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3310B12B-D3F9-4422-AE5A-1169CCE7F60F}" xr6:coauthVersionLast="47" xr6:coauthVersionMax="47" xr10:uidLastSave="{00000000-0000-0000-0000-000000000000}"/>
  <bookViews>
    <workbookView xWindow="0" yWindow="390" windowWidth="27705" windowHeight="15630" xr2:uid="{92F76B5C-EE3B-4928-B619-32EB52950B18}"/>
    <workbookView xWindow="1095" yWindow="570" windowWidth="27705" windowHeight="15630" xr2:uid="{F224604F-D8E9-472C-AE57-FD222DAF3DA2}"/>
  </bookViews>
  <sheets>
    <sheet name="Experiment" sheetId="1" r:id="rId1"/>
    <sheet name="Data" sheetId="4" r:id="rId2"/>
    <sheet name="Change log" sheetId="2" r:id="rId3"/>
    <sheet name="Run Report" sheetId="3" r:id="rId4"/>
    <sheet name="SA variables" sheetId="5" r:id="rId5"/>
  </sheets>
  <definedNames>
    <definedName name="_xlnm._FilterDatabase" localSheetId="0" hidden="1">Experiment!$A$4:$HY$43</definedName>
    <definedName name="d.Region">Data!$C$5</definedName>
    <definedName name="d.RegionName">Data!$D$5</definedName>
    <definedName name="ExpData">Experiment!$A$5:$HY$42</definedName>
    <definedName name="GI.UpperScalar">Data!$T$73</definedName>
    <definedName name="GI_index">Data!$S$80:$CJ$80</definedName>
    <definedName name="i.FlkStrctr">Data!$C$81:$H$148</definedName>
    <definedName name="i.GI">Data!$S$81:$CJ$134</definedName>
    <definedName name="i.GrainPrices">Data!$J$51:$J$54</definedName>
    <definedName name="i.MeatPrices">Data!$I$51:$I$54</definedName>
    <definedName name="i.NLB">Data!$D$67:$F$69</definedName>
    <definedName name="i.std_prices">Data!$C$51:$F$51</definedName>
    <definedName name="i.TOL">Data!$C$59:$E$61</definedName>
    <definedName name="i.WoolPrices">Data!$H$51:$H$54</definedName>
    <definedName name="i_dryman">Data!$C$31:$K$38</definedName>
    <definedName name="i_LTWEqns">Data!$C$17:$F$19</definedName>
    <definedName name="i_ProdnCal_Mat">Data!$C$11:$K$13</definedName>
    <definedName name="i_ProdnCal_Mer">Data!$C$8:$K$10</definedName>
    <definedName name="i_WWt">Data!$C$24:$C$25</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R5" i="1" l="1"/>
  <c r="HR42" i="1" s="1"/>
  <c r="HS5" i="1"/>
  <c r="HS6" i="1" s="1"/>
  <c r="HS9" i="1" s="1"/>
  <c r="HR6" i="1" l="1"/>
  <c r="HR9" i="1" s="1"/>
  <c r="HS42" i="1"/>
  <c r="GO9" i="1" l="1"/>
  <c r="GO5" i="1"/>
  <c r="GO42" i="1" s="1"/>
  <c r="H19" i="1"/>
  <c r="B84" i="4"/>
  <c r="B83" i="4"/>
  <c r="B82" i="4"/>
  <c r="B81" i="4"/>
  <c r="P148" i="4"/>
  <c r="O148" i="4"/>
  <c r="N148" i="4"/>
  <c r="L148" i="4"/>
  <c r="P147" i="4"/>
  <c r="O147" i="4"/>
  <c r="N147" i="4"/>
  <c r="L147" i="4"/>
  <c r="P146" i="4"/>
  <c r="O146" i="4"/>
  <c r="N146" i="4"/>
  <c r="L146" i="4"/>
  <c r="P145" i="4"/>
  <c r="O145" i="4"/>
  <c r="N145" i="4"/>
  <c r="L145" i="4"/>
  <c r="P144" i="4"/>
  <c r="O144" i="4"/>
  <c r="N144" i="4"/>
  <c r="L144" i="4"/>
  <c r="P143" i="4"/>
  <c r="O143" i="4"/>
  <c r="N143" i="4"/>
  <c r="L143" i="4"/>
  <c r="P142" i="4"/>
  <c r="O142" i="4"/>
  <c r="N142" i="4"/>
  <c r="L142" i="4"/>
  <c r="P141" i="4"/>
  <c r="O141" i="4"/>
  <c r="N141" i="4"/>
  <c r="L141" i="4"/>
  <c r="P140" i="4"/>
  <c r="O140" i="4"/>
  <c r="N140" i="4"/>
  <c r="L140" i="4"/>
  <c r="P139" i="4"/>
  <c r="O139" i="4"/>
  <c r="N139" i="4"/>
  <c r="L139" i="4"/>
  <c r="P138" i="4"/>
  <c r="O138" i="4"/>
  <c r="N138" i="4"/>
  <c r="L138" i="4"/>
  <c r="P137" i="4"/>
  <c r="O137" i="4"/>
  <c r="N137" i="4"/>
  <c r="L137" i="4"/>
  <c r="P136" i="4"/>
  <c r="O136" i="4"/>
  <c r="N136" i="4"/>
  <c r="L136" i="4"/>
  <c r="P135" i="4"/>
  <c r="O135" i="4"/>
  <c r="N135" i="4"/>
  <c r="L135" i="4"/>
  <c r="P134" i="4"/>
  <c r="O134" i="4"/>
  <c r="N134" i="4"/>
  <c r="L134" i="4"/>
  <c r="P133" i="4"/>
  <c r="O133" i="4"/>
  <c r="N133" i="4"/>
  <c r="L133" i="4"/>
  <c r="P132" i="4"/>
  <c r="O132" i="4"/>
  <c r="N132" i="4"/>
  <c r="L132" i="4"/>
  <c r="P131" i="4"/>
  <c r="O131" i="4"/>
  <c r="N131" i="4"/>
  <c r="L131" i="4"/>
  <c r="P130" i="4"/>
  <c r="O130" i="4"/>
  <c r="N130" i="4"/>
  <c r="L130" i="4"/>
  <c r="P129" i="4"/>
  <c r="O129" i="4"/>
  <c r="N129" i="4"/>
  <c r="L129" i="4"/>
  <c r="P128" i="4"/>
  <c r="O128" i="4"/>
  <c r="N128" i="4"/>
  <c r="L128" i="4"/>
  <c r="P127" i="4"/>
  <c r="O127" i="4"/>
  <c r="N127" i="4"/>
  <c r="L127" i="4"/>
  <c r="P126" i="4"/>
  <c r="O126" i="4"/>
  <c r="N126" i="4"/>
  <c r="L126" i="4"/>
  <c r="P125" i="4"/>
  <c r="O125" i="4"/>
  <c r="N125" i="4"/>
  <c r="L125" i="4"/>
  <c r="P124" i="4"/>
  <c r="O124" i="4"/>
  <c r="N124" i="4"/>
  <c r="L124" i="4"/>
  <c r="P123" i="4"/>
  <c r="O123" i="4"/>
  <c r="N123" i="4"/>
  <c r="L123" i="4"/>
  <c r="P122" i="4"/>
  <c r="O122" i="4"/>
  <c r="N122" i="4"/>
  <c r="L122" i="4"/>
  <c r="P121" i="4"/>
  <c r="O121" i="4"/>
  <c r="N121" i="4"/>
  <c r="L121" i="4"/>
  <c r="P120" i="4"/>
  <c r="O120" i="4"/>
  <c r="N120" i="4"/>
  <c r="L120" i="4"/>
  <c r="P119" i="4"/>
  <c r="O119" i="4"/>
  <c r="N119" i="4"/>
  <c r="L119" i="4"/>
  <c r="P118" i="4"/>
  <c r="O118" i="4"/>
  <c r="N118" i="4"/>
  <c r="L118" i="4"/>
  <c r="P117" i="4"/>
  <c r="O117" i="4"/>
  <c r="N117" i="4"/>
  <c r="L117" i="4"/>
  <c r="P116" i="4"/>
  <c r="O116" i="4"/>
  <c r="N116" i="4"/>
  <c r="L116" i="4"/>
  <c r="P115" i="4"/>
  <c r="O115" i="4"/>
  <c r="N115" i="4"/>
  <c r="L115" i="4"/>
  <c r="P114" i="4"/>
  <c r="O114" i="4"/>
  <c r="N114" i="4"/>
  <c r="L114" i="4"/>
  <c r="P113" i="4"/>
  <c r="O113" i="4"/>
  <c r="N113" i="4"/>
  <c r="L113" i="4"/>
  <c r="P112" i="4"/>
  <c r="O112" i="4"/>
  <c r="N112" i="4"/>
  <c r="L112" i="4"/>
  <c r="P111" i="4"/>
  <c r="O111" i="4"/>
  <c r="N111" i="4"/>
  <c r="L111" i="4"/>
  <c r="P110" i="4"/>
  <c r="O110" i="4"/>
  <c r="N110" i="4"/>
  <c r="L110" i="4"/>
  <c r="P109" i="4"/>
  <c r="O109" i="4"/>
  <c r="N109" i="4"/>
  <c r="L109" i="4"/>
  <c r="P108" i="4"/>
  <c r="O108" i="4"/>
  <c r="N108" i="4"/>
  <c r="L108" i="4"/>
  <c r="P107" i="4"/>
  <c r="O107" i="4"/>
  <c r="N107" i="4"/>
  <c r="L107" i="4"/>
  <c r="P106" i="4"/>
  <c r="O106" i="4"/>
  <c r="N106" i="4"/>
  <c r="L106" i="4"/>
  <c r="P105" i="4"/>
  <c r="O105" i="4"/>
  <c r="N105" i="4"/>
  <c r="L105" i="4"/>
  <c r="P104" i="4"/>
  <c r="O104" i="4"/>
  <c r="N104" i="4"/>
  <c r="L104" i="4"/>
  <c r="P103" i="4"/>
  <c r="O103" i="4"/>
  <c r="N103" i="4"/>
  <c r="L103" i="4"/>
  <c r="P102" i="4"/>
  <c r="O102" i="4"/>
  <c r="N102" i="4"/>
  <c r="L102" i="4"/>
  <c r="P101" i="4"/>
  <c r="O101" i="4"/>
  <c r="N101" i="4"/>
  <c r="L101" i="4"/>
  <c r="P100" i="4"/>
  <c r="O100" i="4"/>
  <c r="N100" i="4"/>
  <c r="L100" i="4"/>
  <c r="P99" i="4"/>
  <c r="O99" i="4"/>
  <c r="N99" i="4"/>
  <c r="L99" i="4"/>
  <c r="P98" i="4"/>
  <c r="O98" i="4"/>
  <c r="N98" i="4"/>
  <c r="L98" i="4"/>
  <c r="P97" i="4"/>
  <c r="O97" i="4"/>
  <c r="N97" i="4"/>
  <c r="L97" i="4"/>
  <c r="P96" i="4"/>
  <c r="O96" i="4"/>
  <c r="N96" i="4"/>
  <c r="L96" i="4"/>
  <c r="P95" i="4"/>
  <c r="O95" i="4"/>
  <c r="N95" i="4"/>
  <c r="L95" i="4"/>
  <c r="P94" i="4"/>
  <c r="O94" i="4"/>
  <c r="N94" i="4"/>
  <c r="L94" i="4"/>
  <c r="P93" i="4"/>
  <c r="O93" i="4"/>
  <c r="N93" i="4"/>
  <c r="L93" i="4"/>
  <c r="P92" i="4"/>
  <c r="O92" i="4"/>
  <c r="N92" i="4"/>
  <c r="L92" i="4"/>
  <c r="P91" i="4"/>
  <c r="O91" i="4"/>
  <c r="N91" i="4"/>
  <c r="L91" i="4"/>
  <c r="P90" i="4"/>
  <c r="O90" i="4"/>
  <c r="N90" i="4"/>
  <c r="L90" i="4"/>
  <c r="P89" i="4"/>
  <c r="O89" i="4"/>
  <c r="N89" i="4"/>
  <c r="L89" i="4"/>
  <c r="P88" i="4"/>
  <c r="O88" i="4"/>
  <c r="N88" i="4"/>
  <c r="L88" i="4"/>
  <c r="P87" i="4"/>
  <c r="O87" i="4"/>
  <c r="N87" i="4"/>
  <c r="L87" i="4"/>
  <c r="P86" i="4"/>
  <c r="O86" i="4"/>
  <c r="N86" i="4"/>
  <c r="L86" i="4"/>
  <c r="P85" i="4"/>
  <c r="O85" i="4"/>
  <c r="N85" i="4"/>
  <c r="L85" i="4"/>
  <c r="D84" i="4"/>
  <c r="C84" i="4"/>
  <c r="D83" i="4"/>
  <c r="C83" i="4"/>
  <c r="D82" i="4"/>
  <c r="C82" i="4"/>
  <c r="D81" i="4"/>
  <c r="C81" i="4"/>
  <c r="BO134" i="4" l="1"/>
  <c r="BN134" i="4"/>
  <c r="BM134" i="4"/>
  <c r="BL134" i="4"/>
  <c r="BK134" i="4"/>
  <c r="BJ134" i="4"/>
  <c r="BI134" i="4"/>
  <c r="BH134" i="4"/>
  <c r="BG134" i="4"/>
  <c r="BF134" i="4"/>
  <c r="BE134" i="4"/>
  <c r="BD134" i="4"/>
  <c r="BC134" i="4"/>
  <c r="BB134" i="4"/>
  <c r="BO133" i="4"/>
  <c r="BN133" i="4"/>
  <c r="BM133" i="4"/>
  <c r="BL133" i="4"/>
  <c r="BZ133" i="4" s="1"/>
  <c r="BK133" i="4"/>
  <c r="BY133" i="4" s="1"/>
  <c r="BJ133" i="4"/>
  <c r="BX133" i="4" s="1"/>
  <c r="BI133" i="4"/>
  <c r="BW133" i="4" s="1"/>
  <c r="BH133" i="4"/>
  <c r="BG133" i="4"/>
  <c r="BU133" i="4" s="1"/>
  <c r="BF133" i="4"/>
  <c r="BT133" i="4" s="1"/>
  <c r="BE133" i="4"/>
  <c r="BS133" i="4" s="1"/>
  <c r="BD133" i="4"/>
  <c r="BR133" i="4" s="1"/>
  <c r="BC133" i="4"/>
  <c r="BQ133" i="4" s="1"/>
  <c r="BB133" i="4"/>
  <c r="BP133" i="4" s="1"/>
  <c r="BO132" i="4"/>
  <c r="BN132" i="4"/>
  <c r="BM132" i="4"/>
  <c r="CA132" i="4" s="1"/>
  <c r="BL132" i="4"/>
  <c r="BK132" i="4"/>
  <c r="BJ132" i="4"/>
  <c r="BI132" i="4"/>
  <c r="BH132" i="4"/>
  <c r="BG132" i="4"/>
  <c r="BF132" i="4"/>
  <c r="BE132" i="4"/>
  <c r="BD132" i="4"/>
  <c r="BC132" i="4"/>
  <c r="BB132" i="4"/>
  <c r="BO131" i="4"/>
  <c r="BN131" i="4"/>
  <c r="BM131" i="4"/>
  <c r="BL131" i="4"/>
  <c r="BK131" i="4"/>
  <c r="BY131" i="4" s="1"/>
  <c r="BJ131" i="4"/>
  <c r="BI131" i="4"/>
  <c r="BH131" i="4"/>
  <c r="CJ131" i="4" s="1"/>
  <c r="BG131" i="4"/>
  <c r="CI131" i="4" s="1"/>
  <c r="BF131" i="4"/>
  <c r="CH131" i="4" s="1"/>
  <c r="BE131" i="4"/>
  <c r="CG131" i="4" s="1"/>
  <c r="BD131" i="4"/>
  <c r="BC131" i="4"/>
  <c r="CE131" i="4" s="1"/>
  <c r="BB131" i="4"/>
  <c r="CD131" i="4" s="1"/>
  <c r="BO130" i="4"/>
  <c r="BN130" i="4"/>
  <c r="BM130" i="4"/>
  <c r="CA130" i="4" s="1"/>
  <c r="BL130" i="4"/>
  <c r="BZ130" i="4" s="1"/>
  <c r="BK130" i="4"/>
  <c r="BY130" i="4" s="1"/>
  <c r="BJ130" i="4"/>
  <c r="BX130" i="4" s="1"/>
  <c r="BI130" i="4"/>
  <c r="BW130" i="4" s="1"/>
  <c r="BH130" i="4"/>
  <c r="BV130" i="4" s="1"/>
  <c r="BG130" i="4"/>
  <c r="BF130" i="4"/>
  <c r="BE130" i="4"/>
  <c r="BD130" i="4"/>
  <c r="BC130" i="4"/>
  <c r="BB130" i="4"/>
  <c r="BO129" i="4"/>
  <c r="BN129" i="4"/>
  <c r="BM129" i="4"/>
  <c r="BL129" i="4"/>
  <c r="BK129" i="4"/>
  <c r="BJ129" i="4"/>
  <c r="BI129" i="4"/>
  <c r="BH129" i="4"/>
  <c r="BG129" i="4"/>
  <c r="CI129" i="4" s="1"/>
  <c r="BF129" i="4"/>
  <c r="BE129" i="4"/>
  <c r="BD129" i="4"/>
  <c r="BC129" i="4"/>
  <c r="BB129" i="4"/>
  <c r="BP129" i="4" s="1"/>
  <c r="BO128" i="4"/>
  <c r="CC128" i="4" s="1"/>
  <c r="BN128" i="4"/>
  <c r="CB128" i="4" s="1"/>
  <c r="BM128" i="4"/>
  <c r="CA128" i="4" s="1"/>
  <c r="BL128" i="4"/>
  <c r="BK128" i="4"/>
  <c r="BY128" i="4" s="1"/>
  <c r="BJ128" i="4"/>
  <c r="BX128" i="4" s="1"/>
  <c r="BI128" i="4"/>
  <c r="BW128" i="4" s="1"/>
  <c r="BH128" i="4"/>
  <c r="CJ128" i="4" s="1"/>
  <c r="BG128" i="4"/>
  <c r="CI128" i="4" s="1"/>
  <c r="BF128" i="4"/>
  <c r="CH128" i="4" s="1"/>
  <c r="BE128" i="4"/>
  <c r="CG128" i="4" s="1"/>
  <c r="BD128" i="4"/>
  <c r="CF128" i="4" s="1"/>
  <c r="BC128" i="4"/>
  <c r="BB128" i="4"/>
  <c r="BO127" i="4"/>
  <c r="BN127" i="4"/>
  <c r="BM127" i="4"/>
  <c r="BL127" i="4"/>
  <c r="BK127" i="4"/>
  <c r="BJ127" i="4"/>
  <c r="BI127" i="4"/>
  <c r="BH127" i="4"/>
  <c r="BG127" i="4"/>
  <c r="BF127" i="4"/>
  <c r="BE127" i="4"/>
  <c r="BD127" i="4"/>
  <c r="BC127" i="4"/>
  <c r="BQ127" i="4" s="1"/>
  <c r="BB127" i="4"/>
  <c r="BP127" i="4" s="1"/>
  <c r="BO126" i="4"/>
  <c r="BN126" i="4"/>
  <c r="BM126" i="4"/>
  <c r="CA126" i="4" s="1"/>
  <c r="BL126" i="4"/>
  <c r="BZ126" i="4" s="1"/>
  <c r="BK126" i="4"/>
  <c r="BY126" i="4" s="1"/>
  <c r="BJ126" i="4"/>
  <c r="BI126" i="4"/>
  <c r="BH126" i="4"/>
  <c r="CJ126" i="4" s="1"/>
  <c r="BG126" i="4"/>
  <c r="CI126" i="4" s="1"/>
  <c r="BF126" i="4"/>
  <c r="CH126" i="4" s="1"/>
  <c r="BE126" i="4"/>
  <c r="CG126" i="4" s="1"/>
  <c r="BD126" i="4"/>
  <c r="CF126" i="4" s="1"/>
  <c r="BC126" i="4"/>
  <c r="CE126" i="4" s="1"/>
  <c r="BB126" i="4"/>
  <c r="BO125" i="4"/>
  <c r="BN125" i="4"/>
  <c r="CB125" i="4" s="1"/>
  <c r="BM125" i="4"/>
  <c r="BL125" i="4"/>
  <c r="BK125" i="4"/>
  <c r="BJ125" i="4"/>
  <c r="BI125" i="4"/>
  <c r="BH125" i="4"/>
  <c r="BG125" i="4"/>
  <c r="BF125" i="4"/>
  <c r="BE125" i="4"/>
  <c r="BD125" i="4"/>
  <c r="BC125" i="4"/>
  <c r="BB125" i="4"/>
  <c r="BO124" i="4"/>
  <c r="BN124" i="4"/>
  <c r="BM124" i="4"/>
  <c r="BL124" i="4"/>
  <c r="BK124" i="4"/>
  <c r="BJ124" i="4"/>
  <c r="BI124" i="4"/>
  <c r="BW124" i="4" s="1"/>
  <c r="BH124" i="4"/>
  <c r="BV124" i="4" s="1"/>
  <c r="BG124" i="4"/>
  <c r="BU124" i="4" s="1"/>
  <c r="BF124" i="4"/>
  <c r="BT124" i="4" s="1"/>
  <c r="BE124" i="4"/>
  <c r="BD124" i="4"/>
  <c r="BR124" i="4" s="1"/>
  <c r="BC124" i="4"/>
  <c r="BQ124" i="4" s="1"/>
  <c r="BB124" i="4"/>
  <c r="BP124" i="4" s="1"/>
  <c r="BO123" i="4"/>
  <c r="BN123" i="4"/>
  <c r="BM123" i="4"/>
  <c r="BL123" i="4"/>
  <c r="BK123" i="4"/>
  <c r="BY123" i="4" s="1"/>
  <c r="BJ123" i="4"/>
  <c r="BI123" i="4"/>
  <c r="BH123" i="4"/>
  <c r="BG123" i="4"/>
  <c r="BF123" i="4"/>
  <c r="BE123" i="4"/>
  <c r="BD123" i="4"/>
  <c r="BC123" i="4"/>
  <c r="BB123" i="4"/>
  <c r="BO122" i="4"/>
  <c r="BN122" i="4"/>
  <c r="BM122" i="4"/>
  <c r="BL122" i="4"/>
  <c r="BK122" i="4"/>
  <c r="BJ122" i="4"/>
  <c r="BI122" i="4"/>
  <c r="BW122" i="4" s="1"/>
  <c r="BH122" i="4"/>
  <c r="BV122" i="4" s="1"/>
  <c r="BG122" i="4"/>
  <c r="BF122" i="4"/>
  <c r="BE122" i="4"/>
  <c r="CG122" i="4" s="1"/>
  <c r="BD122" i="4"/>
  <c r="CF122" i="4" s="1"/>
  <c r="BC122" i="4"/>
  <c r="CE122" i="4" s="1"/>
  <c r="BB122" i="4"/>
  <c r="CD122" i="4" s="1"/>
  <c r="BO121" i="4"/>
  <c r="BN121" i="4"/>
  <c r="BM121" i="4"/>
  <c r="CA121" i="4" s="1"/>
  <c r="BL121" i="4"/>
  <c r="BK121" i="4"/>
  <c r="BY121" i="4" s="1"/>
  <c r="BJ121" i="4"/>
  <c r="BX121" i="4" s="1"/>
  <c r="BI121" i="4"/>
  <c r="BW121" i="4" s="1"/>
  <c r="BH121" i="4"/>
  <c r="BV121" i="4" s="1"/>
  <c r="BG121" i="4"/>
  <c r="BU121" i="4" s="1"/>
  <c r="BF121" i="4"/>
  <c r="BT121" i="4" s="1"/>
  <c r="BE121" i="4"/>
  <c r="BD121" i="4"/>
  <c r="BC121" i="4"/>
  <c r="BB121" i="4"/>
  <c r="BO120" i="4"/>
  <c r="BN120" i="4"/>
  <c r="BM120" i="4"/>
  <c r="BL120" i="4"/>
  <c r="BK120" i="4"/>
  <c r="BJ120" i="4"/>
  <c r="BI120" i="4"/>
  <c r="BH120" i="4"/>
  <c r="BG120" i="4"/>
  <c r="BF120" i="4"/>
  <c r="BE120" i="4"/>
  <c r="CG120" i="4" s="1"/>
  <c r="BD120" i="4"/>
  <c r="CF120" i="4" s="1"/>
  <c r="BC120" i="4"/>
  <c r="BB120" i="4"/>
  <c r="BO119" i="4"/>
  <c r="CC119" i="4" s="1"/>
  <c r="BN119" i="4"/>
  <c r="CB119" i="4" s="1"/>
  <c r="BM119" i="4"/>
  <c r="CA119" i="4" s="1"/>
  <c r="BL119" i="4"/>
  <c r="BZ119" i="4" s="1"/>
  <c r="BK119" i="4"/>
  <c r="BY119" i="4" s="1"/>
  <c r="BJ119" i="4"/>
  <c r="BX119" i="4" s="1"/>
  <c r="BI119" i="4"/>
  <c r="BW119" i="4" s="1"/>
  <c r="BH119" i="4"/>
  <c r="BV119" i="4" s="1"/>
  <c r="BG119" i="4"/>
  <c r="BU119" i="4" s="1"/>
  <c r="BF119" i="4"/>
  <c r="CH119" i="4" s="1"/>
  <c r="BE119" i="4"/>
  <c r="CG119" i="4" s="1"/>
  <c r="BD119" i="4"/>
  <c r="CF119" i="4" s="1"/>
  <c r="BC119" i="4"/>
  <c r="CE119" i="4" s="1"/>
  <c r="BB119" i="4"/>
  <c r="CD119" i="4" s="1"/>
  <c r="BO118" i="4"/>
  <c r="BN118" i="4"/>
  <c r="BM118" i="4"/>
  <c r="BL118" i="4"/>
  <c r="BK118" i="4"/>
  <c r="BJ118" i="4"/>
  <c r="BI118" i="4"/>
  <c r="BH118" i="4"/>
  <c r="BG118" i="4"/>
  <c r="BF118" i="4"/>
  <c r="BE118" i="4"/>
  <c r="BD118" i="4"/>
  <c r="BC118" i="4"/>
  <c r="BB118" i="4"/>
  <c r="BO117" i="4"/>
  <c r="CC117" i="4" s="1"/>
  <c r="BN117" i="4"/>
  <c r="BM117" i="4"/>
  <c r="BL117" i="4"/>
  <c r="BZ117" i="4" s="1"/>
  <c r="BK117" i="4"/>
  <c r="BY117" i="4" s="1"/>
  <c r="BJ117" i="4"/>
  <c r="BX117" i="4" s="1"/>
  <c r="BI117" i="4"/>
  <c r="BW117" i="4" s="1"/>
  <c r="BH117" i="4"/>
  <c r="CJ117" i="4" s="1"/>
  <c r="BG117" i="4"/>
  <c r="CI117" i="4" s="1"/>
  <c r="BF117" i="4"/>
  <c r="CH117" i="4" s="1"/>
  <c r="BE117" i="4"/>
  <c r="CG117" i="4" s="1"/>
  <c r="BD117" i="4"/>
  <c r="CF117" i="4" s="1"/>
  <c r="BC117" i="4"/>
  <c r="CE117" i="4" s="1"/>
  <c r="BB117" i="4"/>
  <c r="BO116" i="4"/>
  <c r="CC116" i="4" s="1"/>
  <c r="BN116" i="4"/>
  <c r="CB116" i="4" s="1"/>
  <c r="BM116" i="4"/>
  <c r="BL116" i="4"/>
  <c r="BZ116" i="4" s="1"/>
  <c r="BK116" i="4"/>
  <c r="BJ116" i="4"/>
  <c r="BI116" i="4"/>
  <c r="BH116" i="4"/>
  <c r="BG116" i="4"/>
  <c r="BF116" i="4"/>
  <c r="BE116" i="4"/>
  <c r="BD116" i="4"/>
  <c r="BC116" i="4"/>
  <c r="BB116" i="4"/>
  <c r="BO115" i="4"/>
  <c r="BN115" i="4"/>
  <c r="BM115" i="4"/>
  <c r="BL115" i="4"/>
  <c r="BK115" i="4"/>
  <c r="BY115" i="4" s="1"/>
  <c r="BJ115" i="4"/>
  <c r="BX115" i="4" s="1"/>
  <c r="BI115" i="4"/>
  <c r="BH115" i="4"/>
  <c r="FU25" i="1" s="1"/>
  <c r="GK25" i="1" s="1"/>
  <c r="BG115" i="4"/>
  <c r="FT25" i="1" s="1"/>
  <c r="GJ25" i="1" s="1"/>
  <c r="BC115" i="4"/>
  <c r="BB115" i="4"/>
  <c r="FO25" i="1" s="1"/>
  <c r="GE25" i="1" s="1"/>
  <c r="BO114" i="4"/>
  <c r="BN114" i="4"/>
  <c r="CB114" i="4" s="1"/>
  <c r="BM114" i="4"/>
  <c r="CA114" i="4" s="1"/>
  <c r="BL114" i="4"/>
  <c r="BZ114" i="4" s="1"/>
  <c r="BK114" i="4"/>
  <c r="BY114" i="4" s="1"/>
  <c r="BJ114" i="4"/>
  <c r="BX114" i="4" s="1"/>
  <c r="BI114" i="4"/>
  <c r="BH114" i="4"/>
  <c r="BV114" i="4" s="1"/>
  <c r="BG114" i="4"/>
  <c r="BF114" i="4"/>
  <c r="BE114" i="4"/>
  <c r="BD114" i="4"/>
  <c r="BC114" i="4"/>
  <c r="BB114" i="4"/>
  <c r="BO113" i="4"/>
  <c r="BN113" i="4"/>
  <c r="BM113" i="4"/>
  <c r="BL113" i="4"/>
  <c r="BK113" i="4"/>
  <c r="BJ113" i="4"/>
  <c r="BI113" i="4"/>
  <c r="BH113" i="4"/>
  <c r="BG113" i="4"/>
  <c r="BU113" i="4" s="1"/>
  <c r="BF113" i="4"/>
  <c r="BT113" i="4" s="1"/>
  <c r="BE113" i="4"/>
  <c r="BS113" i="4" s="1"/>
  <c r="BD113" i="4"/>
  <c r="BR113" i="4" s="1"/>
  <c r="BC113" i="4"/>
  <c r="BQ113" i="4" s="1"/>
  <c r="BB113" i="4"/>
  <c r="BP113" i="4" s="1"/>
  <c r="BO112" i="4"/>
  <c r="BN112" i="4"/>
  <c r="BM112" i="4"/>
  <c r="BL112" i="4"/>
  <c r="BK112" i="4"/>
  <c r="BJ112" i="4"/>
  <c r="BI112" i="4"/>
  <c r="BH112" i="4"/>
  <c r="CJ112" i="4" s="1"/>
  <c r="BG112" i="4"/>
  <c r="CI112" i="4" s="1"/>
  <c r="BF112" i="4"/>
  <c r="CH112" i="4" s="1"/>
  <c r="BE112" i="4"/>
  <c r="CG112" i="4" s="1"/>
  <c r="BD112" i="4"/>
  <c r="CF112" i="4" s="1"/>
  <c r="BC112" i="4"/>
  <c r="BB112" i="4"/>
  <c r="BO111" i="4"/>
  <c r="BN111" i="4"/>
  <c r="BM111" i="4"/>
  <c r="BL111" i="4"/>
  <c r="BK111" i="4"/>
  <c r="BJ111" i="4"/>
  <c r="BI111" i="4"/>
  <c r="BH111" i="4"/>
  <c r="FU24" i="1" s="1"/>
  <c r="BG111" i="4"/>
  <c r="FT24" i="1" s="1"/>
  <c r="GJ24" i="1" s="1"/>
  <c r="BD111" i="4"/>
  <c r="FQ24" i="1" s="1"/>
  <c r="GG24" i="1" s="1"/>
  <c r="BC111" i="4"/>
  <c r="BB111" i="4"/>
  <c r="BO110" i="4"/>
  <c r="CC110" i="4" s="1"/>
  <c r="BN110" i="4"/>
  <c r="CB110" i="4" s="1"/>
  <c r="BM110" i="4"/>
  <c r="CA110" i="4" s="1"/>
  <c r="BL110" i="4"/>
  <c r="BK110" i="4"/>
  <c r="BJ110" i="4"/>
  <c r="BI110" i="4"/>
  <c r="BH110" i="4"/>
  <c r="CJ110" i="4" s="1"/>
  <c r="BG110" i="4"/>
  <c r="CI110" i="4" s="1"/>
  <c r="BF110" i="4"/>
  <c r="CH110" i="4" s="1"/>
  <c r="BE110" i="4"/>
  <c r="CG110" i="4" s="1"/>
  <c r="BD110" i="4"/>
  <c r="CF110" i="4" s="1"/>
  <c r="BC110" i="4"/>
  <c r="CE110" i="4" s="1"/>
  <c r="BB110" i="4"/>
  <c r="BO109" i="4"/>
  <c r="CC109" i="4" s="1"/>
  <c r="BN109" i="4"/>
  <c r="CB109" i="4" s="1"/>
  <c r="BM109" i="4"/>
  <c r="BL109" i="4"/>
  <c r="BK109" i="4"/>
  <c r="BJ109" i="4"/>
  <c r="BI109" i="4"/>
  <c r="BH109" i="4"/>
  <c r="BG109" i="4"/>
  <c r="BF109" i="4"/>
  <c r="BE109" i="4"/>
  <c r="BD109" i="4"/>
  <c r="BC109" i="4"/>
  <c r="BB109" i="4"/>
  <c r="BO108" i="4"/>
  <c r="BN108" i="4"/>
  <c r="BM108" i="4"/>
  <c r="BL108" i="4"/>
  <c r="BK108" i="4"/>
  <c r="BJ108" i="4"/>
  <c r="BI108" i="4"/>
  <c r="BW108" i="4" s="1"/>
  <c r="BH108" i="4"/>
  <c r="BV108" i="4" s="1"/>
  <c r="BG108" i="4"/>
  <c r="BU108" i="4" s="1"/>
  <c r="BF108" i="4"/>
  <c r="BT108" i="4" s="1"/>
  <c r="BE108" i="4"/>
  <c r="BS108" i="4" s="1"/>
  <c r="BD108" i="4"/>
  <c r="BR108" i="4" s="1"/>
  <c r="BC108" i="4"/>
  <c r="BQ108" i="4" s="1"/>
  <c r="BB108" i="4"/>
  <c r="BP108" i="4" s="1"/>
  <c r="BO107" i="4"/>
  <c r="CC107" i="4" s="1"/>
  <c r="BN107" i="4"/>
  <c r="CB107" i="4" s="1"/>
  <c r="BM107" i="4"/>
  <c r="CA107" i="4" s="1"/>
  <c r="BL107" i="4"/>
  <c r="BZ107" i="4" s="1"/>
  <c r="BK107" i="4"/>
  <c r="BJ107" i="4"/>
  <c r="BX107" i="4" s="1"/>
  <c r="BI107" i="4"/>
  <c r="BH107" i="4"/>
  <c r="FU23" i="1" s="1"/>
  <c r="GK23" i="1" s="1"/>
  <c r="BG107" i="4"/>
  <c r="FT23" i="1" s="1"/>
  <c r="GJ23" i="1" s="1"/>
  <c r="BB107" i="4"/>
  <c r="FO23" i="1" s="1"/>
  <c r="GE23" i="1" s="1"/>
  <c r="BO106" i="4"/>
  <c r="BN106" i="4"/>
  <c r="BM106" i="4"/>
  <c r="BL106" i="4"/>
  <c r="BK106" i="4"/>
  <c r="BJ106" i="4"/>
  <c r="BX106" i="4" s="1"/>
  <c r="BI106" i="4"/>
  <c r="BW106" i="4" s="1"/>
  <c r="BH106" i="4"/>
  <c r="BV106" i="4" s="1"/>
  <c r="BG106" i="4"/>
  <c r="BU106" i="4" s="1"/>
  <c r="BF106" i="4"/>
  <c r="BT106" i="4" s="1"/>
  <c r="BE106" i="4"/>
  <c r="BS106" i="4" s="1"/>
  <c r="BD106" i="4"/>
  <c r="BR106" i="4" s="1"/>
  <c r="BC106" i="4"/>
  <c r="BQ106" i="4" s="1"/>
  <c r="BB106" i="4"/>
  <c r="BP106" i="4" s="1"/>
  <c r="BO105" i="4"/>
  <c r="BN105" i="4"/>
  <c r="BM105" i="4"/>
  <c r="BL105" i="4"/>
  <c r="BK105" i="4"/>
  <c r="BJ105" i="4"/>
  <c r="BI105" i="4"/>
  <c r="BH105" i="4"/>
  <c r="CJ105" i="4" s="1"/>
  <c r="BG105" i="4"/>
  <c r="CI105" i="4" s="1"/>
  <c r="BF105" i="4"/>
  <c r="CH105" i="4" s="1"/>
  <c r="BE105" i="4"/>
  <c r="BD105" i="4"/>
  <c r="BC105" i="4"/>
  <c r="BB105" i="4"/>
  <c r="BO104" i="4"/>
  <c r="BN104" i="4"/>
  <c r="BM104" i="4"/>
  <c r="BL104" i="4"/>
  <c r="BK104" i="4"/>
  <c r="BJ104" i="4"/>
  <c r="BI104" i="4"/>
  <c r="BH104" i="4"/>
  <c r="FU36" i="1" s="1"/>
  <c r="BG104" i="4"/>
  <c r="FT36" i="1" s="1"/>
  <c r="BF104" i="4"/>
  <c r="FS36" i="1" s="1"/>
  <c r="GI36" i="1" s="1"/>
  <c r="BE104" i="4"/>
  <c r="BD104" i="4"/>
  <c r="BC104" i="4"/>
  <c r="BB104" i="4"/>
  <c r="BO103" i="4"/>
  <c r="BN103" i="4"/>
  <c r="BM103" i="4"/>
  <c r="BL103" i="4"/>
  <c r="BK103" i="4"/>
  <c r="BJ103" i="4"/>
  <c r="BI103" i="4"/>
  <c r="BH103" i="4"/>
  <c r="BG103" i="4"/>
  <c r="BF103" i="4"/>
  <c r="BE103" i="4"/>
  <c r="BD103" i="4"/>
  <c r="BC103" i="4"/>
  <c r="BB103" i="4"/>
  <c r="BO102" i="4"/>
  <c r="BN102" i="4"/>
  <c r="BM102" i="4"/>
  <c r="BL102" i="4"/>
  <c r="BK102" i="4"/>
  <c r="BJ102" i="4"/>
  <c r="BI102" i="4"/>
  <c r="BH102" i="4"/>
  <c r="BG102" i="4"/>
  <c r="BF102" i="4"/>
  <c r="BE102" i="4"/>
  <c r="BD102" i="4"/>
  <c r="BC102" i="4"/>
  <c r="BB102" i="4"/>
  <c r="CD102" i="4" s="1"/>
  <c r="BO101" i="4"/>
  <c r="BN101" i="4"/>
  <c r="BM101" i="4"/>
  <c r="BL101" i="4"/>
  <c r="BZ101" i="4" s="1"/>
  <c r="BK101" i="4"/>
  <c r="BY101" i="4" s="1"/>
  <c r="BJ101" i="4"/>
  <c r="BX101" i="4" s="1"/>
  <c r="BI101" i="4"/>
  <c r="BW101" i="4" s="1"/>
  <c r="BH101" i="4"/>
  <c r="BG101" i="4"/>
  <c r="BF101" i="4"/>
  <c r="BE101" i="4"/>
  <c r="BD101" i="4"/>
  <c r="BC101" i="4"/>
  <c r="BB101" i="4"/>
  <c r="BO100" i="4"/>
  <c r="CC100" i="4" s="1"/>
  <c r="BN100" i="4"/>
  <c r="BM100" i="4"/>
  <c r="CA100" i="4" s="1"/>
  <c r="BL100" i="4"/>
  <c r="BK100" i="4"/>
  <c r="BJ100" i="4"/>
  <c r="BI100" i="4"/>
  <c r="BH100" i="4"/>
  <c r="BG100" i="4"/>
  <c r="BF100" i="4"/>
  <c r="BE100" i="4"/>
  <c r="BD100" i="4"/>
  <c r="BC100" i="4"/>
  <c r="BB100" i="4"/>
  <c r="BO99" i="4"/>
  <c r="BN99" i="4"/>
  <c r="BM99" i="4"/>
  <c r="BL99" i="4"/>
  <c r="BK99" i="4"/>
  <c r="BY99" i="4" s="1"/>
  <c r="BJ99" i="4"/>
  <c r="BX99" i="4" s="1"/>
  <c r="BI99" i="4"/>
  <c r="BW99" i="4" s="1"/>
  <c r="BH99" i="4"/>
  <c r="CJ99" i="4" s="1"/>
  <c r="BG99" i="4"/>
  <c r="CI99" i="4" s="1"/>
  <c r="BF99" i="4"/>
  <c r="CH99" i="4" s="1"/>
  <c r="BE99" i="4"/>
  <c r="CG99" i="4" s="1"/>
  <c r="BD99" i="4"/>
  <c r="CF99" i="4" s="1"/>
  <c r="BC99" i="4"/>
  <c r="CE99" i="4" s="1"/>
  <c r="BB99" i="4"/>
  <c r="CD99" i="4" s="1"/>
  <c r="BO98" i="4"/>
  <c r="CC98" i="4" s="1"/>
  <c r="BN98" i="4"/>
  <c r="CB98" i="4" s="1"/>
  <c r="BM98" i="4"/>
  <c r="CA98" i="4" s="1"/>
  <c r="BL98" i="4"/>
  <c r="BZ98" i="4" s="1"/>
  <c r="BK98" i="4"/>
  <c r="BY98" i="4" s="1"/>
  <c r="BJ98" i="4"/>
  <c r="BX98" i="4" s="1"/>
  <c r="BI98" i="4"/>
  <c r="BW98" i="4" s="1"/>
  <c r="BH98" i="4"/>
  <c r="BV98" i="4" s="1"/>
  <c r="BG98" i="4"/>
  <c r="BF98" i="4"/>
  <c r="BE98" i="4"/>
  <c r="BD98" i="4"/>
  <c r="BC98" i="4"/>
  <c r="BB98" i="4"/>
  <c r="BO97" i="4"/>
  <c r="BN97" i="4"/>
  <c r="BM97" i="4"/>
  <c r="BL97" i="4"/>
  <c r="BK97" i="4"/>
  <c r="BJ97" i="4"/>
  <c r="BI97" i="4"/>
  <c r="BH97" i="4"/>
  <c r="BG97" i="4"/>
  <c r="CI97" i="4" s="1"/>
  <c r="BF97" i="4"/>
  <c r="CH97" i="4" s="1"/>
  <c r="BE97" i="4"/>
  <c r="CG97" i="4" s="1"/>
  <c r="BD97" i="4"/>
  <c r="BC97" i="4"/>
  <c r="BB97" i="4"/>
  <c r="BP97" i="4" s="1"/>
  <c r="BO96" i="4"/>
  <c r="CC96" i="4" s="1"/>
  <c r="BN96" i="4"/>
  <c r="CB96" i="4" s="1"/>
  <c r="BM96" i="4"/>
  <c r="CA96" i="4" s="1"/>
  <c r="BL96" i="4"/>
  <c r="BZ96" i="4" s="1"/>
  <c r="BK96" i="4"/>
  <c r="BY96" i="4" s="1"/>
  <c r="BJ96" i="4"/>
  <c r="BX96" i="4" s="1"/>
  <c r="BI96" i="4"/>
  <c r="BW96" i="4" s="1"/>
  <c r="BH96" i="4"/>
  <c r="BV96" i="4" s="1"/>
  <c r="BG96" i="4"/>
  <c r="CI96" i="4" s="1"/>
  <c r="BF96" i="4"/>
  <c r="CH96" i="4" s="1"/>
  <c r="BE96" i="4"/>
  <c r="CG96" i="4" s="1"/>
  <c r="BD96" i="4"/>
  <c r="CF96" i="4" s="1"/>
  <c r="BC96" i="4"/>
  <c r="BB96" i="4"/>
  <c r="BO95" i="4"/>
  <c r="BN95" i="4"/>
  <c r="BM95" i="4"/>
  <c r="BL95" i="4"/>
  <c r="BK95" i="4"/>
  <c r="BJ95" i="4"/>
  <c r="BI95" i="4"/>
  <c r="BH95" i="4"/>
  <c r="BG95" i="4"/>
  <c r="BF95" i="4"/>
  <c r="BE95" i="4"/>
  <c r="BD95" i="4"/>
  <c r="BC95" i="4"/>
  <c r="BQ95" i="4" s="1"/>
  <c r="BB95" i="4"/>
  <c r="BP95" i="4" s="1"/>
  <c r="BO94" i="4"/>
  <c r="CC94" i="4" s="1"/>
  <c r="BN94" i="4"/>
  <c r="CB94" i="4" s="1"/>
  <c r="BM94" i="4"/>
  <c r="CA94" i="4" s="1"/>
  <c r="BL94" i="4"/>
  <c r="BZ94" i="4" s="1"/>
  <c r="BK94" i="4"/>
  <c r="BY94" i="4" s="1"/>
  <c r="BJ94" i="4"/>
  <c r="BX94" i="4" s="1"/>
  <c r="BI94" i="4"/>
  <c r="BW94" i="4" s="1"/>
  <c r="BH94" i="4"/>
  <c r="CJ94" i="4" s="1"/>
  <c r="BG94" i="4"/>
  <c r="CI94" i="4" s="1"/>
  <c r="BF94" i="4"/>
  <c r="CH94" i="4" s="1"/>
  <c r="BE94" i="4"/>
  <c r="CG94" i="4" s="1"/>
  <c r="BD94" i="4"/>
  <c r="CF94" i="4" s="1"/>
  <c r="BC94" i="4"/>
  <c r="BQ94" i="4" s="1"/>
  <c r="BB94" i="4"/>
  <c r="BO93" i="4"/>
  <c r="BN93" i="4"/>
  <c r="CB93" i="4" s="1"/>
  <c r="BM93" i="4"/>
  <c r="BL93" i="4"/>
  <c r="BK93" i="4"/>
  <c r="BJ93" i="4"/>
  <c r="BI93" i="4"/>
  <c r="BH93" i="4"/>
  <c r="BG93" i="4"/>
  <c r="BF93" i="4"/>
  <c r="BE93" i="4"/>
  <c r="BD93" i="4"/>
  <c r="BC93" i="4"/>
  <c r="BB93" i="4"/>
  <c r="BO92" i="4"/>
  <c r="BN92" i="4"/>
  <c r="CB92" i="4" s="1"/>
  <c r="BM92" i="4"/>
  <c r="CA92" i="4" s="1"/>
  <c r="BL92" i="4"/>
  <c r="BZ92" i="4" s="1"/>
  <c r="BK92" i="4"/>
  <c r="BJ92" i="4"/>
  <c r="BI92" i="4"/>
  <c r="BW92" i="4" s="1"/>
  <c r="BH92" i="4"/>
  <c r="BV92" i="4" s="1"/>
  <c r="BG92" i="4"/>
  <c r="BU92" i="4" s="1"/>
  <c r="BF92" i="4"/>
  <c r="BT92" i="4" s="1"/>
  <c r="BE92" i="4"/>
  <c r="BS92" i="4" s="1"/>
  <c r="BD92" i="4"/>
  <c r="BR92" i="4" s="1"/>
  <c r="BC92" i="4"/>
  <c r="BQ92" i="4" s="1"/>
  <c r="BB92" i="4"/>
  <c r="BP92" i="4" s="1"/>
  <c r="BO91" i="4"/>
  <c r="BN91" i="4"/>
  <c r="BM91" i="4"/>
  <c r="BL91" i="4"/>
  <c r="BK91" i="4"/>
  <c r="BJ91" i="4"/>
  <c r="BI91" i="4"/>
  <c r="BH91" i="4"/>
  <c r="BG91" i="4"/>
  <c r="BF91" i="4"/>
  <c r="BE91" i="4"/>
  <c r="BD91" i="4"/>
  <c r="BC91" i="4"/>
  <c r="BB91" i="4"/>
  <c r="BO90" i="4"/>
  <c r="BN90" i="4"/>
  <c r="BM90" i="4"/>
  <c r="BL90" i="4"/>
  <c r="BK90" i="4"/>
  <c r="BJ90" i="4"/>
  <c r="BX90" i="4" s="1"/>
  <c r="BI90" i="4"/>
  <c r="BW90" i="4" s="1"/>
  <c r="BH90" i="4"/>
  <c r="BV90" i="4" s="1"/>
  <c r="BG90" i="4"/>
  <c r="BU90" i="4" s="1"/>
  <c r="BF90" i="4"/>
  <c r="BT90" i="4" s="1"/>
  <c r="BE90" i="4"/>
  <c r="CG90" i="4" s="1"/>
  <c r="BD90" i="4"/>
  <c r="CF90" i="4" s="1"/>
  <c r="BC90" i="4"/>
  <c r="CE90" i="4" s="1"/>
  <c r="BB90" i="4"/>
  <c r="CD90" i="4" s="1"/>
  <c r="BO89" i="4"/>
  <c r="BN89" i="4"/>
  <c r="BM89" i="4"/>
  <c r="BL89" i="4"/>
  <c r="BK89" i="4"/>
  <c r="BJ89" i="4"/>
  <c r="BI89" i="4"/>
  <c r="BH89" i="4"/>
  <c r="BV89" i="4" s="1"/>
  <c r="BG89" i="4"/>
  <c r="BU89" i="4" s="1"/>
  <c r="BF89" i="4"/>
  <c r="BT89" i="4" s="1"/>
  <c r="BE89" i="4"/>
  <c r="BD89" i="4"/>
  <c r="BC89" i="4"/>
  <c r="BB89" i="4"/>
  <c r="BO88" i="4"/>
  <c r="BN88" i="4"/>
  <c r="BM88" i="4"/>
  <c r="BL88" i="4"/>
  <c r="BK88" i="4"/>
  <c r="BJ88" i="4"/>
  <c r="BI88" i="4"/>
  <c r="BH88" i="4"/>
  <c r="BG88" i="4"/>
  <c r="BF88" i="4"/>
  <c r="CH88" i="4" s="1"/>
  <c r="BE88" i="4"/>
  <c r="CG88" i="4" s="1"/>
  <c r="BD88" i="4"/>
  <c r="CF88" i="4" s="1"/>
  <c r="BC88" i="4"/>
  <c r="CE88" i="4" s="1"/>
  <c r="BB88" i="4"/>
  <c r="CD88" i="4" s="1"/>
  <c r="BO87" i="4"/>
  <c r="CC87" i="4" s="1"/>
  <c r="BN87" i="4"/>
  <c r="CB87" i="4" s="1"/>
  <c r="BM87" i="4"/>
  <c r="CA87" i="4" s="1"/>
  <c r="BL87" i="4"/>
  <c r="BZ87" i="4" s="1"/>
  <c r="BK87" i="4"/>
  <c r="BY87" i="4" s="1"/>
  <c r="BJ87" i="4"/>
  <c r="BX87" i="4" s="1"/>
  <c r="BI87" i="4"/>
  <c r="BW87" i="4" s="1"/>
  <c r="BH87" i="4"/>
  <c r="BV87" i="4" s="1"/>
  <c r="BG87" i="4"/>
  <c r="BU87" i="4" s="1"/>
  <c r="BF87" i="4"/>
  <c r="BT87" i="4" s="1"/>
  <c r="BE87" i="4"/>
  <c r="BS87" i="4" s="1"/>
  <c r="BD87" i="4"/>
  <c r="CF87" i="4" s="1"/>
  <c r="BC87" i="4"/>
  <c r="BB87" i="4"/>
  <c r="CD87" i="4" s="1"/>
  <c r="BO86" i="4"/>
  <c r="BN86" i="4"/>
  <c r="BM86" i="4"/>
  <c r="BL86" i="4"/>
  <c r="BK86" i="4"/>
  <c r="BJ86" i="4"/>
  <c r="BI86" i="4"/>
  <c r="BH86" i="4"/>
  <c r="BG86" i="4"/>
  <c r="BF86" i="4"/>
  <c r="BE86" i="4"/>
  <c r="BD86" i="4"/>
  <c r="BC86" i="4"/>
  <c r="BB86" i="4"/>
  <c r="CD86" i="4" s="1"/>
  <c r="BO85" i="4"/>
  <c r="CC85" i="4" s="1"/>
  <c r="BN85" i="4"/>
  <c r="BM85" i="4"/>
  <c r="BL85" i="4"/>
  <c r="BK85" i="4"/>
  <c r="BJ85" i="4"/>
  <c r="BI85" i="4"/>
  <c r="BH85" i="4"/>
  <c r="CJ85" i="4" s="1"/>
  <c r="BG85" i="4"/>
  <c r="CI85" i="4" s="1"/>
  <c r="BF85" i="4"/>
  <c r="CH85" i="4" s="1"/>
  <c r="BE85" i="4"/>
  <c r="CG85" i="4" s="1"/>
  <c r="BD85" i="4"/>
  <c r="CF85" i="4" s="1"/>
  <c r="BC85" i="4"/>
  <c r="CE85" i="4" s="1"/>
  <c r="DM76" i="4"/>
  <c r="DL76" i="4"/>
  <c r="DK76" i="4"/>
  <c r="DJ76" i="4"/>
  <c r="DI76" i="4"/>
  <c r="DH76" i="4"/>
  <c r="DG76" i="4"/>
  <c r="CZ76" i="4"/>
  <c r="BB85" i="4"/>
  <c r="AF134" i="4"/>
  <c r="AE134" i="4"/>
  <c r="AD134" i="4"/>
  <c r="AC134" i="4"/>
  <c r="AB134" i="4"/>
  <c r="AA134" i="4"/>
  <c r="Z134" i="4"/>
  <c r="Y134" i="4"/>
  <c r="X134" i="4"/>
  <c r="W134" i="4"/>
  <c r="V134" i="4"/>
  <c r="U134" i="4"/>
  <c r="T134" i="4"/>
  <c r="S134" i="4"/>
  <c r="AF133" i="4"/>
  <c r="AE133" i="4"/>
  <c r="AD133" i="4"/>
  <c r="AC133" i="4"/>
  <c r="AB133" i="4"/>
  <c r="AA133" i="4"/>
  <c r="Z133" i="4"/>
  <c r="Y133" i="4"/>
  <c r="X133" i="4"/>
  <c r="W133" i="4"/>
  <c r="V133" i="4"/>
  <c r="U133" i="4"/>
  <c r="T133" i="4"/>
  <c r="S133" i="4"/>
  <c r="AF132" i="4"/>
  <c r="AE132" i="4"/>
  <c r="AD132" i="4"/>
  <c r="AC132" i="4"/>
  <c r="AB132" i="4"/>
  <c r="AA132" i="4"/>
  <c r="Z132" i="4"/>
  <c r="Y132" i="4"/>
  <c r="X132" i="4"/>
  <c r="W132" i="4"/>
  <c r="V132" i="4"/>
  <c r="U132" i="4"/>
  <c r="T132" i="4"/>
  <c r="S132" i="4"/>
  <c r="AF131" i="4"/>
  <c r="AE131" i="4"/>
  <c r="AD131" i="4"/>
  <c r="AC131" i="4"/>
  <c r="AB131" i="4"/>
  <c r="AA131" i="4"/>
  <c r="Z131" i="4"/>
  <c r="Y131" i="4"/>
  <c r="X131" i="4"/>
  <c r="W131" i="4"/>
  <c r="V131" i="4"/>
  <c r="U131" i="4"/>
  <c r="T131" i="4"/>
  <c r="S131" i="4"/>
  <c r="AF130" i="4"/>
  <c r="AE130" i="4"/>
  <c r="AD130" i="4"/>
  <c r="AC130" i="4"/>
  <c r="AB130" i="4"/>
  <c r="AA130" i="4"/>
  <c r="Z130" i="4"/>
  <c r="Y130" i="4"/>
  <c r="X130" i="4"/>
  <c r="W130" i="4"/>
  <c r="V130" i="4"/>
  <c r="U130" i="4"/>
  <c r="T130" i="4"/>
  <c r="S130" i="4"/>
  <c r="AF129" i="4"/>
  <c r="AE129" i="4"/>
  <c r="AD129" i="4"/>
  <c r="AC129" i="4"/>
  <c r="AB129" i="4"/>
  <c r="AA129" i="4"/>
  <c r="Z129" i="4"/>
  <c r="Y129" i="4"/>
  <c r="X129" i="4"/>
  <c r="W129" i="4"/>
  <c r="V129" i="4"/>
  <c r="U129" i="4"/>
  <c r="T129" i="4"/>
  <c r="S129" i="4"/>
  <c r="AF128" i="4"/>
  <c r="AE128" i="4"/>
  <c r="AD128" i="4"/>
  <c r="AC128" i="4"/>
  <c r="AB128" i="4"/>
  <c r="AA128" i="4"/>
  <c r="Z128" i="4"/>
  <c r="Y128" i="4"/>
  <c r="X128" i="4"/>
  <c r="W128" i="4"/>
  <c r="V128" i="4"/>
  <c r="U128" i="4"/>
  <c r="T128" i="4"/>
  <c r="S128" i="4"/>
  <c r="AF127" i="4"/>
  <c r="AE127" i="4"/>
  <c r="AD127" i="4"/>
  <c r="AC127" i="4"/>
  <c r="AB127" i="4"/>
  <c r="AA127" i="4"/>
  <c r="Z127" i="4"/>
  <c r="Y127" i="4"/>
  <c r="X127" i="4"/>
  <c r="W127" i="4"/>
  <c r="V127" i="4"/>
  <c r="U127" i="4"/>
  <c r="T127" i="4"/>
  <c r="S127" i="4"/>
  <c r="AF126" i="4"/>
  <c r="AE126" i="4"/>
  <c r="AD126" i="4"/>
  <c r="AC126" i="4"/>
  <c r="AB126" i="4"/>
  <c r="AA126" i="4"/>
  <c r="Z126" i="4"/>
  <c r="Y126" i="4"/>
  <c r="X126" i="4"/>
  <c r="W126" i="4"/>
  <c r="V126" i="4"/>
  <c r="U126" i="4"/>
  <c r="T126" i="4"/>
  <c r="S126" i="4"/>
  <c r="AF125" i="4"/>
  <c r="AE125" i="4"/>
  <c r="AD125" i="4"/>
  <c r="AC125" i="4"/>
  <c r="AB125" i="4"/>
  <c r="AA125" i="4"/>
  <c r="Z125" i="4"/>
  <c r="Y125" i="4"/>
  <c r="X125" i="4"/>
  <c r="W125" i="4"/>
  <c r="V125" i="4"/>
  <c r="U125" i="4"/>
  <c r="T125" i="4"/>
  <c r="S125" i="4"/>
  <c r="AF124" i="4"/>
  <c r="AE124" i="4"/>
  <c r="AD124" i="4"/>
  <c r="AC124" i="4"/>
  <c r="AB124" i="4"/>
  <c r="AA124" i="4"/>
  <c r="Z124" i="4"/>
  <c r="Y124" i="4"/>
  <c r="X124" i="4"/>
  <c r="W124" i="4"/>
  <c r="V124" i="4"/>
  <c r="U124" i="4"/>
  <c r="T124" i="4"/>
  <c r="S124" i="4"/>
  <c r="AF123" i="4"/>
  <c r="AE123" i="4"/>
  <c r="AD123" i="4"/>
  <c r="AC123" i="4"/>
  <c r="AB123" i="4"/>
  <c r="AA123" i="4"/>
  <c r="Z123" i="4"/>
  <c r="Y123" i="4"/>
  <c r="X123" i="4"/>
  <c r="W123" i="4"/>
  <c r="V123" i="4"/>
  <c r="U123" i="4"/>
  <c r="T123" i="4"/>
  <c r="S123" i="4"/>
  <c r="AF122" i="4"/>
  <c r="AE122" i="4"/>
  <c r="AD122" i="4"/>
  <c r="AC122" i="4"/>
  <c r="AB122" i="4"/>
  <c r="AA122" i="4"/>
  <c r="Z122" i="4"/>
  <c r="Y122" i="4"/>
  <c r="X122" i="4"/>
  <c r="W122" i="4"/>
  <c r="V122" i="4"/>
  <c r="U122" i="4"/>
  <c r="T122" i="4"/>
  <c r="S122" i="4"/>
  <c r="AF121" i="4"/>
  <c r="AE121" i="4"/>
  <c r="AD121" i="4"/>
  <c r="AC121" i="4"/>
  <c r="AB121" i="4"/>
  <c r="AA121" i="4"/>
  <c r="Z121" i="4"/>
  <c r="Y121" i="4"/>
  <c r="X121" i="4"/>
  <c r="W121" i="4"/>
  <c r="V121" i="4"/>
  <c r="U121" i="4"/>
  <c r="T121" i="4"/>
  <c r="S121" i="4"/>
  <c r="AF120" i="4"/>
  <c r="AE120" i="4"/>
  <c r="AD120" i="4"/>
  <c r="AC120" i="4"/>
  <c r="AB120" i="4"/>
  <c r="AA120" i="4"/>
  <c r="Z120" i="4"/>
  <c r="Y120" i="4"/>
  <c r="X120" i="4"/>
  <c r="W120" i="4"/>
  <c r="V120" i="4"/>
  <c r="U120" i="4"/>
  <c r="T120" i="4"/>
  <c r="S120" i="4"/>
  <c r="AF119" i="4"/>
  <c r="AE119" i="4"/>
  <c r="AD119" i="4"/>
  <c r="AC119" i="4"/>
  <c r="AB119" i="4"/>
  <c r="AA119" i="4"/>
  <c r="Z119" i="4"/>
  <c r="Y119" i="4"/>
  <c r="X119" i="4"/>
  <c r="W119" i="4"/>
  <c r="V119" i="4"/>
  <c r="U119" i="4"/>
  <c r="T119" i="4"/>
  <c r="S119" i="4"/>
  <c r="AF118" i="4"/>
  <c r="AE118" i="4"/>
  <c r="AD118" i="4"/>
  <c r="AC118" i="4"/>
  <c r="AB118" i="4"/>
  <c r="AA118" i="4"/>
  <c r="Z118" i="4"/>
  <c r="Y118" i="4"/>
  <c r="X118" i="4"/>
  <c r="W118" i="4"/>
  <c r="V118" i="4"/>
  <c r="U118" i="4"/>
  <c r="T118" i="4"/>
  <c r="S118" i="4"/>
  <c r="AF117" i="4"/>
  <c r="AE117" i="4"/>
  <c r="AD117" i="4"/>
  <c r="AC117" i="4"/>
  <c r="AB117" i="4"/>
  <c r="AA117" i="4"/>
  <c r="Z117" i="4"/>
  <c r="Y117" i="4"/>
  <c r="X117" i="4"/>
  <c r="W117" i="4"/>
  <c r="V117" i="4"/>
  <c r="U117" i="4"/>
  <c r="T117" i="4"/>
  <c r="S117" i="4"/>
  <c r="AF116" i="4"/>
  <c r="AE116" i="4"/>
  <c r="AD116" i="4"/>
  <c r="AC116" i="4"/>
  <c r="AB116" i="4"/>
  <c r="AA116" i="4"/>
  <c r="Z116" i="4"/>
  <c r="Y116" i="4"/>
  <c r="X116" i="4"/>
  <c r="W116" i="4"/>
  <c r="V116" i="4"/>
  <c r="U116" i="4"/>
  <c r="T116" i="4"/>
  <c r="S116" i="4"/>
  <c r="AF115" i="4"/>
  <c r="AE115" i="4"/>
  <c r="AD115" i="4"/>
  <c r="AC115" i="4"/>
  <c r="AB115" i="4"/>
  <c r="AA115" i="4"/>
  <c r="Z115" i="4"/>
  <c r="Y115" i="4"/>
  <c r="FN25" i="1" s="1"/>
  <c r="X115" i="4"/>
  <c r="FM25" i="1" s="1"/>
  <c r="W115" i="4"/>
  <c r="FL25" i="1" s="1"/>
  <c r="V115" i="4"/>
  <c r="FK25" i="1" s="1"/>
  <c r="U115" i="4"/>
  <c r="FJ25" i="1" s="1"/>
  <c r="T115" i="4"/>
  <c r="FI25" i="1" s="1"/>
  <c r="S115" i="4"/>
  <c r="FH25" i="1" s="1"/>
  <c r="AF114" i="4"/>
  <c r="AE114" i="4"/>
  <c r="AD114" i="4"/>
  <c r="AC114" i="4"/>
  <c r="AB114" i="4"/>
  <c r="AA114" i="4"/>
  <c r="Z114" i="4"/>
  <c r="Y114" i="4"/>
  <c r="X114" i="4"/>
  <c r="W114" i="4"/>
  <c r="V114" i="4"/>
  <c r="U114" i="4"/>
  <c r="T114" i="4"/>
  <c r="S114" i="4"/>
  <c r="AF113" i="4"/>
  <c r="AE113" i="4"/>
  <c r="AD113" i="4"/>
  <c r="AC113" i="4"/>
  <c r="AB113" i="4"/>
  <c r="AA113" i="4"/>
  <c r="Z113" i="4"/>
  <c r="Y113" i="4"/>
  <c r="X113" i="4"/>
  <c r="W113" i="4"/>
  <c r="V113" i="4"/>
  <c r="U113" i="4"/>
  <c r="T113" i="4"/>
  <c r="S113" i="4"/>
  <c r="AF112" i="4"/>
  <c r="AE112" i="4"/>
  <c r="AD112" i="4"/>
  <c r="AC112" i="4"/>
  <c r="AB112" i="4"/>
  <c r="AA112" i="4"/>
  <c r="Z112" i="4"/>
  <c r="Y112" i="4"/>
  <c r="X112" i="4"/>
  <c r="W112" i="4"/>
  <c r="V112" i="4"/>
  <c r="U112" i="4"/>
  <c r="T112" i="4"/>
  <c r="S112" i="4"/>
  <c r="AF111" i="4"/>
  <c r="AE111" i="4"/>
  <c r="AD111" i="4"/>
  <c r="AC111" i="4"/>
  <c r="AB111" i="4"/>
  <c r="AA111" i="4"/>
  <c r="Z111" i="4"/>
  <c r="Y111" i="4"/>
  <c r="FN24" i="1" s="1"/>
  <c r="X111" i="4"/>
  <c r="FM24" i="1" s="1"/>
  <c r="W111" i="4"/>
  <c r="FL24" i="1" s="1"/>
  <c r="V111" i="4"/>
  <c r="FK24" i="1" s="1"/>
  <c r="U111" i="4"/>
  <c r="FJ24" i="1" s="1"/>
  <c r="T111" i="4"/>
  <c r="FI24" i="1" s="1"/>
  <c r="S111" i="4"/>
  <c r="FH24" i="1" s="1"/>
  <c r="AF110" i="4"/>
  <c r="AE110" i="4"/>
  <c r="AD110" i="4"/>
  <c r="AC110" i="4"/>
  <c r="AB110" i="4"/>
  <c r="AA110" i="4"/>
  <c r="Z110" i="4"/>
  <c r="Y110" i="4"/>
  <c r="X110" i="4"/>
  <c r="W110" i="4"/>
  <c r="V110" i="4"/>
  <c r="U110" i="4"/>
  <c r="T110" i="4"/>
  <c r="S110" i="4"/>
  <c r="AF109" i="4"/>
  <c r="AE109" i="4"/>
  <c r="AD109" i="4"/>
  <c r="AC109" i="4"/>
  <c r="AB109" i="4"/>
  <c r="AA109" i="4"/>
  <c r="Z109" i="4"/>
  <c r="Y109" i="4"/>
  <c r="X109" i="4"/>
  <c r="W109" i="4"/>
  <c r="V109" i="4"/>
  <c r="U109" i="4"/>
  <c r="T109" i="4"/>
  <c r="S109" i="4"/>
  <c r="AF108" i="4"/>
  <c r="AE108" i="4"/>
  <c r="AD108" i="4"/>
  <c r="AC108" i="4"/>
  <c r="AB108" i="4"/>
  <c r="AA108" i="4"/>
  <c r="Z108" i="4"/>
  <c r="Y108" i="4"/>
  <c r="X108" i="4"/>
  <c r="W108" i="4"/>
  <c r="V108" i="4"/>
  <c r="U108" i="4"/>
  <c r="T108" i="4"/>
  <c r="S108" i="4"/>
  <c r="AF107" i="4"/>
  <c r="AE107" i="4"/>
  <c r="AD107" i="4"/>
  <c r="AC107" i="4"/>
  <c r="AB107" i="4"/>
  <c r="AA107" i="4"/>
  <c r="Z107" i="4"/>
  <c r="Y107" i="4"/>
  <c r="FN23" i="1" s="1"/>
  <c r="X107" i="4"/>
  <c r="FM23" i="1" s="1"/>
  <c r="W107" i="4"/>
  <c r="FL23" i="1" s="1"/>
  <c r="V107" i="4"/>
  <c r="FK23" i="1" s="1"/>
  <c r="U107" i="4"/>
  <c r="FJ23" i="1" s="1"/>
  <c r="T107" i="4"/>
  <c r="FI23" i="1" s="1"/>
  <c r="S107" i="4"/>
  <c r="FH23" i="1" s="1"/>
  <c r="AF106" i="4"/>
  <c r="AE106" i="4"/>
  <c r="AD106" i="4"/>
  <c r="AC106" i="4"/>
  <c r="AB106" i="4"/>
  <c r="AA106" i="4"/>
  <c r="Z106" i="4"/>
  <c r="Y106" i="4"/>
  <c r="X106" i="4"/>
  <c r="W106" i="4"/>
  <c r="V106" i="4"/>
  <c r="U106" i="4"/>
  <c r="T106" i="4"/>
  <c r="S106" i="4"/>
  <c r="AF105" i="4"/>
  <c r="AE105" i="4"/>
  <c r="AD105" i="4"/>
  <c r="AC105" i="4"/>
  <c r="AB105" i="4"/>
  <c r="AA105" i="4"/>
  <c r="Z105" i="4"/>
  <c r="Y105" i="4"/>
  <c r="X105" i="4"/>
  <c r="W105" i="4"/>
  <c r="V105" i="4"/>
  <c r="U105" i="4"/>
  <c r="T105" i="4"/>
  <c r="S105" i="4"/>
  <c r="AF104" i="4"/>
  <c r="AE104" i="4"/>
  <c r="AD104" i="4"/>
  <c r="AC104" i="4"/>
  <c r="AB104" i="4"/>
  <c r="AA104" i="4"/>
  <c r="Z104" i="4"/>
  <c r="Y104" i="4"/>
  <c r="FN36" i="1" s="1"/>
  <c r="X104" i="4"/>
  <c r="FM36" i="1" s="1"/>
  <c r="W104" i="4"/>
  <c r="FL36" i="1" s="1"/>
  <c r="V104" i="4"/>
  <c r="FK36" i="1" s="1"/>
  <c r="U104" i="4"/>
  <c r="FJ36" i="1" s="1"/>
  <c r="T104" i="4"/>
  <c r="FI36" i="1" s="1"/>
  <c r="S104" i="4"/>
  <c r="FH36" i="1" s="1"/>
  <c r="AF103" i="4"/>
  <c r="AE103" i="4"/>
  <c r="AD103" i="4"/>
  <c r="AC103" i="4"/>
  <c r="AB103" i="4"/>
  <c r="AA103" i="4"/>
  <c r="Z103" i="4"/>
  <c r="Y103" i="4"/>
  <c r="X103" i="4"/>
  <c r="W103" i="4"/>
  <c r="V103" i="4"/>
  <c r="U103" i="4"/>
  <c r="T103" i="4"/>
  <c r="AF102" i="4"/>
  <c r="AE102" i="4"/>
  <c r="AD102" i="4"/>
  <c r="AC102" i="4"/>
  <c r="AB102" i="4"/>
  <c r="AA102" i="4"/>
  <c r="Z102" i="4"/>
  <c r="Y102" i="4"/>
  <c r="X102" i="4"/>
  <c r="W102" i="4"/>
  <c r="V102" i="4"/>
  <c r="U102" i="4"/>
  <c r="T102" i="4"/>
  <c r="S102" i="4"/>
  <c r="AF101" i="4"/>
  <c r="AE101" i="4"/>
  <c r="AD101" i="4"/>
  <c r="AC101" i="4"/>
  <c r="AB101" i="4"/>
  <c r="AA101" i="4"/>
  <c r="Z101" i="4"/>
  <c r="Y101" i="4"/>
  <c r="FN35" i="1" s="1"/>
  <c r="X101" i="4"/>
  <c r="FM35" i="1" s="1"/>
  <c r="W101" i="4"/>
  <c r="FL35" i="1" s="1"/>
  <c r="V101" i="4"/>
  <c r="FK35" i="1" s="1"/>
  <c r="U101" i="4"/>
  <c r="FJ35" i="1" s="1"/>
  <c r="T101" i="4"/>
  <c r="FI35" i="1" s="1"/>
  <c r="S101" i="4"/>
  <c r="FH35" i="1" s="1"/>
  <c r="AF100" i="4"/>
  <c r="AE100" i="4"/>
  <c r="AD100" i="4"/>
  <c r="AC100" i="4"/>
  <c r="AB100" i="4"/>
  <c r="AA100" i="4"/>
  <c r="Z100" i="4"/>
  <c r="Y100" i="4"/>
  <c r="X100" i="4"/>
  <c r="W100" i="4"/>
  <c r="V100" i="4"/>
  <c r="U100" i="4"/>
  <c r="T100" i="4"/>
  <c r="S100" i="4"/>
  <c r="AF99" i="4"/>
  <c r="AE99" i="4"/>
  <c r="AD99" i="4"/>
  <c r="AC99" i="4"/>
  <c r="AB99" i="4"/>
  <c r="AA99" i="4"/>
  <c r="Z99" i="4"/>
  <c r="Y99" i="4"/>
  <c r="X99" i="4"/>
  <c r="W99" i="4"/>
  <c r="V99" i="4"/>
  <c r="U99" i="4"/>
  <c r="T99" i="4"/>
  <c r="S99" i="4"/>
  <c r="AF98" i="4"/>
  <c r="AE98" i="4"/>
  <c r="AD98" i="4"/>
  <c r="AC98" i="4"/>
  <c r="AB98" i="4"/>
  <c r="AA98" i="4"/>
  <c r="Z98" i="4"/>
  <c r="Y98" i="4"/>
  <c r="X98" i="4"/>
  <c r="W98" i="4"/>
  <c r="V98" i="4"/>
  <c r="U98" i="4"/>
  <c r="T98" i="4"/>
  <c r="S98" i="4"/>
  <c r="AF97" i="4"/>
  <c r="AE97" i="4"/>
  <c r="AD97" i="4"/>
  <c r="AC97" i="4"/>
  <c r="AB97" i="4"/>
  <c r="AA97" i="4"/>
  <c r="Z97" i="4"/>
  <c r="Y97" i="4"/>
  <c r="X97" i="4"/>
  <c r="W97" i="4"/>
  <c r="V97" i="4"/>
  <c r="U97" i="4"/>
  <c r="T97" i="4"/>
  <c r="S97" i="4"/>
  <c r="AF96" i="4"/>
  <c r="AE96" i="4"/>
  <c r="AD96" i="4"/>
  <c r="AC96" i="4"/>
  <c r="AB96" i="4"/>
  <c r="AA96" i="4"/>
  <c r="Z96" i="4"/>
  <c r="Y96" i="4"/>
  <c r="X96" i="4"/>
  <c r="W96" i="4"/>
  <c r="V96" i="4"/>
  <c r="U96" i="4"/>
  <c r="T96" i="4"/>
  <c r="S96" i="4"/>
  <c r="AF95" i="4"/>
  <c r="AE95" i="4"/>
  <c r="AD95" i="4"/>
  <c r="AC95" i="4"/>
  <c r="AB95" i="4"/>
  <c r="AA95" i="4"/>
  <c r="Z95" i="4"/>
  <c r="Y95" i="4"/>
  <c r="X95" i="4"/>
  <c r="W95" i="4"/>
  <c r="V95" i="4"/>
  <c r="U95" i="4"/>
  <c r="T95" i="4"/>
  <c r="S95" i="4"/>
  <c r="AF94" i="4"/>
  <c r="AE94" i="4"/>
  <c r="AD94" i="4"/>
  <c r="AC94" i="4"/>
  <c r="AB94" i="4"/>
  <c r="AA94" i="4"/>
  <c r="Z94" i="4"/>
  <c r="Y94" i="4"/>
  <c r="X94" i="4"/>
  <c r="W94" i="4"/>
  <c r="V94" i="4"/>
  <c r="U94" i="4"/>
  <c r="T94" i="4"/>
  <c r="S94" i="4"/>
  <c r="AF93" i="4"/>
  <c r="AE93" i="4"/>
  <c r="AD93" i="4"/>
  <c r="AC93" i="4"/>
  <c r="AB93" i="4"/>
  <c r="AA93" i="4"/>
  <c r="Z93" i="4"/>
  <c r="Y93" i="4"/>
  <c r="X93" i="4"/>
  <c r="W93" i="4"/>
  <c r="V93" i="4"/>
  <c r="U93" i="4"/>
  <c r="T93" i="4"/>
  <c r="S93" i="4"/>
  <c r="AF92" i="4"/>
  <c r="AE92" i="4"/>
  <c r="AD92" i="4"/>
  <c r="AC92" i="4"/>
  <c r="AB92" i="4"/>
  <c r="AA92" i="4"/>
  <c r="Z92" i="4"/>
  <c r="Y92" i="4"/>
  <c r="X92" i="4"/>
  <c r="W92" i="4"/>
  <c r="V92" i="4"/>
  <c r="U92" i="4"/>
  <c r="T92" i="4"/>
  <c r="S92" i="4"/>
  <c r="AF91" i="4"/>
  <c r="AE91" i="4"/>
  <c r="AD91" i="4"/>
  <c r="AC91" i="4"/>
  <c r="AB91" i="4"/>
  <c r="AA91" i="4"/>
  <c r="Z91" i="4"/>
  <c r="Y91" i="4"/>
  <c r="X91" i="4"/>
  <c r="W91" i="4"/>
  <c r="V91" i="4"/>
  <c r="U91" i="4"/>
  <c r="T91" i="4"/>
  <c r="S91" i="4"/>
  <c r="AF90" i="4"/>
  <c r="AE90" i="4"/>
  <c r="AD90" i="4"/>
  <c r="AC90" i="4"/>
  <c r="AB90" i="4"/>
  <c r="AA90" i="4"/>
  <c r="Z90" i="4"/>
  <c r="Y90" i="4"/>
  <c r="X90" i="4"/>
  <c r="W90" i="4"/>
  <c r="V90" i="4"/>
  <c r="U90" i="4"/>
  <c r="T90" i="4"/>
  <c r="S90" i="4"/>
  <c r="AF89" i="4"/>
  <c r="AE89" i="4"/>
  <c r="AD89" i="4"/>
  <c r="AC89" i="4"/>
  <c r="AB89" i="4"/>
  <c r="AA89" i="4"/>
  <c r="Z89" i="4"/>
  <c r="Y89" i="4"/>
  <c r="X89" i="4"/>
  <c r="W89" i="4"/>
  <c r="V89" i="4"/>
  <c r="U89" i="4"/>
  <c r="T89" i="4"/>
  <c r="S89" i="4"/>
  <c r="AF88" i="4"/>
  <c r="AE88" i="4"/>
  <c r="AD88" i="4"/>
  <c r="AC88" i="4"/>
  <c r="AB88" i="4"/>
  <c r="AA88" i="4"/>
  <c r="Z88" i="4"/>
  <c r="Y88" i="4"/>
  <c r="X88" i="4"/>
  <c r="W88" i="4"/>
  <c r="V88" i="4"/>
  <c r="U88" i="4"/>
  <c r="T88" i="4"/>
  <c r="S88" i="4"/>
  <c r="AF87" i="4"/>
  <c r="AE87" i="4"/>
  <c r="AD87" i="4"/>
  <c r="AC87" i="4"/>
  <c r="AB87" i="4"/>
  <c r="AA87" i="4"/>
  <c r="Z87" i="4"/>
  <c r="Y87" i="4"/>
  <c r="X87" i="4"/>
  <c r="W87" i="4"/>
  <c r="V87" i="4"/>
  <c r="U87" i="4"/>
  <c r="T87" i="4"/>
  <c r="S87" i="4"/>
  <c r="AF86" i="4"/>
  <c r="AE86" i="4"/>
  <c r="AD86" i="4"/>
  <c r="AC86" i="4"/>
  <c r="AB86" i="4"/>
  <c r="AA86" i="4"/>
  <c r="Z86" i="4"/>
  <c r="Y86" i="4"/>
  <c r="X86" i="4"/>
  <c r="W86" i="4"/>
  <c r="V86" i="4"/>
  <c r="U86" i="4"/>
  <c r="T86" i="4"/>
  <c r="S86" i="4"/>
  <c r="AF85" i="4"/>
  <c r="AE85" i="4"/>
  <c r="AD85" i="4"/>
  <c r="AC85" i="4"/>
  <c r="AB85" i="4"/>
  <c r="AA85" i="4"/>
  <c r="Z85" i="4"/>
  <c r="Y85" i="4"/>
  <c r="X85" i="4"/>
  <c r="W85" i="4"/>
  <c r="V85" i="4"/>
  <c r="U85" i="4"/>
  <c r="T85" i="4"/>
  <c r="S85" i="4"/>
  <c r="S103" i="4"/>
  <c r="DA115" i="4"/>
  <c r="DB115" i="4" s="1"/>
  <c r="DA111" i="4"/>
  <c r="DB111" i="4" s="1"/>
  <c r="DC111" i="4" s="1"/>
  <c r="DD111" i="4" s="1"/>
  <c r="BF111" i="4" s="1"/>
  <c r="FS24" i="1" s="1"/>
  <c r="GI24" i="1" s="1"/>
  <c r="DA107" i="4"/>
  <c r="DB107" i="4" s="1"/>
  <c r="DC107" i="4" s="1"/>
  <c r="DD107" i="4" s="1"/>
  <c r="BF107" i="4" s="1"/>
  <c r="FS23" i="1" s="1"/>
  <c r="GI23" i="1" s="1"/>
  <c r="DA103" i="4"/>
  <c r="DB103" i="4" s="1"/>
  <c r="DC103" i="4" s="1"/>
  <c r="DD103" i="4" s="1"/>
  <c r="CL76" i="4"/>
  <c r="CD76" i="4"/>
  <c r="CD107" i="4" s="1"/>
  <c r="BP76" i="4"/>
  <c r="BP107" i="4" s="1"/>
  <c r="GK42" i="1"/>
  <c r="GJ42" i="1"/>
  <c r="GK5" i="1"/>
  <c r="GK6" i="1" s="1"/>
  <c r="GK9" i="1" s="1"/>
  <c r="GJ5" i="1"/>
  <c r="GJ6" i="1" s="1"/>
  <c r="GJ9" i="1" s="1"/>
  <c r="GI5" i="1"/>
  <c r="GI6" i="1" s="1"/>
  <c r="GI9" i="1" s="1"/>
  <c r="GH5" i="1"/>
  <c r="GH6" i="1" s="1"/>
  <c r="GH9" i="1" s="1"/>
  <c r="GG5" i="1"/>
  <c r="GG6" i="1" s="1"/>
  <c r="GG9" i="1" s="1"/>
  <c r="GF5" i="1"/>
  <c r="GF6" i="1" s="1"/>
  <c r="GF9" i="1" s="1"/>
  <c r="GE5" i="1"/>
  <c r="GE42" i="1" s="1"/>
  <c r="GK36" i="1"/>
  <c r="GJ36" i="1"/>
  <c r="GK24" i="1"/>
  <c r="FU5" i="1"/>
  <c r="FU42" i="1" s="1"/>
  <c r="FT5" i="1"/>
  <c r="FT42" i="1" s="1"/>
  <c r="FS5" i="1"/>
  <c r="FS42" i="1" s="1"/>
  <c r="FR5" i="1"/>
  <c r="FR6" i="1" s="1"/>
  <c r="FR9" i="1" s="1"/>
  <c r="FQ5" i="1"/>
  <c r="FQ42" i="1" s="1"/>
  <c r="FP5" i="1"/>
  <c r="FP42" i="1" s="1"/>
  <c r="FO5" i="1"/>
  <c r="FO42" i="1" s="1"/>
  <c r="BB77" i="4"/>
  <c r="CJ134" i="4"/>
  <c r="CI134" i="4"/>
  <c r="CH134" i="4"/>
  <c r="CG134" i="4"/>
  <c r="CF134" i="4"/>
  <c r="CE134" i="4"/>
  <c r="CD134" i="4"/>
  <c r="CC134" i="4"/>
  <c r="CB134" i="4"/>
  <c r="CA134" i="4"/>
  <c r="BZ134" i="4"/>
  <c r="BY134" i="4"/>
  <c r="BX134" i="4"/>
  <c r="BW134" i="4"/>
  <c r="BV134" i="4"/>
  <c r="BU134" i="4"/>
  <c r="BT134" i="4"/>
  <c r="BS134" i="4"/>
  <c r="BR134" i="4"/>
  <c r="BQ134" i="4"/>
  <c r="BP134" i="4"/>
  <c r="CJ133" i="4"/>
  <c r="CI133" i="4"/>
  <c r="CH133" i="4"/>
  <c r="CG133" i="4"/>
  <c r="CF133" i="4"/>
  <c r="CE133" i="4"/>
  <c r="CD133" i="4"/>
  <c r="CC133" i="4"/>
  <c r="CB133" i="4"/>
  <c r="CA133" i="4"/>
  <c r="BV133" i="4"/>
  <c r="CJ132" i="4"/>
  <c r="CI132" i="4"/>
  <c r="CH132" i="4"/>
  <c r="CG132" i="4"/>
  <c r="CF132" i="4"/>
  <c r="CE132" i="4"/>
  <c r="CD132" i="4"/>
  <c r="CC132" i="4"/>
  <c r="CB132" i="4"/>
  <c r="BZ132" i="4"/>
  <c r="BY132" i="4"/>
  <c r="BX132" i="4"/>
  <c r="BW132" i="4"/>
  <c r="BV132" i="4"/>
  <c r="BU132" i="4"/>
  <c r="BT132" i="4"/>
  <c r="BS132" i="4"/>
  <c r="BR132" i="4"/>
  <c r="BQ132" i="4"/>
  <c r="BP132" i="4"/>
  <c r="CF131" i="4"/>
  <c r="CC131" i="4"/>
  <c r="CB131" i="4"/>
  <c r="CA131" i="4"/>
  <c r="BZ131" i="4"/>
  <c r="BX131" i="4"/>
  <c r="BW131" i="4"/>
  <c r="BV131" i="4"/>
  <c r="BU131" i="4"/>
  <c r="BT131" i="4"/>
  <c r="BS131" i="4"/>
  <c r="BR131" i="4"/>
  <c r="BQ131" i="4"/>
  <c r="BP131" i="4"/>
  <c r="CJ130" i="4"/>
  <c r="CI130" i="4"/>
  <c r="CH130" i="4"/>
  <c r="CG130" i="4"/>
  <c r="CF130" i="4"/>
  <c r="CE130" i="4"/>
  <c r="CD130" i="4"/>
  <c r="CC130" i="4"/>
  <c r="CB130" i="4"/>
  <c r="BU130" i="4"/>
  <c r="BT130" i="4"/>
  <c r="BS130" i="4"/>
  <c r="BR130" i="4"/>
  <c r="BQ130" i="4"/>
  <c r="BP130" i="4"/>
  <c r="CJ129" i="4"/>
  <c r="CH129" i="4"/>
  <c r="CG129" i="4"/>
  <c r="CF129" i="4"/>
  <c r="CE129" i="4"/>
  <c r="CD129" i="4"/>
  <c r="CC129" i="4"/>
  <c r="CB129" i="4"/>
  <c r="CA129" i="4"/>
  <c r="BZ129" i="4"/>
  <c r="BY129" i="4"/>
  <c r="BX129" i="4"/>
  <c r="BW129" i="4"/>
  <c r="BV129" i="4"/>
  <c r="BU129" i="4"/>
  <c r="BT129" i="4"/>
  <c r="BS129" i="4"/>
  <c r="BR129" i="4"/>
  <c r="BQ129" i="4"/>
  <c r="CE128" i="4"/>
  <c r="CD128" i="4"/>
  <c r="BZ128" i="4"/>
  <c r="BT128" i="4"/>
  <c r="BR128" i="4"/>
  <c r="BQ128" i="4"/>
  <c r="BP128" i="4"/>
  <c r="CJ127" i="4"/>
  <c r="CI127" i="4"/>
  <c r="CH127" i="4"/>
  <c r="CG127" i="4"/>
  <c r="CF127" i="4"/>
  <c r="CE127" i="4"/>
  <c r="CD127" i="4"/>
  <c r="CC127" i="4"/>
  <c r="CB127" i="4"/>
  <c r="CA127" i="4"/>
  <c r="BZ127" i="4"/>
  <c r="BY127" i="4"/>
  <c r="BX127" i="4"/>
  <c r="BW127" i="4"/>
  <c r="BV127" i="4"/>
  <c r="BU127" i="4"/>
  <c r="BT127" i="4"/>
  <c r="BS127" i="4"/>
  <c r="BR127" i="4"/>
  <c r="CD126" i="4"/>
  <c r="CC126" i="4"/>
  <c r="CB126" i="4"/>
  <c r="BX126" i="4"/>
  <c r="BW126" i="4"/>
  <c r="BV126" i="4"/>
  <c r="BU126" i="4"/>
  <c r="BT126" i="4"/>
  <c r="BS126" i="4"/>
  <c r="BR126" i="4"/>
  <c r="BQ126" i="4"/>
  <c r="BP126" i="4"/>
  <c r="CJ125" i="4"/>
  <c r="CI125" i="4"/>
  <c r="CH125" i="4"/>
  <c r="CG125" i="4"/>
  <c r="CF125" i="4"/>
  <c r="CE125" i="4"/>
  <c r="CD125" i="4"/>
  <c r="CC125" i="4"/>
  <c r="CA125" i="4"/>
  <c r="BZ125" i="4"/>
  <c r="BY125" i="4"/>
  <c r="BX125" i="4"/>
  <c r="BW125" i="4"/>
  <c r="BV125" i="4"/>
  <c r="BU125" i="4"/>
  <c r="BT125" i="4"/>
  <c r="BS125" i="4"/>
  <c r="BR125" i="4"/>
  <c r="BQ125" i="4"/>
  <c r="BP125" i="4"/>
  <c r="CH124" i="4"/>
  <c r="CG124" i="4"/>
  <c r="CF124" i="4"/>
  <c r="CE124" i="4"/>
  <c r="CD124" i="4"/>
  <c r="CC124" i="4"/>
  <c r="CB124" i="4"/>
  <c r="CA124" i="4"/>
  <c r="BZ124" i="4"/>
  <c r="BY124" i="4"/>
  <c r="BX124" i="4"/>
  <c r="BS124" i="4"/>
  <c r="CJ123" i="4"/>
  <c r="CI123" i="4"/>
  <c r="CH123" i="4"/>
  <c r="CG123" i="4"/>
  <c r="CF123" i="4"/>
  <c r="CE123" i="4"/>
  <c r="CD123" i="4"/>
  <c r="CC123" i="4"/>
  <c r="CB123" i="4"/>
  <c r="CA123" i="4"/>
  <c r="BZ123" i="4"/>
  <c r="BX123" i="4"/>
  <c r="BW123" i="4"/>
  <c r="BV123" i="4"/>
  <c r="BU123" i="4"/>
  <c r="BT123" i="4"/>
  <c r="BS123" i="4"/>
  <c r="BR123" i="4"/>
  <c r="BQ123" i="4"/>
  <c r="BP123" i="4"/>
  <c r="CJ122" i="4"/>
  <c r="CI122" i="4"/>
  <c r="CH122" i="4"/>
  <c r="CC122" i="4"/>
  <c r="CB122" i="4"/>
  <c r="CA122" i="4"/>
  <c r="BZ122" i="4"/>
  <c r="BY122" i="4"/>
  <c r="BX122" i="4"/>
  <c r="BU122" i="4"/>
  <c r="BT122" i="4"/>
  <c r="BS122" i="4"/>
  <c r="BR122" i="4"/>
  <c r="BQ122" i="4"/>
  <c r="BP122" i="4"/>
  <c r="CJ121" i="4"/>
  <c r="CI121" i="4"/>
  <c r="CH121" i="4"/>
  <c r="CG121" i="4"/>
  <c r="CF121" i="4"/>
  <c r="CE121" i="4"/>
  <c r="CD121" i="4"/>
  <c r="CC121" i="4"/>
  <c r="CB121" i="4"/>
  <c r="BZ121" i="4"/>
  <c r="BS121" i="4"/>
  <c r="BR121" i="4"/>
  <c r="BQ121" i="4"/>
  <c r="BP121" i="4"/>
  <c r="CJ120" i="4"/>
  <c r="CI120" i="4"/>
  <c r="CH120" i="4"/>
  <c r="CE120" i="4"/>
  <c r="CD120" i="4"/>
  <c r="CC120" i="4"/>
  <c r="CB120" i="4"/>
  <c r="CA120" i="4"/>
  <c r="BZ120" i="4"/>
  <c r="BY120" i="4"/>
  <c r="BX120" i="4"/>
  <c r="BW120" i="4"/>
  <c r="BV120" i="4"/>
  <c r="BU120" i="4"/>
  <c r="BT120" i="4"/>
  <c r="BS120" i="4"/>
  <c r="BR120" i="4"/>
  <c r="BQ120" i="4"/>
  <c r="BP120" i="4"/>
  <c r="CJ119" i="4"/>
  <c r="BR119" i="4"/>
  <c r="BP119" i="4"/>
  <c r="CJ118" i="4"/>
  <c r="CI118" i="4"/>
  <c r="CH118" i="4"/>
  <c r="CG118" i="4"/>
  <c r="CF118" i="4"/>
  <c r="CE118" i="4"/>
  <c r="CD118" i="4"/>
  <c r="CC118" i="4"/>
  <c r="CB118" i="4"/>
  <c r="CA118" i="4"/>
  <c r="BZ118" i="4"/>
  <c r="BY118" i="4"/>
  <c r="BX118" i="4"/>
  <c r="BW118" i="4"/>
  <c r="BV118" i="4"/>
  <c r="BU118" i="4"/>
  <c r="BT118" i="4"/>
  <c r="BS118" i="4"/>
  <c r="BR118" i="4"/>
  <c r="BQ118" i="4"/>
  <c r="BP118" i="4"/>
  <c r="CD117" i="4"/>
  <c r="CB117" i="4"/>
  <c r="CA117" i="4"/>
  <c r="BR117" i="4"/>
  <c r="BP117" i="4"/>
  <c r="CJ116" i="4"/>
  <c r="CI116" i="4"/>
  <c r="CH116" i="4"/>
  <c r="CG116" i="4"/>
  <c r="CF116" i="4"/>
  <c r="CE116" i="4"/>
  <c r="CD116" i="4"/>
  <c r="CA116" i="4"/>
  <c r="BY116" i="4"/>
  <c r="BX116" i="4"/>
  <c r="BW116" i="4"/>
  <c r="BV116" i="4"/>
  <c r="BU116" i="4"/>
  <c r="BT116" i="4"/>
  <c r="BS116" i="4"/>
  <c r="BR116" i="4"/>
  <c r="BQ116" i="4"/>
  <c r="BP116" i="4"/>
  <c r="CC115" i="4"/>
  <c r="CB115" i="4"/>
  <c r="CA115" i="4"/>
  <c r="BZ115" i="4"/>
  <c r="BW115" i="4"/>
  <c r="CJ114" i="4"/>
  <c r="CI114" i="4"/>
  <c r="CH114" i="4"/>
  <c r="CG114" i="4"/>
  <c r="CF114" i="4"/>
  <c r="CE114" i="4"/>
  <c r="CD114" i="4"/>
  <c r="CC114" i="4"/>
  <c r="BW114" i="4"/>
  <c r="BU114" i="4"/>
  <c r="BT114" i="4"/>
  <c r="BS114" i="4"/>
  <c r="BR114" i="4"/>
  <c r="BQ114" i="4"/>
  <c r="BP114" i="4"/>
  <c r="CJ113" i="4"/>
  <c r="CI113" i="4"/>
  <c r="CH113" i="4"/>
  <c r="CG113" i="4"/>
  <c r="CC113" i="4"/>
  <c r="CB113" i="4"/>
  <c r="CA113" i="4"/>
  <c r="BZ113" i="4"/>
  <c r="BY113" i="4"/>
  <c r="BX113" i="4"/>
  <c r="BW113" i="4"/>
  <c r="BV113" i="4"/>
  <c r="CE112" i="4"/>
  <c r="CD112" i="4"/>
  <c r="CC112" i="4"/>
  <c r="CB112" i="4"/>
  <c r="CA112" i="4"/>
  <c r="BZ112" i="4"/>
  <c r="BY112" i="4"/>
  <c r="BX112" i="4"/>
  <c r="BW112" i="4"/>
  <c r="BV112" i="4"/>
  <c r="BU112" i="4"/>
  <c r="BT112" i="4"/>
  <c r="BS112" i="4"/>
  <c r="BR112" i="4"/>
  <c r="BQ112" i="4"/>
  <c r="BP112" i="4"/>
  <c r="CJ111" i="4"/>
  <c r="CI111" i="4"/>
  <c r="CD111" i="4"/>
  <c r="CC111" i="4"/>
  <c r="CB111" i="4"/>
  <c r="CA111" i="4"/>
  <c r="BZ111" i="4"/>
  <c r="BY111" i="4"/>
  <c r="BX111" i="4"/>
  <c r="BW111" i="4"/>
  <c r="BV111" i="4"/>
  <c r="BU111" i="4"/>
  <c r="CD110" i="4"/>
  <c r="BZ110" i="4"/>
  <c r="BY110" i="4"/>
  <c r="BX110" i="4"/>
  <c r="BW110" i="4"/>
  <c r="BV110" i="4"/>
  <c r="BU110" i="4"/>
  <c r="BT110" i="4"/>
  <c r="BS110" i="4"/>
  <c r="BR110" i="4"/>
  <c r="BQ110" i="4"/>
  <c r="BP110" i="4"/>
  <c r="CJ109" i="4"/>
  <c r="CI109" i="4"/>
  <c r="CH109" i="4"/>
  <c r="CG109" i="4"/>
  <c r="CF109" i="4"/>
  <c r="CE109" i="4"/>
  <c r="CD109" i="4"/>
  <c r="CA109" i="4"/>
  <c r="BZ109" i="4"/>
  <c r="BY109" i="4"/>
  <c r="BX109" i="4"/>
  <c r="BW109" i="4"/>
  <c r="BV109" i="4"/>
  <c r="BU109" i="4"/>
  <c r="BT109" i="4"/>
  <c r="BS109" i="4"/>
  <c r="BR109" i="4"/>
  <c r="BQ109" i="4"/>
  <c r="BP109" i="4"/>
  <c r="CI108" i="4"/>
  <c r="CH108" i="4"/>
  <c r="CG108" i="4"/>
  <c r="CF108" i="4"/>
  <c r="CE108" i="4"/>
  <c r="CD108" i="4"/>
  <c r="CC108" i="4"/>
  <c r="CB108" i="4"/>
  <c r="CA108" i="4"/>
  <c r="BZ108" i="4"/>
  <c r="BY108" i="4"/>
  <c r="BX108" i="4"/>
  <c r="CJ107" i="4"/>
  <c r="CI107" i="4"/>
  <c r="BY107" i="4"/>
  <c r="BW107" i="4"/>
  <c r="BV107" i="4"/>
  <c r="BU107" i="4"/>
  <c r="CC106" i="4"/>
  <c r="CB106" i="4"/>
  <c r="CA106" i="4"/>
  <c r="BZ106" i="4"/>
  <c r="BY106" i="4"/>
  <c r="CG105" i="4"/>
  <c r="CF105" i="4"/>
  <c r="CE105" i="4"/>
  <c r="CD105" i="4"/>
  <c r="CC105" i="4"/>
  <c r="CB105" i="4"/>
  <c r="CA105" i="4"/>
  <c r="BZ105" i="4"/>
  <c r="BY105" i="4"/>
  <c r="BX105" i="4"/>
  <c r="BW105" i="4"/>
  <c r="BV105" i="4"/>
  <c r="BU105" i="4"/>
  <c r="BT105" i="4"/>
  <c r="BS105" i="4"/>
  <c r="BR105" i="4"/>
  <c r="BQ105" i="4"/>
  <c r="BP105" i="4"/>
  <c r="CJ104" i="4"/>
  <c r="CI104" i="4"/>
  <c r="CC104" i="4"/>
  <c r="CB104" i="4"/>
  <c r="CA104" i="4"/>
  <c r="BZ104" i="4"/>
  <c r="BY104" i="4"/>
  <c r="BX104" i="4"/>
  <c r="BW104" i="4"/>
  <c r="BV104" i="4"/>
  <c r="BU104" i="4"/>
  <c r="BS104" i="4"/>
  <c r="BR104" i="4"/>
  <c r="BQ104" i="4"/>
  <c r="BP104" i="4"/>
  <c r="CJ103" i="4"/>
  <c r="CI103" i="4"/>
  <c r="CD103" i="4"/>
  <c r="CC103" i="4"/>
  <c r="CB103" i="4"/>
  <c r="CA103" i="4"/>
  <c r="BZ103" i="4"/>
  <c r="BY103" i="4"/>
  <c r="BX103" i="4"/>
  <c r="BW103" i="4"/>
  <c r="BV103" i="4"/>
  <c r="BU103" i="4"/>
  <c r="CJ102" i="4"/>
  <c r="CI102" i="4"/>
  <c r="CH102" i="4"/>
  <c r="CG102" i="4"/>
  <c r="CF102" i="4"/>
  <c r="CE102" i="4"/>
  <c r="CC102" i="4"/>
  <c r="CB102" i="4"/>
  <c r="CA102" i="4"/>
  <c r="BZ102" i="4"/>
  <c r="BY102" i="4"/>
  <c r="BX102" i="4"/>
  <c r="BW102" i="4"/>
  <c r="BV102" i="4"/>
  <c r="BU102" i="4"/>
  <c r="BT102" i="4"/>
  <c r="BS102" i="4"/>
  <c r="BR102" i="4"/>
  <c r="BQ102" i="4"/>
  <c r="BP102" i="4"/>
  <c r="CJ101" i="4"/>
  <c r="CI101" i="4"/>
  <c r="CH101" i="4"/>
  <c r="CG101" i="4"/>
  <c r="CF101" i="4"/>
  <c r="CE101" i="4"/>
  <c r="CD101" i="4"/>
  <c r="CC101" i="4"/>
  <c r="CB101" i="4"/>
  <c r="CA101" i="4"/>
  <c r="CJ100" i="4"/>
  <c r="CI100" i="4"/>
  <c r="CH100" i="4"/>
  <c r="CG100" i="4"/>
  <c r="CF100" i="4"/>
  <c r="CE100" i="4"/>
  <c r="CD100" i="4"/>
  <c r="CB100" i="4"/>
  <c r="BZ100" i="4"/>
  <c r="BY100" i="4"/>
  <c r="BX100" i="4"/>
  <c r="BW100" i="4"/>
  <c r="BV100" i="4"/>
  <c r="BU100" i="4"/>
  <c r="BT100" i="4"/>
  <c r="BS100" i="4"/>
  <c r="BR100" i="4"/>
  <c r="BQ100" i="4"/>
  <c r="BP100" i="4"/>
  <c r="CC99" i="4"/>
  <c r="CB99" i="4"/>
  <c r="CA99" i="4"/>
  <c r="BZ99" i="4"/>
  <c r="BV99" i="4"/>
  <c r="BU99" i="4"/>
  <c r="BT99" i="4"/>
  <c r="BS99" i="4"/>
  <c r="BR99" i="4"/>
  <c r="BQ99" i="4"/>
  <c r="BP99" i="4"/>
  <c r="CJ98" i="4"/>
  <c r="CI98" i="4"/>
  <c r="CH98" i="4"/>
  <c r="CG98" i="4"/>
  <c r="CF98" i="4"/>
  <c r="CE98" i="4"/>
  <c r="CD98" i="4"/>
  <c r="BU98" i="4"/>
  <c r="BT98" i="4"/>
  <c r="BS98" i="4"/>
  <c r="BR98" i="4"/>
  <c r="BQ98" i="4"/>
  <c r="BP98" i="4"/>
  <c r="CJ97" i="4"/>
  <c r="CF97" i="4"/>
  <c r="CE97" i="4"/>
  <c r="CD97" i="4"/>
  <c r="CC97" i="4"/>
  <c r="CB97" i="4"/>
  <c r="CA97" i="4"/>
  <c r="BZ97" i="4"/>
  <c r="BY97" i="4"/>
  <c r="BX97" i="4"/>
  <c r="BW97" i="4"/>
  <c r="BV97" i="4"/>
  <c r="BU97" i="4"/>
  <c r="BT97" i="4"/>
  <c r="BS97" i="4"/>
  <c r="BR97" i="4"/>
  <c r="BQ97" i="4"/>
  <c r="CE96" i="4"/>
  <c r="CD96" i="4"/>
  <c r="BT96" i="4"/>
  <c r="BR96" i="4"/>
  <c r="BQ96" i="4"/>
  <c r="BP96" i="4"/>
  <c r="CJ95" i="4"/>
  <c r="CI95" i="4"/>
  <c r="CH95" i="4"/>
  <c r="CG95" i="4"/>
  <c r="CF95" i="4"/>
  <c r="CE95" i="4"/>
  <c r="CD95" i="4"/>
  <c r="CC95" i="4"/>
  <c r="CB95" i="4"/>
  <c r="CA95" i="4"/>
  <c r="BZ95" i="4"/>
  <c r="BY95" i="4"/>
  <c r="BX95" i="4"/>
  <c r="BW95" i="4"/>
  <c r="BV95" i="4"/>
  <c r="BU95" i="4"/>
  <c r="BT95" i="4"/>
  <c r="BS95" i="4"/>
  <c r="BR95" i="4"/>
  <c r="CE94" i="4"/>
  <c r="CD94" i="4"/>
  <c r="BP94" i="4"/>
  <c r="CJ93" i="4"/>
  <c r="CI93" i="4"/>
  <c r="CH93" i="4"/>
  <c r="CG93" i="4"/>
  <c r="CF93" i="4"/>
  <c r="CE93" i="4"/>
  <c r="CD93" i="4"/>
  <c r="CC93" i="4"/>
  <c r="CA93" i="4"/>
  <c r="BZ93" i="4"/>
  <c r="BY93" i="4"/>
  <c r="BX93" i="4"/>
  <c r="BW93" i="4"/>
  <c r="BV93" i="4"/>
  <c r="BU93" i="4"/>
  <c r="BT93" i="4"/>
  <c r="BS93" i="4"/>
  <c r="BR93" i="4"/>
  <c r="BQ93" i="4"/>
  <c r="BP93" i="4"/>
  <c r="CC92" i="4"/>
  <c r="BY92" i="4"/>
  <c r="BX92" i="4"/>
  <c r="CJ91" i="4"/>
  <c r="CI91" i="4"/>
  <c r="CH91" i="4"/>
  <c r="CG91" i="4"/>
  <c r="CF91" i="4"/>
  <c r="CE91" i="4"/>
  <c r="CD91" i="4"/>
  <c r="CC91" i="4"/>
  <c r="CB91" i="4"/>
  <c r="CA91" i="4"/>
  <c r="BZ91" i="4"/>
  <c r="BY91" i="4"/>
  <c r="BX91" i="4"/>
  <c r="BW91" i="4"/>
  <c r="BV91" i="4"/>
  <c r="BU91" i="4"/>
  <c r="BT91" i="4"/>
  <c r="BS91" i="4"/>
  <c r="BR91" i="4"/>
  <c r="BQ91" i="4"/>
  <c r="BP91" i="4"/>
  <c r="CC90" i="4"/>
  <c r="CB90" i="4"/>
  <c r="CA90" i="4"/>
  <c r="BZ90" i="4"/>
  <c r="BY90" i="4"/>
  <c r="BR90" i="4"/>
  <c r="BQ90" i="4"/>
  <c r="BP90" i="4"/>
  <c r="CJ89" i="4"/>
  <c r="CH89" i="4"/>
  <c r="CG89" i="4"/>
  <c r="CF89" i="4"/>
  <c r="CE89" i="4"/>
  <c r="CD89" i="4"/>
  <c r="CC89" i="4"/>
  <c r="CB89" i="4"/>
  <c r="CA89" i="4"/>
  <c r="BZ89" i="4"/>
  <c r="BY89" i="4"/>
  <c r="BX89" i="4"/>
  <c r="BW89" i="4"/>
  <c r="BS89" i="4"/>
  <c r="BR89" i="4"/>
  <c r="BQ89" i="4"/>
  <c r="BP89" i="4"/>
  <c r="CJ88" i="4"/>
  <c r="CI88" i="4"/>
  <c r="CC88" i="4"/>
  <c r="CB88" i="4"/>
  <c r="CA88" i="4"/>
  <c r="BZ88" i="4"/>
  <c r="BY88" i="4"/>
  <c r="BX88" i="4"/>
  <c r="BW88" i="4"/>
  <c r="BV88" i="4"/>
  <c r="BU88" i="4"/>
  <c r="BT88" i="4"/>
  <c r="BS88" i="4"/>
  <c r="BR88" i="4"/>
  <c r="BQ88" i="4"/>
  <c r="BP88" i="4"/>
  <c r="CJ87" i="4"/>
  <c r="CI87" i="4"/>
  <c r="CG87" i="4"/>
  <c r="CE87" i="4"/>
  <c r="BR87" i="4"/>
  <c r="BQ87" i="4"/>
  <c r="CJ86" i="4"/>
  <c r="CI86" i="4"/>
  <c r="CH86" i="4"/>
  <c r="CG86" i="4"/>
  <c r="CF86" i="4"/>
  <c r="CE86" i="4"/>
  <c r="CC86" i="4"/>
  <c r="CB86" i="4"/>
  <c r="CA86" i="4"/>
  <c r="BZ86" i="4"/>
  <c r="BY86" i="4"/>
  <c r="BX86" i="4"/>
  <c r="BW86" i="4"/>
  <c r="BV86" i="4"/>
  <c r="BU86" i="4"/>
  <c r="BT86" i="4"/>
  <c r="BS86" i="4"/>
  <c r="BR86" i="4"/>
  <c r="BQ86" i="4"/>
  <c r="BP86" i="4"/>
  <c r="CD85" i="4"/>
  <c r="CB85" i="4"/>
  <c r="CA85" i="4"/>
  <c r="BZ85" i="4"/>
  <c r="BY85" i="4"/>
  <c r="BX85" i="4"/>
  <c r="BW85" i="4"/>
  <c r="BV85" i="4"/>
  <c r="BU85" i="4"/>
  <c r="BT85" i="4"/>
  <c r="BS85" i="4"/>
  <c r="BR85" i="4"/>
  <c r="BQ85" i="4"/>
  <c r="BP85" i="4"/>
  <c r="BD79" i="4"/>
  <c r="BC79" i="4"/>
  <c r="BC76" i="4"/>
  <c r="BD76" i="4" s="1"/>
  <c r="BE76" i="4" s="1"/>
  <c r="BF76" i="4" s="1"/>
  <c r="BG76" i="4" s="1"/>
  <c r="BH76" i="4" s="1"/>
  <c r="DF76" i="4" s="1"/>
  <c r="AV76" i="4"/>
  <c r="AW76" i="4" s="1"/>
  <c r="AX76" i="4" s="1"/>
  <c r="AY76" i="4" s="1"/>
  <c r="AZ76" i="4" s="1"/>
  <c r="BA76" i="4" s="1"/>
  <c r="AH76" i="4"/>
  <c r="AI76" i="4" s="1"/>
  <c r="AJ76" i="4" s="1"/>
  <c r="AK76" i="4" s="1"/>
  <c r="AL76" i="4" s="1"/>
  <c r="AM76" i="4" s="1"/>
  <c r="AN76" i="4" s="1"/>
  <c r="AO76" i="4" s="1"/>
  <c r="AP76" i="4" s="1"/>
  <c r="AQ76" i="4" s="1"/>
  <c r="AR76" i="4" s="1"/>
  <c r="AS76" i="4" s="1"/>
  <c r="AT76" i="4" s="1"/>
  <c r="T79" i="4"/>
  <c r="U79" i="4" s="1"/>
  <c r="V79" i="4" s="1"/>
  <c r="W79" i="4" s="1"/>
  <c r="X79" i="4" s="1"/>
  <c r="Y79" i="4" s="1"/>
  <c r="S78" i="4"/>
  <c r="S80" i="4" s="1"/>
  <c r="FH4" i="1" s="1"/>
  <c r="FX4" i="1" s="1"/>
  <c r="T76" i="4"/>
  <c r="U76" i="4" s="1"/>
  <c r="V76" i="4" s="1"/>
  <c r="W76" i="4" s="1"/>
  <c r="X76" i="4" s="1"/>
  <c r="Y76" i="4" s="1"/>
  <c r="Y78" i="4" s="1"/>
  <c r="BH78" i="4" s="1"/>
  <c r="T77" i="4"/>
  <c r="U77" i="4" s="1"/>
  <c r="V77" i="4" s="1"/>
  <c r="W77" i="4" s="1"/>
  <c r="X77" i="4" s="1"/>
  <c r="Y77" i="4" s="1"/>
  <c r="BH77" i="4" s="1"/>
  <c r="FP6" i="1" l="1"/>
  <c r="FP9" i="1" s="1"/>
  <c r="FO6" i="1"/>
  <c r="FO9" i="1" s="1"/>
  <c r="GF42" i="1"/>
  <c r="GG42" i="1"/>
  <c r="GH42" i="1"/>
  <c r="GI42" i="1"/>
  <c r="DC115" i="4"/>
  <c r="BD115" i="4"/>
  <c r="FQ25" i="1" s="1"/>
  <c r="GG25" i="1" s="1"/>
  <c r="FP30" i="1"/>
  <c r="GF30" i="1" s="1"/>
  <c r="FP32" i="1"/>
  <c r="GF32" i="1" s="1"/>
  <c r="FP29" i="1"/>
  <c r="GF29" i="1" s="1"/>
  <c r="FP34" i="1"/>
  <c r="GF34" i="1" s="1"/>
  <c r="FP27" i="1"/>
  <c r="GF27" i="1" s="1"/>
  <c r="FP20" i="1"/>
  <c r="GF20" i="1" s="1"/>
  <c r="FP22" i="1"/>
  <c r="GF22" i="1" s="1"/>
  <c r="FP31" i="1"/>
  <c r="GF31" i="1" s="1"/>
  <c r="FP33" i="1"/>
  <c r="GF33" i="1" s="1"/>
  <c r="FP26" i="1"/>
  <c r="GF26" i="1" s="1"/>
  <c r="FP28" i="1"/>
  <c r="GF28" i="1" s="1"/>
  <c r="FP21" i="1"/>
  <c r="GF21" i="1" s="1"/>
  <c r="FQ30" i="1"/>
  <c r="GG30" i="1" s="1"/>
  <c r="FQ22" i="1"/>
  <c r="GG22" i="1" s="1"/>
  <c r="FQ32" i="1"/>
  <c r="GG32" i="1" s="1"/>
  <c r="FQ34" i="1"/>
  <c r="GG34" i="1" s="1"/>
  <c r="FQ27" i="1"/>
  <c r="GG27" i="1" s="1"/>
  <c r="FQ29" i="1"/>
  <c r="GG29" i="1" s="1"/>
  <c r="FQ20" i="1"/>
  <c r="GG20" i="1" s="1"/>
  <c r="FQ31" i="1"/>
  <c r="GG31" i="1" s="1"/>
  <c r="FQ33" i="1"/>
  <c r="GG33" i="1" s="1"/>
  <c r="FQ26" i="1"/>
  <c r="GG26" i="1" s="1"/>
  <c r="FQ28" i="1"/>
  <c r="GG28" i="1" s="1"/>
  <c r="FQ21" i="1"/>
  <c r="GG21" i="1" s="1"/>
  <c r="FR32" i="1"/>
  <c r="GH32" i="1" s="1"/>
  <c r="FR34" i="1"/>
  <c r="GH34" i="1" s="1"/>
  <c r="FR22" i="1"/>
  <c r="GH22" i="1" s="1"/>
  <c r="FR27" i="1"/>
  <c r="GH27" i="1" s="1"/>
  <c r="FR20" i="1"/>
  <c r="GH20" i="1" s="1"/>
  <c r="FR29" i="1"/>
  <c r="GH29" i="1" s="1"/>
  <c r="FR31" i="1"/>
  <c r="GH31" i="1" s="1"/>
  <c r="FR33" i="1"/>
  <c r="GH33" i="1" s="1"/>
  <c r="FR26" i="1"/>
  <c r="GH26" i="1" s="1"/>
  <c r="FR28" i="1"/>
  <c r="GH28" i="1" s="1"/>
  <c r="FR21" i="1"/>
  <c r="GH21" i="1" s="1"/>
  <c r="FR30" i="1"/>
  <c r="GH30" i="1" s="1"/>
  <c r="BP101" i="4"/>
  <c r="FO35" i="1"/>
  <c r="GE35" i="1" s="1"/>
  <c r="FS32" i="1"/>
  <c r="GI32" i="1" s="1"/>
  <c r="FS31" i="1"/>
  <c r="GI31" i="1" s="1"/>
  <c r="FS34" i="1"/>
  <c r="GI34" i="1" s="1"/>
  <c r="FS27" i="1"/>
  <c r="GI27" i="1" s="1"/>
  <c r="FS22" i="1"/>
  <c r="GI22" i="1" s="1"/>
  <c r="FS20" i="1"/>
  <c r="FS29" i="1"/>
  <c r="GI29" i="1" s="1"/>
  <c r="FS33" i="1"/>
  <c r="GI33" i="1" s="1"/>
  <c r="FS26" i="1"/>
  <c r="GI26" i="1" s="1"/>
  <c r="FS28" i="1"/>
  <c r="GI28" i="1" s="1"/>
  <c r="FS21" i="1"/>
  <c r="GI21" i="1" s="1"/>
  <c r="FS30" i="1"/>
  <c r="GI30" i="1" s="1"/>
  <c r="BQ101" i="4"/>
  <c r="FP35" i="1"/>
  <c r="GF35" i="1" s="1"/>
  <c r="FT32" i="1"/>
  <c r="GJ32" i="1" s="1"/>
  <c r="FT31" i="1"/>
  <c r="GJ31" i="1" s="1"/>
  <c r="FT34" i="1"/>
  <c r="GJ34" i="1" s="1"/>
  <c r="FT27" i="1"/>
  <c r="GJ27" i="1" s="1"/>
  <c r="FT20" i="1"/>
  <c r="GJ20" i="1" s="1"/>
  <c r="FT29" i="1"/>
  <c r="FT22" i="1"/>
  <c r="GJ22" i="1" s="1"/>
  <c r="FT33" i="1"/>
  <c r="GJ33" i="1" s="1"/>
  <c r="FT26" i="1"/>
  <c r="GJ26" i="1" s="1"/>
  <c r="FT28" i="1"/>
  <c r="GJ28" i="1" s="1"/>
  <c r="FT21" i="1"/>
  <c r="GJ21" i="1" s="1"/>
  <c r="FT30" i="1"/>
  <c r="GJ30" i="1" s="1"/>
  <c r="BR101" i="4"/>
  <c r="FQ35" i="1"/>
  <c r="GG35" i="1" s="1"/>
  <c r="FU32" i="1"/>
  <c r="FU34" i="1"/>
  <c r="GK34" i="1" s="1"/>
  <c r="FU27" i="1"/>
  <c r="GK27" i="1" s="1"/>
  <c r="FU20" i="1"/>
  <c r="GK20" i="1" s="1"/>
  <c r="FU29" i="1"/>
  <c r="GK29" i="1" s="1"/>
  <c r="FU31" i="1"/>
  <c r="GK31" i="1" s="1"/>
  <c r="FU22" i="1"/>
  <c r="GK22" i="1" s="1"/>
  <c r="FU33" i="1"/>
  <c r="GK33" i="1" s="1"/>
  <c r="FU26" i="1"/>
  <c r="GK26" i="1" s="1"/>
  <c r="FU28" i="1"/>
  <c r="GK28" i="1" s="1"/>
  <c r="FU21" i="1"/>
  <c r="GK21" i="1" s="1"/>
  <c r="FU30" i="1"/>
  <c r="GK30" i="1" s="1"/>
  <c r="BS101" i="4"/>
  <c r="FR35" i="1"/>
  <c r="GH35" i="1" s="1"/>
  <c r="BT101" i="4"/>
  <c r="FS35" i="1"/>
  <c r="GI35" i="1" s="1"/>
  <c r="BB78" i="4"/>
  <c r="BB80" i="4" s="1"/>
  <c r="FO4" i="1" s="1"/>
  <c r="GE4" i="1" s="1"/>
  <c r="BU101" i="4"/>
  <c r="FT35" i="1"/>
  <c r="GJ35" i="1" s="1"/>
  <c r="FP25" i="1"/>
  <c r="GF25" i="1" s="1"/>
  <c r="BC77" i="4"/>
  <c r="BC80" i="4" s="1"/>
  <c r="FP4" i="1" s="1"/>
  <c r="GF4" i="1" s="1"/>
  <c r="BV101" i="4"/>
  <c r="FU35" i="1"/>
  <c r="GK35" i="1" s="1"/>
  <c r="BD77" i="4"/>
  <c r="BE77" i="4"/>
  <c r="BF77" i="4"/>
  <c r="CD104" i="4"/>
  <c r="FO36" i="1"/>
  <c r="GE36" i="1" s="1"/>
  <c r="CE104" i="4"/>
  <c r="FP36" i="1"/>
  <c r="GF36" i="1" s="1"/>
  <c r="CF104" i="4"/>
  <c r="FQ36" i="1"/>
  <c r="GG36" i="1" s="1"/>
  <c r="FO24" i="1"/>
  <c r="GE24" i="1" s="1"/>
  <c r="CG104" i="4"/>
  <c r="FR36" i="1"/>
  <c r="GH36" i="1" s="1"/>
  <c r="FP24" i="1"/>
  <c r="GF24" i="1" s="1"/>
  <c r="BT104" i="4"/>
  <c r="CJ108" i="4"/>
  <c r="BP115" i="4"/>
  <c r="BQ117" i="4"/>
  <c r="CQ76" i="4"/>
  <c r="BE111" i="4"/>
  <c r="FR24" i="1" s="1"/>
  <c r="GH24" i="1" s="1"/>
  <c r="BU115" i="4"/>
  <c r="CR76" i="4"/>
  <c r="T78" i="4"/>
  <c r="BC78" i="4" s="1"/>
  <c r="V78" i="4"/>
  <c r="BE78" i="4" s="1"/>
  <c r="CN76" i="4"/>
  <c r="BS90" i="4"/>
  <c r="BS94" i="4"/>
  <c r="BV115" i="4"/>
  <c r="BS117" i="4"/>
  <c r="BS128" i="4"/>
  <c r="X78" i="4"/>
  <c r="BG78" i="4" s="1"/>
  <c r="BT94" i="4"/>
  <c r="BT117" i="4"/>
  <c r="U78" i="4"/>
  <c r="BD78" i="4" s="1"/>
  <c r="CO76" i="4"/>
  <c r="CD92" i="4"/>
  <c r="BU94" i="4"/>
  <c r="BU117" i="4"/>
  <c r="BQ119" i="4"/>
  <c r="CI124" i="4"/>
  <c r="BU128" i="4"/>
  <c r="FI26" i="1"/>
  <c r="FI28" i="1"/>
  <c r="FI21" i="1"/>
  <c r="FI30" i="1"/>
  <c r="FI34" i="1"/>
  <c r="FI32" i="1"/>
  <c r="FI27" i="1"/>
  <c r="FY27" i="1" s="1"/>
  <c r="FI20" i="1"/>
  <c r="FY20" i="1" s="1"/>
  <c r="FI29" i="1"/>
  <c r="FI22" i="1"/>
  <c r="FY22" i="1" s="1"/>
  <c r="FI31" i="1"/>
  <c r="FY31" i="1" s="1"/>
  <c r="FI33" i="1"/>
  <c r="FY33" i="1" s="1"/>
  <c r="CE92" i="4"/>
  <c r="BV94" i="4"/>
  <c r="BS96" i="4"/>
  <c r="BV117" i="4"/>
  <c r="CJ124" i="4"/>
  <c r="BV128" i="4"/>
  <c r="FJ28" i="1"/>
  <c r="FZ28" i="1" s="1"/>
  <c r="FJ21" i="1"/>
  <c r="FZ21" i="1" s="1"/>
  <c r="FJ30" i="1"/>
  <c r="FZ30" i="1" s="1"/>
  <c r="FJ34" i="1"/>
  <c r="FZ34" i="1" s="1"/>
  <c r="FJ32" i="1"/>
  <c r="FZ32" i="1" s="1"/>
  <c r="FJ27" i="1"/>
  <c r="FZ27" i="1" s="1"/>
  <c r="FJ20" i="1"/>
  <c r="FZ20" i="1" s="1"/>
  <c r="FJ29" i="1"/>
  <c r="FZ29" i="1" s="1"/>
  <c r="FJ22" i="1"/>
  <c r="FZ22" i="1" s="1"/>
  <c r="FJ31" i="1"/>
  <c r="FZ31" i="1" s="1"/>
  <c r="FJ33" i="1"/>
  <c r="FJ26" i="1"/>
  <c r="DA76" i="4"/>
  <c r="CH90" i="4"/>
  <c r="CF92" i="4"/>
  <c r="CD106" i="4"/>
  <c r="BS119" i="4"/>
  <c r="FK28" i="1"/>
  <c r="FK21" i="1"/>
  <c r="FK30" i="1"/>
  <c r="GA30" i="1" s="1"/>
  <c r="FK32" i="1"/>
  <c r="GA32" i="1" s="1"/>
  <c r="FK34" i="1"/>
  <c r="GA34" i="1" s="1"/>
  <c r="FK27" i="1"/>
  <c r="GA27" i="1" s="1"/>
  <c r="FK20" i="1"/>
  <c r="GA20" i="1" s="1"/>
  <c r="FK29" i="1"/>
  <c r="GA29" i="1" s="1"/>
  <c r="FK22" i="1"/>
  <c r="GA22" i="1" s="1"/>
  <c r="FK31" i="1"/>
  <c r="GA31" i="1" s="1"/>
  <c r="FK33" i="1"/>
  <c r="GA33" i="1" s="1"/>
  <c r="FK26" i="1"/>
  <c r="GA26" i="1" s="1"/>
  <c r="DB76" i="4"/>
  <c r="BC107" i="4"/>
  <c r="FP23" i="1" s="1"/>
  <c r="GF23" i="1" s="1"/>
  <c r="CI90" i="4"/>
  <c r="CG92" i="4"/>
  <c r="BU96" i="4"/>
  <c r="CE106" i="4"/>
  <c r="BT119" i="4"/>
  <c r="FH26" i="1"/>
  <c r="FH28" i="1"/>
  <c r="FH21" i="1"/>
  <c r="FH30" i="1"/>
  <c r="FH32" i="1"/>
  <c r="FH34" i="1"/>
  <c r="FH27" i="1"/>
  <c r="FH20" i="1"/>
  <c r="FX20" i="1" s="1"/>
  <c r="FH29" i="1"/>
  <c r="FH22" i="1"/>
  <c r="FH31" i="1"/>
  <c r="FH33" i="1"/>
  <c r="FL28" i="1"/>
  <c r="FL27" i="1"/>
  <c r="GB27" i="1" s="1"/>
  <c r="FL21" i="1"/>
  <c r="GB21" i="1" s="1"/>
  <c r="FL30" i="1"/>
  <c r="GB30" i="1" s="1"/>
  <c r="FL32" i="1"/>
  <c r="GB32" i="1" s="1"/>
  <c r="FL34" i="1"/>
  <c r="GB34" i="1" s="1"/>
  <c r="FL20" i="1"/>
  <c r="GB20" i="1" s="1"/>
  <c r="FL29" i="1"/>
  <c r="FL22" i="1"/>
  <c r="GB22" i="1" s="1"/>
  <c r="FL31" i="1"/>
  <c r="GB31" i="1" s="1"/>
  <c r="FL33" i="1"/>
  <c r="GB33" i="1" s="1"/>
  <c r="FL26" i="1"/>
  <c r="GB26" i="1" s="1"/>
  <c r="DC76" i="4"/>
  <c r="BD107" i="4"/>
  <c r="FQ23" i="1" s="1"/>
  <c r="GG23" i="1" s="1"/>
  <c r="CJ90" i="4"/>
  <c r="CH92" i="4"/>
  <c r="CF106" i="4"/>
  <c r="FM28" i="1"/>
  <c r="GC28" i="1" s="1"/>
  <c r="FM21" i="1"/>
  <c r="GC21" i="1" s="1"/>
  <c r="FM30" i="1"/>
  <c r="GC30" i="1" s="1"/>
  <c r="FM27" i="1"/>
  <c r="GC27" i="1" s="1"/>
  <c r="FM32" i="1"/>
  <c r="GC32" i="1" s="1"/>
  <c r="FM20" i="1"/>
  <c r="GC20" i="1" s="1"/>
  <c r="FM34" i="1"/>
  <c r="GC34" i="1" s="1"/>
  <c r="FM29" i="1"/>
  <c r="GC29" i="1" s="1"/>
  <c r="FM22" i="1"/>
  <c r="GC22" i="1" s="1"/>
  <c r="FM31" i="1"/>
  <c r="FM33" i="1"/>
  <c r="FM26" i="1"/>
  <c r="GC26" i="1" s="1"/>
  <c r="DD76" i="4"/>
  <c r="BE107" i="4"/>
  <c r="FR23" i="1" s="1"/>
  <c r="GH23" i="1" s="1"/>
  <c r="CI92" i="4"/>
  <c r="CG106" i="4"/>
  <c r="FN20" i="1"/>
  <c r="GD20" i="1" s="1"/>
  <c r="FN21" i="1"/>
  <c r="FN30" i="1"/>
  <c r="GD30" i="1" s="1"/>
  <c r="FN32" i="1"/>
  <c r="GD32" i="1" s="1"/>
  <c r="FN34" i="1"/>
  <c r="GD34" i="1" s="1"/>
  <c r="FN27" i="1"/>
  <c r="GD27" i="1" s="1"/>
  <c r="FN29" i="1"/>
  <c r="GD29" i="1" s="1"/>
  <c r="FN22" i="1"/>
  <c r="GD22" i="1" s="1"/>
  <c r="FN31" i="1"/>
  <c r="GD31" i="1" s="1"/>
  <c r="FN33" i="1"/>
  <c r="GD33" i="1" s="1"/>
  <c r="FN26" i="1"/>
  <c r="GD26" i="1" s="1"/>
  <c r="FN28" i="1"/>
  <c r="GD28" i="1" s="1"/>
  <c r="DE76" i="4"/>
  <c r="BQ76" i="4"/>
  <c r="BQ111" i="4" s="1"/>
  <c r="CJ92" i="4"/>
  <c r="CH104" i="4"/>
  <c r="CH106" i="4"/>
  <c r="CD113" i="4"/>
  <c r="CD115" i="4"/>
  <c r="W78" i="4"/>
  <c r="BF78" i="4" s="1"/>
  <c r="BG77" i="4"/>
  <c r="CE76" i="4"/>
  <c r="CJ96" i="4"/>
  <c r="CI106" i="4"/>
  <c r="CE113" i="4"/>
  <c r="CI115" i="4"/>
  <c r="CI89" i="4"/>
  <c r="CP76" i="4"/>
  <c r="BR94" i="4"/>
  <c r="CJ106" i="4"/>
  <c r="CF113" i="4"/>
  <c r="CJ115" i="4"/>
  <c r="CI119" i="4"/>
  <c r="CM76" i="4"/>
  <c r="BD80" i="4"/>
  <c r="FQ4" i="1" s="1"/>
  <c r="GG4" i="1" s="1"/>
  <c r="FO21" i="1"/>
  <c r="GE21" i="1" s="1"/>
  <c r="FO30" i="1"/>
  <c r="GE30" i="1" s="1"/>
  <c r="FO20" i="1"/>
  <c r="GE20" i="1" s="1"/>
  <c r="FO32" i="1"/>
  <c r="GE32" i="1" s="1"/>
  <c r="FO34" i="1"/>
  <c r="GE34" i="1" s="1"/>
  <c r="FO29" i="1"/>
  <c r="GE29" i="1" s="1"/>
  <c r="FO27" i="1"/>
  <c r="GE27" i="1" s="1"/>
  <c r="FO22" i="1"/>
  <c r="GE22" i="1" s="1"/>
  <c r="FO31" i="1"/>
  <c r="GE31" i="1" s="1"/>
  <c r="FO33" i="1"/>
  <c r="GE33" i="1" s="1"/>
  <c r="FO26" i="1"/>
  <c r="GE26" i="1" s="1"/>
  <c r="FO28" i="1"/>
  <c r="GE28" i="1" s="1"/>
  <c r="CH87" i="4"/>
  <c r="GI20" i="1"/>
  <c r="GJ29" i="1"/>
  <c r="BP87" i="4"/>
  <c r="BP111" i="4"/>
  <c r="GK32" i="1"/>
  <c r="BP103" i="4"/>
  <c r="FS6" i="1"/>
  <c r="FS9" i="1" s="1"/>
  <c r="FQ6" i="1"/>
  <c r="FQ9" i="1" s="1"/>
  <c r="GE6" i="1"/>
  <c r="GE9" i="1" s="1"/>
  <c r="FU6" i="1"/>
  <c r="FU9" i="1" s="1"/>
  <c r="FR42" i="1"/>
  <c r="FT6" i="1"/>
  <c r="FT9" i="1" s="1"/>
  <c r="CF76" i="4"/>
  <c r="BE79" i="4"/>
  <c r="BF79" i="4" s="1"/>
  <c r="BG79" i="4" s="1"/>
  <c r="BQ103" i="4"/>
  <c r="CE107" i="4"/>
  <c r="BR76" i="4"/>
  <c r="CE115" i="4"/>
  <c r="W80" i="4"/>
  <c r="FL4" i="1" s="1"/>
  <c r="GB4" i="1" s="1"/>
  <c r="X80" i="4"/>
  <c r="FM4" i="1" s="1"/>
  <c r="GC4" i="1" s="1"/>
  <c r="Y80" i="4"/>
  <c r="FN4" i="1" s="1"/>
  <c r="GD4" i="1" s="1"/>
  <c r="U80" i="4"/>
  <c r="FJ4" i="1" s="1"/>
  <c r="FZ4" i="1" s="1"/>
  <c r="V80" i="4"/>
  <c r="FK4" i="1" s="1"/>
  <c r="GA4" i="1" s="1"/>
  <c r="AM134" i="4"/>
  <c r="AL134" i="4"/>
  <c r="AK134" i="4"/>
  <c r="AJ134" i="4"/>
  <c r="AI134" i="4"/>
  <c r="AM133" i="4"/>
  <c r="AL133" i="4"/>
  <c r="AK133" i="4"/>
  <c r="AJ133" i="4"/>
  <c r="AI133" i="4"/>
  <c r="AM132" i="4"/>
  <c r="AL132" i="4"/>
  <c r="AK132" i="4"/>
  <c r="AJ132" i="4"/>
  <c r="AI132" i="4"/>
  <c r="AM131" i="4"/>
  <c r="AL131" i="4"/>
  <c r="AK131" i="4"/>
  <c r="AJ131" i="4"/>
  <c r="AI131" i="4"/>
  <c r="AM130" i="4"/>
  <c r="AL130" i="4"/>
  <c r="AK130" i="4"/>
  <c r="AJ130" i="4"/>
  <c r="AI130" i="4"/>
  <c r="AM129" i="4"/>
  <c r="AL129" i="4"/>
  <c r="AK129" i="4"/>
  <c r="AJ129" i="4"/>
  <c r="AI129" i="4"/>
  <c r="AM128" i="4"/>
  <c r="AL128" i="4"/>
  <c r="AK128" i="4"/>
  <c r="AJ128" i="4"/>
  <c r="AI128" i="4"/>
  <c r="AM127" i="4"/>
  <c r="AL127" i="4"/>
  <c r="AK127" i="4"/>
  <c r="AJ127" i="4"/>
  <c r="AI127" i="4"/>
  <c r="AM126" i="4"/>
  <c r="AL126" i="4"/>
  <c r="AK126" i="4"/>
  <c r="AJ126" i="4"/>
  <c r="AI126" i="4"/>
  <c r="AM125" i="4"/>
  <c r="AL125" i="4"/>
  <c r="AK125" i="4"/>
  <c r="AJ125" i="4"/>
  <c r="AI125" i="4"/>
  <c r="AM124" i="4"/>
  <c r="AL124" i="4"/>
  <c r="AK124" i="4"/>
  <c r="AJ124" i="4"/>
  <c r="AI124" i="4"/>
  <c r="AM123" i="4"/>
  <c r="AL123" i="4"/>
  <c r="AK123" i="4"/>
  <c r="AJ123" i="4"/>
  <c r="AI123" i="4"/>
  <c r="AM122" i="4"/>
  <c r="AL122" i="4"/>
  <c r="AK122" i="4"/>
  <c r="AJ122" i="4"/>
  <c r="AI122" i="4"/>
  <c r="AM121" i="4"/>
  <c r="AL121" i="4"/>
  <c r="AK121" i="4"/>
  <c r="AJ121" i="4"/>
  <c r="AI121" i="4"/>
  <c r="AM120" i="4"/>
  <c r="AL120" i="4"/>
  <c r="AK120" i="4"/>
  <c r="AJ120" i="4"/>
  <c r="AI120" i="4"/>
  <c r="AM119" i="4"/>
  <c r="AL119" i="4"/>
  <c r="AK119" i="4"/>
  <c r="AJ119" i="4"/>
  <c r="AI119" i="4"/>
  <c r="AM118" i="4"/>
  <c r="AL118" i="4"/>
  <c r="AK118" i="4"/>
  <c r="AJ118" i="4"/>
  <c r="AI118" i="4"/>
  <c r="AM117" i="4"/>
  <c r="AL117" i="4"/>
  <c r="AK117" i="4"/>
  <c r="AJ117" i="4"/>
  <c r="AI117" i="4"/>
  <c r="AM116" i="4"/>
  <c r="AL116" i="4"/>
  <c r="AK116" i="4"/>
  <c r="AJ116" i="4"/>
  <c r="AI116" i="4"/>
  <c r="AM115" i="4"/>
  <c r="AL115" i="4"/>
  <c r="AK115" i="4"/>
  <c r="AJ115" i="4"/>
  <c r="AI115" i="4"/>
  <c r="AM114" i="4"/>
  <c r="AL114" i="4"/>
  <c r="AK114" i="4"/>
  <c r="AJ114" i="4"/>
  <c r="AI114" i="4"/>
  <c r="AM113" i="4"/>
  <c r="AL113" i="4"/>
  <c r="AK113" i="4"/>
  <c r="AJ113" i="4"/>
  <c r="AI113" i="4"/>
  <c r="AM112" i="4"/>
  <c r="AL112" i="4"/>
  <c r="AK112" i="4"/>
  <c r="AJ112" i="4"/>
  <c r="AI112" i="4"/>
  <c r="AM111" i="4"/>
  <c r="AL111" i="4"/>
  <c r="AK111" i="4"/>
  <c r="AJ111" i="4"/>
  <c r="AI111" i="4"/>
  <c r="AM110" i="4"/>
  <c r="AL110" i="4"/>
  <c r="AK110" i="4"/>
  <c r="AJ110" i="4"/>
  <c r="AI110" i="4"/>
  <c r="AM109" i="4"/>
  <c r="AL109" i="4"/>
  <c r="AK109" i="4"/>
  <c r="AJ109" i="4"/>
  <c r="AI109" i="4"/>
  <c r="AM108" i="4"/>
  <c r="AL108" i="4"/>
  <c r="AK108" i="4"/>
  <c r="AJ108" i="4"/>
  <c r="AI108" i="4"/>
  <c r="AM107" i="4"/>
  <c r="AL107" i="4"/>
  <c r="AK107" i="4"/>
  <c r="AJ107" i="4"/>
  <c r="AI107" i="4"/>
  <c r="AM106" i="4"/>
  <c r="AL106" i="4"/>
  <c r="AK106" i="4"/>
  <c r="AJ106" i="4"/>
  <c r="AI106" i="4"/>
  <c r="AM105" i="4"/>
  <c r="AL105" i="4"/>
  <c r="AK105" i="4"/>
  <c r="AJ105" i="4"/>
  <c r="AI105" i="4"/>
  <c r="AM104" i="4"/>
  <c r="AL104" i="4"/>
  <c r="AK104" i="4"/>
  <c r="AJ104" i="4"/>
  <c r="AI104" i="4"/>
  <c r="AM103" i="4"/>
  <c r="AL103" i="4"/>
  <c r="AK103" i="4"/>
  <c r="AJ103" i="4"/>
  <c r="AI103" i="4"/>
  <c r="AM102" i="4"/>
  <c r="AL102" i="4"/>
  <c r="AK102" i="4"/>
  <c r="AJ102" i="4"/>
  <c r="AI102" i="4"/>
  <c r="AM101" i="4"/>
  <c r="AL101" i="4"/>
  <c r="AK101" i="4"/>
  <c r="AJ101" i="4"/>
  <c r="AI101" i="4"/>
  <c r="AM100" i="4"/>
  <c r="AL100" i="4"/>
  <c r="AK100" i="4"/>
  <c r="AJ100" i="4"/>
  <c r="AI100" i="4"/>
  <c r="AM99" i="4"/>
  <c r="AL99" i="4"/>
  <c r="AK99" i="4"/>
  <c r="AJ99" i="4"/>
  <c r="AI99" i="4"/>
  <c r="AM98" i="4"/>
  <c r="AL98" i="4"/>
  <c r="AK98" i="4"/>
  <c r="AJ98" i="4"/>
  <c r="AI98" i="4"/>
  <c r="AM97" i="4"/>
  <c r="AL97" i="4"/>
  <c r="AK97" i="4"/>
  <c r="AJ97" i="4"/>
  <c r="AI97" i="4"/>
  <c r="AM96" i="4"/>
  <c r="AL96" i="4"/>
  <c r="AK96" i="4"/>
  <c r="AJ96" i="4"/>
  <c r="AI96" i="4"/>
  <c r="AM95" i="4"/>
  <c r="AL95" i="4"/>
  <c r="AK95" i="4"/>
  <c r="AJ95" i="4"/>
  <c r="AI95" i="4"/>
  <c r="AM94" i="4"/>
  <c r="AL94" i="4"/>
  <c r="AK94" i="4"/>
  <c r="AJ94" i="4"/>
  <c r="AI94" i="4"/>
  <c r="AM93" i="4"/>
  <c r="AL93" i="4"/>
  <c r="AK93" i="4"/>
  <c r="AJ93" i="4"/>
  <c r="AI93" i="4"/>
  <c r="AM92" i="4"/>
  <c r="AL92" i="4"/>
  <c r="AK92" i="4"/>
  <c r="AJ92" i="4"/>
  <c r="AI92" i="4"/>
  <c r="AM91" i="4"/>
  <c r="AL91" i="4"/>
  <c r="AK91" i="4"/>
  <c r="AJ91" i="4"/>
  <c r="AI91" i="4"/>
  <c r="AM90" i="4"/>
  <c r="AL90" i="4"/>
  <c r="AK90" i="4"/>
  <c r="AJ90" i="4"/>
  <c r="AI90" i="4"/>
  <c r="AM89" i="4"/>
  <c r="AL89" i="4"/>
  <c r="AK89" i="4"/>
  <c r="AJ89" i="4"/>
  <c r="AI89" i="4"/>
  <c r="AM88" i="4"/>
  <c r="AL88" i="4"/>
  <c r="AK88" i="4"/>
  <c r="AJ88" i="4"/>
  <c r="AI88" i="4"/>
  <c r="AM87" i="4"/>
  <c r="AL87" i="4"/>
  <c r="AK87" i="4"/>
  <c r="AJ87" i="4"/>
  <c r="AI87" i="4"/>
  <c r="AM86" i="4"/>
  <c r="AL86" i="4"/>
  <c r="AK86" i="4"/>
  <c r="AJ86" i="4"/>
  <c r="AI86" i="4"/>
  <c r="AM85" i="4"/>
  <c r="AL85" i="4"/>
  <c r="AK85" i="4"/>
  <c r="AJ85" i="4"/>
  <c r="AI85" i="4"/>
  <c r="AT134" i="4"/>
  <c r="AS134" i="4"/>
  <c r="AR134" i="4"/>
  <c r="AQ134" i="4"/>
  <c r="AP134" i="4"/>
  <c r="AT133" i="4"/>
  <c r="AS133" i="4"/>
  <c r="AR133" i="4"/>
  <c r="AQ133" i="4"/>
  <c r="AP133" i="4"/>
  <c r="AT132" i="4"/>
  <c r="AS132" i="4"/>
  <c r="AR132" i="4"/>
  <c r="AQ132" i="4"/>
  <c r="AP132" i="4"/>
  <c r="AT131" i="4"/>
  <c r="AS131" i="4"/>
  <c r="AR131" i="4"/>
  <c r="AQ131" i="4"/>
  <c r="AP131" i="4"/>
  <c r="AT130" i="4"/>
  <c r="AS130" i="4"/>
  <c r="AR130" i="4"/>
  <c r="AQ130" i="4"/>
  <c r="AP130" i="4"/>
  <c r="AT129" i="4"/>
  <c r="AS129" i="4"/>
  <c r="AR129" i="4"/>
  <c r="AQ129" i="4"/>
  <c r="AP129" i="4"/>
  <c r="AT128" i="4"/>
  <c r="AS128" i="4"/>
  <c r="AR128" i="4"/>
  <c r="AQ128" i="4"/>
  <c r="AP128" i="4"/>
  <c r="AT127" i="4"/>
  <c r="AS127" i="4"/>
  <c r="AR127" i="4"/>
  <c r="AQ127" i="4"/>
  <c r="AP127" i="4"/>
  <c r="AT126" i="4"/>
  <c r="AS126" i="4"/>
  <c r="AR126" i="4"/>
  <c r="AQ126" i="4"/>
  <c r="AP126" i="4"/>
  <c r="AT125" i="4"/>
  <c r="AS125" i="4"/>
  <c r="AR125" i="4"/>
  <c r="AQ125" i="4"/>
  <c r="AP125" i="4"/>
  <c r="AT124" i="4"/>
  <c r="AS124" i="4"/>
  <c r="AR124" i="4"/>
  <c r="AQ124" i="4"/>
  <c r="AP124" i="4"/>
  <c r="AT123" i="4"/>
  <c r="AS123" i="4"/>
  <c r="AR123" i="4"/>
  <c r="AQ123" i="4"/>
  <c r="AP123" i="4"/>
  <c r="AT122" i="4"/>
  <c r="AS122" i="4"/>
  <c r="AR122" i="4"/>
  <c r="AQ122" i="4"/>
  <c r="AP122" i="4"/>
  <c r="AT121" i="4"/>
  <c r="AS121" i="4"/>
  <c r="AR121" i="4"/>
  <c r="AQ121" i="4"/>
  <c r="AP121" i="4"/>
  <c r="AT120" i="4"/>
  <c r="AS120" i="4"/>
  <c r="AR120" i="4"/>
  <c r="AQ120" i="4"/>
  <c r="AP120" i="4"/>
  <c r="AT119" i="4"/>
  <c r="AS119" i="4"/>
  <c r="AR119" i="4"/>
  <c r="AQ119" i="4"/>
  <c r="AP119" i="4"/>
  <c r="AT118" i="4"/>
  <c r="AS118" i="4"/>
  <c r="AR118" i="4"/>
  <c r="AQ118" i="4"/>
  <c r="AP118" i="4"/>
  <c r="AT117" i="4"/>
  <c r="AS117" i="4"/>
  <c r="AR117" i="4"/>
  <c r="AQ117" i="4"/>
  <c r="AP117" i="4"/>
  <c r="AT116" i="4"/>
  <c r="AS116" i="4"/>
  <c r="AR116" i="4"/>
  <c r="AQ116" i="4"/>
  <c r="AP116" i="4"/>
  <c r="AT115" i="4"/>
  <c r="AS115" i="4"/>
  <c r="AR115" i="4"/>
  <c r="AQ115" i="4"/>
  <c r="AP115" i="4"/>
  <c r="AT114" i="4"/>
  <c r="AS114" i="4"/>
  <c r="AR114" i="4"/>
  <c r="AQ114" i="4"/>
  <c r="AP114" i="4"/>
  <c r="AT113" i="4"/>
  <c r="AS113" i="4"/>
  <c r="AR113" i="4"/>
  <c r="AQ113" i="4"/>
  <c r="AP113" i="4"/>
  <c r="AT112" i="4"/>
  <c r="AS112" i="4"/>
  <c r="AR112" i="4"/>
  <c r="AQ112" i="4"/>
  <c r="AP112" i="4"/>
  <c r="AT111" i="4"/>
  <c r="AS111" i="4"/>
  <c r="AR111" i="4"/>
  <c r="AQ111" i="4"/>
  <c r="AP111" i="4"/>
  <c r="AT110" i="4"/>
  <c r="AS110" i="4"/>
  <c r="AR110" i="4"/>
  <c r="AQ110" i="4"/>
  <c r="AP110" i="4"/>
  <c r="AT109" i="4"/>
  <c r="AS109" i="4"/>
  <c r="AR109" i="4"/>
  <c r="AQ109" i="4"/>
  <c r="AP109" i="4"/>
  <c r="AT108" i="4"/>
  <c r="AS108" i="4"/>
  <c r="AR108" i="4"/>
  <c r="AQ108" i="4"/>
  <c r="AP108" i="4"/>
  <c r="AT107" i="4"/>
  <c r="AS107" i="4"/>
  <c r="AR107" i="4"/>
  <c r="AQ107" i="4"/>
  <c r="AP107" i="4"/>
  <c r="AT106" i="4"/>
  <c r="AS106" i="4"/>
  <c r="AR106" i="4"/>
  <c r="AQ106" i="4"/>
  <c r="AP106" i="4"/>
  <c r="AT105" i="4"/>
  <c r="AS105" i="4"/>
  <c r="AR105" i="4"/>
  <c r="AQ105" i="4"/>
  <c r="AP105" i="4"/>
  <c r="AT104" i="4"/>
  <c r="AS104" i="4"/>
  <c r="AR104" i="4"/>
  <c r="AQ104" i="4"/>
  <c r="AP104" i="4"/>
  <c r="AT103" i="4"/>
  <c r="AS103" i="4"/>
  <c r="AR103" i="4"/>
  <c r="AQ103" i="4"/>
  <c r="AP103" i="4"/>
  <c r="AT102" i="4"/>
  <c r="AS102" i="4"/>
  <c r="AR102" i="4"/>
  <c r="AQ102" i="4"/>
  <c r="AP102" i="4"/>
  <c r="AT101" i="4"/>
  <c r="AS101" i="4"/>
  <c r="AR101" i="4"/>
  <c r="AQ101" i="4"/>
  <c r="AP101" i="4"/>
  <c r="AT100" i="4"/>
  <c r="AS100" i="4"/>
  <c r="AR100" i="4"/>
  <c r="AQ100" i="4"/>
  <c r="AP100" i="4"/>
  <c r="AT99" i="4"/>
  <c r="AS99" i="4"/>
  <c r="AR99" i="4"/>
  <c r="AQ99" i="4"/>
  <c r="AP99" i="4"/>
  <c r="AT98" i="4"/>
  <c r="AS98" i="4"/>
  <c r="AR98" i="4"/>
  <c r="AQ98" i="4"/>
  <c r="AP98" i="4"/>
  <c r="AT97" i="4"/>
  <c r="AS97" i="4"/>
  <c r="AR97" i="4"/>
  <c r="AQ97" i="4"/>
  <c r="AP97" i="4"/>
  <c r="AT96" i="4"/>
  <c r="AS96" i="4"/>
  <c r="AR96" i="4"/>
  <c r="AQ96" i="4"/>
  <c r="AP96" i="4"/>
  <c r="AT95" i="4"/>
  <c r="AS95" i="4"/>
  <c r="AR95" i="4"/>
  <c r="AQ95" i="4"/>
  <c r="AP95" i="4"/>
  <c r="AT94" i="4"/>
  <c r="AS94" i="4"/>
  <c r="AR94" i="4"/>
  <c r="AQ94" i="4"/>
  <c r="AP94" i="4"/>
  <c r="AT93" i="4"/>
  <c r="AS93" i="4"/>
  <c r="AR93" i="4"/>
  <c r="AQ93" i="4"/>
  <c r="AP93" i="4"/>
  <c r="AT92" i="4"/>
  <c r="AS92" i="4"/>
  <c r="AR92" i="4"/>
  <c r="AQ92" i="4"/>
  <c r="AP92" i="4"/>
  <c r="AT91" i="4"/>
  <c r="AS91" i="4"/>
  <c r="AR91" i="4"/>
  <c r="AQ91" i="4"/>
  <c r="AP91" i="4"/>
  <c r="AT90" i="4"/>
  <c r="AS90" i="4"/>
  <c r="AR90" i="4"/>
  <c r="AQ90" i="4"/>
  <c r="AP90" i="4"/>
  <c r="AT89" i="4"/>
  <c r="AS89" i="4"/>
  <c r="AR89" i="4"/>
  <c r="AQ89" i="4"/>
  <c r="AP89" i="4"/>
  <c r="AT88" i="4"/>
  <c r="AS88" i="4"/>
  <c r="AR88" i="4"/>
  <c r="AQ88" i="4"/>
  <c r="AP88" i="4"/>
  <c r="AT87" i="4"/>
  <c r="AS87" i="4"/>
  <c r="AR87" i="4"/>
  <c r="AQ87" i="4"/>
  <c r="AP87" i="4"/>
  <c r="AT86" i="4"/>
  <c r="AS86" i="4"/>
  <c r="AR86" i="4"/>
  <c r="AQ86" i="4"/>
  <c r="AP86" i="4"/>
  <c r="AT85" i="4"/>
  <c r="AS85" i="4"/>
  <c r="AR85" i="4"/>
  <c r="AQ85" i="4"/>
  <c r="AP85" i="4"/>
  <c r="BA134" i="4"/>
  <c r="AZ134" i="4"/>
  <c r="AY134" i="4"/>
  <c r="AX134" i="4"/>
  <c r="AW134" i="4"/>
  <c r="BA133" i="4"/>
  <c r="AZ133" i="4"/>
  <c r="AY133" i="4"/>
  <c r="AX133" i="4"/>
  <c r="AW133" i="4"/>
  <c r="BA132" i="4"/>
  <c r="AZ132" i="4"/>
  <c r="AY132" i="4"/>
  <c r="AX132" i="4"/>
  <c r="AW132" i="4"/>
  <c r="BA131" i="4"/>
  <c r="AZ131" i="4"/>
  <c r="AY131" i="4"/>
  <c r="AX131" i="4"/>
  <c r="AW131" i="4"/>
  <c r="BA130" i="4"/>
  <c r="AZ130" i="4"/>
  <c r="AY130" i="4"/>
  <c r="AX130" i="4"/>
  <c r="AW130" i="4"/>
  <c r="BA129" i="4"/>
  <c r="AZ129" i="4"/>
  <c r="AY129" i="4"/>
  <c r="AX129" i="4"/>
  <c r="AW129" i="4"/>
  <c r="BA128" i="4"/>
  <c r="AZ128" i="4"/>
  <c r="AY128" i="4"/>
  <c r="AX128" i="4"/>
  <c r="AW128" i="4"/>
  <c r="BA127" i="4"/>
  <c r="AZ127" i="4"/>
  <c r="AY127" i="4"/>
  <c r="AX127" i="4"/>
  <c r="AW127" i="4"/>
  <c r="BA126" i="4"/>
  <c r="AZ126" i="4"/>
  <c r="AY126" i="4"/>
  <c r="AX126" i="4"/>
  <c r="AW126" i="4"/>
  <c r="BA125" i="4"/>
  <c r="AZ125" i="4"/>
  <c r="AY125" i="4"/>
  <c r="AX125" i="4"/>
  <c r="AW125" i="4"/>
  <c r="BA124" i="4"/>
  <c r="AZ124" i="4"/>
  <c r="AY124" i="4"/>
  <c r="AX124" i="4"/>
  <c r="AW124" i="4"/>
  <c r="BA123" i="4"/>
  <c r="AZ123" i="4"/>
  <c r="AY123" i="4"/>
  <c r="AX123" i="4"/>
  <c r="AW123" i="4"/>
  <c r="BA122" i="4"/>
  <c r="AZ122" i="4"/>
  <c r="AY122" i="4"/>
  <c r="AX122" i="4"/>
  <c r="AW122" i="4"/>
  <c r="BA121" i="4"/>
  <c r="AZ121" i="4"/>
  <c r="AY121" i="4"/>
  <c r="AX121" i="4"/>
  <c r="AW121" i="4"/>
  <c r="BA120" i="4"/>
  <c r="AZ120" i="4"/>
  <c r="AY120" i="4"/>
  <c r="AX120" i="4"/>
  <c r="AW120" i="4"/>
  <c r="BA119" i="4"/>
  <c r="AZ119" i="4"/>
  <c r="AY119" i="4"/>
  <c r="AX119" i="4"/>
  <c r="AW119" i="4"/>
  <c r="BA118" i="4"/>
  <c r="AZ118" i="4"/>
  <c r="AY118" i="4"/>
  <c r="AX118" i="4"/>
  <c r="AW118" i="4"/>
  <c r="BA117" i="4"/>
  <c r="AZ117" i="4"/>
  <c r="AY117" i="4"/>
  <c r="AX117" i="4"/>
  <c r="AW117" i="4"/>
  <c r="BA116" i="4"/>
  <c r="AZ116" i="4"/>
  <c r="AY116" i="4"/>
  <c r="AX116" i="4"/>
  <c r="AW116" i="4"/>
  <c r="BA115" i="4"/>
  <c r="AZ115" i="4"/>
  <c r="AY115" i="4"/>
  <c r="AX115" i="4"/>
  <c r="AW115" i="4"/>
  <c r="BA114" i="4"/>
  <c r="AZ114" i="4"/>
  <c r="AY114" i="4"/>
  <c r="AX114" i="4"/>
  <c r="AW114" i="4"/>
  <c r="BA113" i="4"/>
  <c r="AZ113" i="4"/>
  <c r="AY113" i="4"/>
  <c r="AX113" i="4"/>
  <c r="AW113" i="4"/>
  <c r="BA112" i="4"/>
  <c r="AZ112" i="4"/>
  <c r="AY112" i="4"/>
  <c r="AX112" i="4"/>
  <c r="AW112" i="4"/>
  <c r="BA111" i="4"/>
  <c r="AZ111" i="4"/>
  <c r="AY111" i="4"/>
  <c r="AX111" i="4"/>
  <c r="AW111" i="4"/>
  <c r="BA110" i="4"/>
  <c r="AZ110" i="4"/>
  <c r="AY110" i="4"/>
  <c r="AX110" i="4"/>
  <c r="AW110" i="4"/>
  <c r="BA109" i="4"/>
  <c r="AZ109" i="4"/>
  <c r="AY109" i="4"/>
  <c r="AX109" i="4"/>
  <c r="AW109" i="4"/>
  <c r="BA108" i="4"/>
  <c r="AZ108" i="4"/>
  <c r="AY108" i="4"/>
  <c r="AX108" i="4"/>
  <c r="AW108" i="4"/>
  <c r="BA107" i="4"/>
  <c r="AZ107" i="4"/>
  <c r="AY107" i="4"/>
  <c r="AX107" i="4"/>
  <c r="AW107" i="4"/>
  <c r="BA106" i="4"/>
  <c r="AZ106" i="4"/>
  <c r="AY106" i="4"/>
  <c r="AX106" i="4"/>
  <c r="AW106" i="4"/>
  <c r="BA105" i="4"/>
  <c r="AZ105" i="4"/>
  <c r="AY105" i="4"/>
  <c r="AX105" i="4"/>
  <c r="AW105" i="4"/>
  <c r="BA104" i="4"/>
  <c r="AZ104" i="4"/>
  <c r="AY104" i="4"/>
  <c r="AX104" i="4"/>
  <c r="AW104" i="4"/>
  <c r="BA103" i="4"/>
  <c r="AZ103" i="4"/>
  <c r="AY103" i="4"/>
  <c r="AX103" i="4"/>
  <c r="AW103" i="4"/>
  <c r="BA102" i="4"/>
  <c r="AZ102" i="4"/>
  <c r="AY102" i="4"/>
  <c r="AX102" i="4"/>
  <c r="AW102" i="4"/>
  <c r="BA101" i="4"/>
  <c r="AZ101" i="4"/>
  <c r="AY101" i="4"/>
  <c r="AX101" i="4"/>
  <c r="AW101" i="4"/>
  <c r="BA100" i="4"/>
  <c r="AZ100" i="4"/>
  <c r="AY100" i="4"/>
  <c r="AX100" i="4"/>
  <c r="AW100" i="4"/>
  <c r="BA99" i="4"/>
  <c r="AZ99" i="4"/>
  <c r="AY99" i="4"/>
  <c r="AX99" i="4"/>
  <c r="AW99" i="4"/>
  <c r="BA98" i="4"/>
  <c r="AZ98" i="4"/>
  <c r="AY98" i="4"/>
  <c r="AX98" i="4"/>
  <c r="AW98" i="4"/>
  <c r="BA97" i="4"/>
  <c r="AZ97" i="4"/>
  <c r="AY97" i="4"/>
  <c r="AX97" i="4"/>
  <c r="AW97" i="4"/>
  <c r="BA96" i="4"/>
  <c r="AZ96" i="4"/>
  <c r="AY96" i="4"/>
  <c r="AX96" i="4"/>
  <c r="AW96" i="4"/>
  <c r="BA95" i="4"/>
  <c r="AZ95" i="4"/>
  <c r="AY95" i="4"/>
  <c r="AX95" i="4"/>
  <c r="AW95" i="4"/>
  <c r="BA94" i="4"/>
  <c r="AZ94" i="4"/>
  <c r="AY94" i="4"/>
  <c r="AX94" i="4"/>
  <c r="AW94" i="4"/>
  <c r="BA93" i="4"/>
  <c r="AZ93" i="4"/>
  <c r="AY93" i="4"/>
  <c r="AX93" i="4"/>
  <c r="AW93" i="4"/>
  <c r="BA92" i="4"/>
  <c r="AZ92" i="4"/>
  <c r="AY92" i="4"/>
  <c r="AX92" i="4"/>
  <c r="AW92" i="4"/>
  <c r="BA91" i="4"/>
  <c r="AZ91" i="4"/>
  <c r="AY91" i="4"/>
  <c r="AX91" i="4"/>
  <c r="AW91" i="4"/>
  <c r="BA90" i="4"/>
  <c r="AZ90" i="4"/>
  <c r="AY90" i="4"/>
  <c r="AX90" i="4"/>
  <c r="AW90" i="4"/>
  <c r="BA89" i="4"/>
  <c r="AZ89" i="4"/>
  <c r="AY89" i="4"/>
  <c r="AX89" i="4"/>
  <c r="AW89" i="4"/>
  <c r="BA88" i="4"/>
  <c r="AZ88" i="4"/>
  <c r="AY88" i="4"/>
  <c r="AX88" i="4"/>
  <c r="AW88" i="4"/>
  <c r="BA87" i="4"/>
  <c r="AZ87" i="4"/>
  <c r="AY87" i="4"/>
  <c r="AX87" i="4"/>
  <c r="AW87" i="4"/>
  <c r="BA86" i="4"/>
  <c r="AZ86" i="4"/>
  <c r="AY86" i="4"/>
  <c r="AX86" i="4"/>
  <c r="AW86" i="4"/>
  <c r="BA85" i="4"/>
  <c r="AZ85" i="4"/>
  <c r="AY85" i="4"/>
  <c r="AX85" i="4"/>
  <c r="AW85" i="4"/>
  <c r="GD36" i="1"/>
  <c r="GC36" i="1"/>
  <c r="GB36" i="1"/>
  <c r="GA36" i="1"/>
  <c r="FZ36" i="1"/>
  <c r="GD35" i="1"/>
  <c r="GC35" i="1"/>
  <c r="GB35" i="1"/>
  <c r="GA35" i="1"/>
  <c r="FZ35" i="1"/>
  <c r="FY35" i="1"/>
  <c r="FY34" i="1"/>
  <c r="GC33" i="1"/>
  <c r="FZ33" i="1"/>
  <c r="FY32" i="1"/>
  <c r="GC31" i="1"/>
  <c r="FY30" i="1"/>
  <c r="GB29" i="1"/>
  <c r="FY29" i="1"/>
  <c r="GB28" i="1"/>
  <c r="GA28" i="1"/>
  <c r="FY28" i="1"/>
  <c r="FZ26" i="1"/>
  <c r="FY26" i="1"/>
  <c r="GD25" i="1"/>
  <c r="GC25" i="1"/>
  <c r="GB25" i="1"/>
  <c r="GA25" i="1"/>
  <c r="FZ25" i="1"/>
  <c r="FY25" i="1"/>
  <c r="GD24" i="1"/>
  <c r="GC24" i="1"/>
  <c r="GB24" i="1"/>
  <c r="GA24" i="1"/>
  <c r="FZ24" i="1"/>
  <c r="FY24" i="1"/>
  <c r="GD23" i="1"/>
  <c r="GC23" i="1"/>
  <c r="GB23" i="1"/>
  <c r="GA23" i="1"/>
  <c r="FZ23" i="1"/>
  <c r="FY23" i="1"/>
  <c r="GD21" i="1"/>
  <c r="GA21" i="1"/>
  <c r="FY21" i="1"/>
  <c r="GD5" i="1"/>
  <c r="GD42" i="1" s="1"/>
  <c r="GC5" i="1"/>
  <c r="GC42" i="1" s="1"/>
  <c r="GB5" i="1"/>
  <c r="GB42" i="1" s="1"/>
  <c r="GA5" i="1"/>
  <c r="GA42" i="1" s="1"/>
  <c r="FZ5" i="1"/>
  <c r="FZ42" i="1" s="1"/>
  <c r="FY5" i="1"/>
  <c r="FY6" i="1" s="1"/>
  <c r="FY9" i="1" s="1"/>
  <c r="FX5" i="1"/>
  <c r="FX42" i="1" s="1"/>
  <c r="FN5" i="1"/>
  <c r="FN42" i="1" s="1"/>
  <c r="FM5" i="1"/>
  <c r="FM42" i="1" s="1"/>
  <c r="FL5" i="1"/>
  <c r="FL42" i="1" s="1"/>
  <c r="FK5" i="1"/>
  <c r="FK6" i="1" s="1"/>
  <c r="FK9" i="1" s="1"/>
  <c r="FJ5" i="1"/>
  <c r="FJ42" i="1" s="1"/>
  <c r="FI5" i="1"/>
  <c r="FI42" i="1" s="1"/>
  <c r="HJ36" i="1"/>
  <c r="HI36" i="1"/>
  <c r="HH36" i="1"/>
  <c r="EZ36" i="1"/>
  <c r="EY36" i="1"/>
  <c r="EX36" i="1"/>
  <c r="AC36" i="1"/>
  <c r="AB36" i="1"/>
  <c r="AA36" i="1"/>
  <c r="A36" i="1"/>
  <c r="HJ35" i="1"/>
  <c r="HI35" i="1"/>
  <c r="HH35" i="1"/>
  <c r="EZ35" i="1"/>
  <c r="EY35" i="1"/>
  <c r="EX35" i="1"/>
  <c r="AC35" i="1"/>
  <c r="AB35" i="1"/>
  <c r="AA35" i="1"/>
  <c r="A35" i="1"/>
  <c r="HJ34" i="1"/>
  <c r="HI34" i="1"/>
  <c r="HH34" i="1"/>
  <c r="EZ34" i="1"/>
  <c r="EY34" i="1"/>
  <c r="EX34" i="1"/>
  <c r="AC34" i="1"/>
  <c r="AB34" i="1"/>
  <c r="AA34" i="1"/>
  <c r="A34" i="1"/>
  <c r="HJ33" i="1"/>
  <c r="HI33" i="1"/>
  <c r="HH33" i="1"/>
  <c r="EZ33" i="1"/>
  <c r="EY33" i="1"/>
  <c r="EX33" i="1"/>
  <c r="AC33" i="1"/>
  <c r="AB33" i="1"/>
  <c r="AA33" i="1"/>
  <c r="A33" i="1"/>
  <c r="HJ32" i="1"/>
  <c r="HI32" i="1"/>
  <c r="HH32" i="1"/>
  <c r="EZ32" i="1"/>
  <c r="EY32" i="1"/>
  <c r="EX32" i="1"/>
  <c r="AC32" i="1"/>
  <c r="AB32" i="1"/>
  <c r="AA32" i="1"/>
  <c r="A32" i="1"/>
  <c r="HJ31" i="1"/>
  <c r="HI31" i="1"/>
  <c r="HH31" i="1"/>
  <c r="EZ31" i="1"/>
  <c r="EY31" i="1"/>
  <c r="EX31" i="1"/>
  <c r="AC31" i="1"/>
  <c r="AB31" i="1"/>
  <c r="AA31" i="1"/>
  <c r="A31" i="1"/>
  <c r="HJ30" i="1"/>
  <c r="HI30" i="1"/>
  <c r="HH30" i="1"/>
  <c r="EZ30" i="1"/>
  <c r="EY30" i="1"/>
  <c r="EX30" i="1"/>
  <c r="AC30" i="1"/>
  <c r="AB30" i="1"/>
  <c r="AA30" i="1"/>
  <c r="A30" i="1"/>
  <c r="HJ29" i="1"/>
  <c r="HI29" i="1"/>
  <c r="HH29" i="1"/>
  <c r="EZ29" i="1"/>
  <c r="EY29" i="1"/>
  <c r="EX29" i="1"/>
  <c r="AC29" i="1"/>
  <c r="AB29" i="1"/>
  <c r="AA29" i="1"/>
  <c r="A29" i="1"/>
  <c r="HJ28" i="1"/>
  <c r="HI28" i="1"/>
  <c r="HH28" i="1"/>
  <c r="EZ28" i="1"/>
  <c r="EY28" i="1"/>
  <c r="EX28" i="1"/>
  <c r="AC28" i="1"/>
  <c r="AB28" i="1"/>
  <c r="AA28" i="1"/>
  <c r="A28" i="1"/>
  <c r="HJ27" i="1"/>
  <c r="HI27" i="1"/>
  <c r="HH27" i="1"/>
  <c r="EZ27" i="1"/>
  <c r="EY27" i="1"/>
  <c r="EX27" i="1"/>
  <c r="AC27" i="1"/>
  <c r="AB27" i="1"/>
  <c r="AA27" i="1"/>
  <c r="A27" i="1"/>
  <c r="HJ26" i="1"/>
  <c r="HI26" i="1"/>
  <c r="HH26" i="1"/>
  <c r="EZ26" i="1"/>
  <c r="EY26" i="1"/>
  <c r="EX26" i="1"/>
  <c r="AC26" i="1"/>
  <c r="AB26" i="1"/>
  <c r="AA26" i="1"/>
  <c r="A26" i="1"/>
  <c r="HJ22" i="1"/>
  <c r="HI22" i="1"/>
  <c r="HH22" i="1"/>
  <c r="EZ22" i="1"/>
  <c r="EY22" i="1"/>
  <c r="EX22" i="1"/>
  <c r="AC22" i="1"/>
  <c r="AB22" i="1"/>
  <c r="AA22" i="1"/>
  <c r="A22" i="1"/>
  <c r="HJ21" i="1"/>
  <c r="HI21" i="1"/>
  <c r="HH21" i="1"/>
  <c r="EZ21" i="1"/>
  <c r="EY21" i="1"/>
  <c r="EX21" i="1"/>
  <c r="AC21" i="1"/>
  <c r="AB21" i="1"/>
  <c r="AA21" i="1"/>
  <c r="A21" i="1"/>
  <c r="GX15" i="1"/>
  <c r="D44" i="3"/>
  <c r="D43" i="3"/>
  <c r="D42" i="3"/>
  <c r="D28" i="3"/>
  <c r="D27" i="3"/>
  <c r="D26" i="3"/>
  <c r="D24" i="3"/>
  <c r="A14" i="1"/>
  <c r="A13" i="1"/>
  <c r="A12" i="1"/>
  <c r="A11" i="1"/>
  <c r="T80" i="4" l="1"/>
  <c r="FI4" i="1" s="1"/>
  <c r="FY4" i="1" s="1"/>
  <c r="CE111" i="4"/>
  <c r="CE103" i="4"/>
  <c r="BQ107" i="4"/>
  <c r="BQ115" i="4"/>
  <c r="DD115" i="4"/>
  <c r="BF115" i="4" s="1"/>
  <c r="FS25" i="1" s="1"/>
  <c r="GI25" i="1" s="1"/>
  <c r="BE115" i="4"/>
  <c r="FR25" i="1" s="1"/>
  <c r="GH25" i="1" s="1"/>
  <c r="FG30" i="1" a="1"/>
  <c r="FG30" i="1" s="1"/>
  <c r="FG20" i="1" a="1"/>
  <c r="FG20" i="1" s="1"/>
  <c r="FX28" i="1"/>
  <c r="FG28" i="1" a="1"/>
  <c r="FG28" i="1" s="1"/>
  <c r="FX33" i="1"/>
  <c r="FG33" i="1" a="1"/>
  <c r="FG33" i="1" s="1"/>
  <c r="FX24" i="1"/>
  <c r="FG24" i="1" a="1"/>
  <c r="FG24" i="1" s="1"/>
  <c r="FX34" i="1"/>
  <c r="FG34" i="1" a="1"/>
  <c r="FG34" i="1" s="1"/>
  <c r="FX25" i="1"/>
  <c r="FX26" i="1"/>
  <c r="FG26" i="1" a="1"/>
  <c r="FG26" i="1" s="1"/>
  <c r="FX6" i="1"/>
  <c r="FX9" i="1" s="1"/>
  <c r="FX31" i="1"/>
  <c r="FG31" i="1" a="1"/>
  <c r="FG31" i="1" s="1"/>
  <c r="FX35" i="1"/>
  <c r="FG35" i="1" a="1"/>
  <c r="FG35" i="1" s="1"/>
  <c r="FX22" i="1"/>
  <c r="FG22" i="1" a="1"/>
  <c r="FG22" i="1" s="1"/>
  <c r="FZ6" i="1"/>
  <c r="FZ9" i="1" s="1"/>
  <c r="FX36" i="1"/>
  <c r="FG36" i="1" a="1"/>
  <c r="FG36" i="1" s="1"/>
  <c r="FG27" i="1" a="1"/>
  <c r="FG27" i="1" s="1"/>
  <c r="FX29" i="1"/>
  <c r="FG29" i="1" a="1"/>
  <c r="FG29" i="1" s="1"/>
  <c r="GA6" i="1"/>
  <c r="GA9" i="1" s="1"/>
  <c r="FX21" i="1"/>
  <c r="FG21" i="1" a="1"/>
  <c r="FG21" i="1" s="1"/>
  <c r="FX32" i="1"/>
  <c r="FG32" i="1" a="1"/>
  <c r="FG32" i="1" s="1"/>
  <c r="FX23" i="1"/>
  <c r="FG23" i="1" a="1"/>
  <c r="FG23" i="1" s="1"/>
  <c r="BR111" i="4"/>
  <c r="BS76" i="4"/>
  <c r="BR103" i="4"/>
  <c r="BR115" i="4"/>
  <c r="BR107" i="4"/>
  <c r="CF115" i="4"/>
  <c r="CG76" i="4"/>
  <c r="CF107" i="4"/>
  <c r="CF111" i="4"/>
  <c r="CF103" i="4"/>
  <c r="BF80" i="4"/>
  <c r="FS4" i="1" s="1"/>
  <c r="GI4" i="1" s="1"/>
  <c r="BG80" i="4"/>
  <c r="FT4" i="1" s="1"/>
  <c r="GJ4" i="1" s="1"/>
  <c r="BH79" i="4"/>
  <c r="BH80" i="4" s="1"/>
  <c r="FU4" i="1" s="1"/>
  <c r="GK4" i="1" s="1"/>
  <c r="BE80" i="4"/>
  <c r="FR4" i="1" s="1"/>
  <c r="GH4" i="1" s="1"/>
  <c r="FX30" i="1"/>
  <c r="FY36" i="1"/>
  <c r="FX27" i="1"/>
  <c r="FI6" i="1"/>
  <c r="FI9" i="1" s="1"/>
  <c r="FJ6" i="1"/>
  <c r="FJ9" i="1" s="1"/>
  <c r="FL6" i="1"/>
  <c r="FL9" i="1" s="1"/>
  <c r="FY42" i="1"/>
  <c r="GB6" i="1"/>
  <c r="GB9" i="1" s="1"/>
  <c r="GC6" i="1"/>
  <c r="GC9" i="1" s="1"/>
  <c r="GD6" i="1"/>
  <c r="GD9" i="1" s="1"/>
  <c r="FK42" i="1"/>
  <c r="FM6" i="1"/>
  <c r="FM9" i="1" s="1"/>
  <c r="FN6" i="1"/>
  <c r="FN9" i="1" s="1"/>
  <c r="DC5" i="1"/>
  <c r="DC6" i="1" s="1"/>
  <c r="DC9" i="1" s="1"/>
  <c r="DB5" i="1"/>
  <c r="DB42" i="1" s="1"/>
  <c r="FG25" i="1" l="1" a="1"/>
  <c r="FG25" i="1" s="1"/>
  <c r="CG115" i="4"/>
  <c r="CG103" i="4"/>
  <c r="CH76" i="4"/>
  <c r="CG107" i="4"/>
  <c r="CG111" i="4"/>
  <c r="BS111" i="4"/>
  <c r="BT76" i="4"/>
  <c r="BS103" i="4"/>
  <c r="BS107" i="4"/>
  <c r="BS115" i="4"/>
  <c r="DC42" i="1"/>
  <c r="DB6" i="1"/>
  <c r="DB9" i="1" s="1"/>
  <c r="BT111" i="4" l="1"/>
  <c r="BU76" i="4"/>
  <c r="BV76" i="4" s="1"/>
  <c r="BW76" i="4" s="1"/>
  <c r="BX76" i="4" s="1"/>
  <c r="BY76" i="4" s="1"/>
  <c r="BZ76" i="4" s="1"/>
  <c r="CA76" i="4" s="1"/>
  <c r="CB76" i="4" s="1"/>
  <c r="CC76" i="4" s="1"/>
  <c r="BT103" i="4"/>
  <c r="BT107" i="4"/>
  <c r="BT115" i="4"/>
  <c r="CH107" i="4"/>
  <c r="CH111" i="4"/>
  <c r="CI76" i="4"/>
  <c r="CJ76" i="4" s="1"/>
  <c r="CH103" i="4"/>
  <c r="CH115" i="4"/>
  <c r="EZ25" i="1"/>
  <c r="EY25" i="1"/>
  <c r="EX25" i="1"/>
  <c r="HJ25" i="1"/>
  <c r="HI25" i="1"/>
  <c r="HH25" i="1"/>
  <c r="A25" i="1"/>
  <c r="EZ24" i="1"/>
  <c r="EY24" i="1"/>
  <c r="EX24" i="1"/>
  <c r="HJ24" i="1"/>
  <c r="HI24" i="1"/>
  <c r="HH24" i="1"/>
  <c r="A24" i="1"/>
  <c r="EZ23" i="1"/>
  <c r="EY23" i="1"/>
  <c r="EX23" i="1"/>
  <c r="HJ23" i="1"/>
  <c r="HI23" i="1"/>
  <c r="HH23" i="1"/>
  <c r="A23" i="1"/>
  <c r="M44" i="1"/>
  <c r="L44" i="1"/>
  <c r="K44" i="1"/>
  <c r="AU85" i="4"/>
  <c r="AG86" i="4"/>
  <c r="AH85" i="4"/>
  <c r="AG85" i="4"/>
  <c r="F79" i="4"/>
  <c r="P80" i="4"/>
  <c r="H85" i="4" s="1"/>
  <c r="O80" i="4"/>
  <c r="L80" i="4"/>
  <c r="F77" i="4"/>
  <c r="F76" i="4"/>
  <c r="HJ20" i="1"/>
  <c r="HI20" i="1"/>
  <c r="HH20" i="1"/>
  <c r="HG7" i="1"/>
  <c r="HF7" i="1"/>
  <c r="HE7" i="1"/>
  <c r="HD7" i="1"/>
  <c r="AB20" i="1"/>
  <c r="F69" i="4"/>
  <c r="E69" i="4"/>
  <c r="D69" i="4"/>
  <c r="F68" i="4"/>
  <c r="E68" i="4"/>
  <c r="D68" i="4"/>
  <c r="EM26" i="1" s="1"/>
  <c r="F67" i="4"/>
  <c r="EP24" i="1" s="1"/>
  <c r="E67" i="4"/>
  <c r="D67" i="4"/>
  <c r="EP29" i="1" l="1"/>
  <c r="EP28" i="1"/>
  <c r="EO29" i="1"/>
  <c r="EO36" i="1"/>
  <c r="EQ21" i="1"/>
  <c r="EQ34" i="1"/>
  <c r="EQ22" i="1"/>
  <c r="EO32" i="1"/>
  <c r="EQ33" i="1"/>
  <c r="EP34" i="1"/>
  <c r="EO34" i="1"/>
  <c r="EP22" i="1"/>
  <c r="EO31" i="1"/>
  <c r="EQ28" i="1"/>
  <c r="EO22" i="1"/>
  <c r="EP32" i="1"/>
  <c r="EQ30" i="1"/>
  <c r="EO33" i="1"/>
  <c r="EP30" i="1"/>
  <c r="EQ31" i="1"/>
  <c r="EQ29" i="1"/>
  <c r="EQ35" i="1"/>
  <c r="EO30" i="1"/>
  <c r="EP21" i="1"/>
  <c r="EP35" i="1"/>
  <c r="EQ36" i="1"/>
  <c r="EQ32" i="1"/>
  <c r="EO28" i="1"/>
  <c r="EP33" i="1"/>
  <c r="EO35" i="1"/>
  <c r="EP36" i="1"/>
  <c r="EO21" i="1"/>
  <c r="EP31" i="1"/>
  <c r="EN21" i="1"/>
  <c r="EN29" i="1"/>
  <c r="EN34" i="1"/>
  <c r="EN36" i="1"/>
  <c r="EN28" i="1"/>
  <c r="EN22" i="1"/>
  <c r="EN31" i="1"/>
  <c r="EN32" i="1"/>
  <c r="EN33" i="1"/>
  <c r="EN30" i="1"/>
  <c r="EN35" i="1"/>
  <c r="EM21" i="1"/>
  <c r="EM29" i="1"/>
  <c r="EM33" i="1"/>
  <c r="EM35" i="1"/>
  <c r="EM31" i="1"/>
  <c r="EM34" i="1"/>
  <c r="EM22" i="1"/>
  <c r="EM36" i="1"/>
  <c r="EM32" i="1"/>
  <c r="EM28" i="1"/>
  <c r="EM30" i="1"/>
  <c r="EO23" i="1"/>
  <c r="EN23" i="1"/>
  <c r="EN27" i="1"/>
  <c r="EQ24" i="1"/>
  <c r="EP25" i="1"/>
  <c r="EQ26" i="1"/>
  <c r="EP26" i="1"/>
  <c r="EO26" i="1"/>
  <c r="EM23" i="1"/>
  <c r="EM27" i="1"/>
  <c r="EN24" i="1"/>
  <c r="EQ23" i="1"/>
  <c r="EP23" i="1"/>
  <c r="EO27" i="1"/>
  <c r="EQ27" i="1"/>
  <c r="EP27" i="1"/>
  <c r="EM24" i="1"/>
  <c r="EO24" i="1"/>
  <c r="EM25" i="1"/>
  <c r="EN25" i="1"/>
  <c r="EN26" i="1"/>
  <c r="H142" i="4"/>
  <c r="H110" i="4"/>
  <c r="H131" i="4"/>
  <c r="H99" i="4"/>
  <c r="H141" i="4"/>
  <c r="H109" i="4"/>
  <c r="H130" i="4"/>
  <c r="H98" i="4"/>
  <c r="H119" i="4"/>
  <c r="H87" i="4"/>
  <c r="H108" i="4"/>
  <c r="H145" i="4"/>
  <c r="H134" i="4"/>
  <c r="H123" i="4"/>
  <c r="H112" i="4"/>
  <c r="H133" i="4"/>
  <c r="H143" i="4"/>
  <c r="H121" i="4"/>
  <c r="H88" i="4"/>
  <c r="H140" i="4"/>
  <c r="H122" i="4"/>
  <c r="H129" i="4"/>
  <c r="H97" i="4"/>
  <c r="H103" i="4"/>
  <c r="GT20" i="1" s="1"/>
  <c r="H92" i="4"/>
  <c r="H113" i="4"/>
  <c r="H102" i="4"/>
  <c r="H91" i="4"/>
  <c r="H132" i="4"/>
  <c r="H118" i="4"/>
  <c r="H86" i="4"/>
  <c r="H139" i="4"/>
  <c r="H107" i="4"/>
  <c r="H96" i="4"/>
  <c r="H135" i="4"/>
  <c r="H124" i="4"/>
  <c r="H128" i="4"/>
  <c r="H111" i="4"/>
  <c r="H100" i="4"/>
  <c r="H117" i="4"/>
  <c r="H144" i="4"/>
  <c r="H101" i="4"/>
  <c r="GT35" i="1" s="1"/>
  <c r="H90" i="4"/>
  <c r="H138" i="4"/>
  <c r="H106" i="4"/>
  <c r="H127" i="4"/>
  <c r="H95" i="4"/>
  <c r="H148" i="4"/>
  <c r="H116" i="4"/>
  <c r="H137" i="4"/>
  <c r="H105" i="4"/>
  <c r="H126" i="4"/>
  <c r="H147" i="4"/>
  <c r="H115" i="4"/>
  <c r="H136" i="4"/>
  <c r="H125" i="4"/>
  <c r="H93" i="4"/>
  <c r="H146" i="4"/>
  <c r="H89" i="4"/>
  <c r="H94" i="4"/>
  <c r="H104" i="4"/>
  <c r="GT36" i="1" s="1"/>
  <c r="H114" i="4"/>
  <c r="H120" i="4"/>
  <c r="G121" i="4"/>
  <c r="G142" i="4"/>
  <c r="G131" i="4"/>
  <c r="G120" i="4"/>
  <c r="G141" i="4"/>
  <c r="G109" i="4"/>
  <c r="G144" i="4"/>
  <c r="G112" i="4"/>
  <c r="G130" i="4"/>
  <c r="G98" i="4"/>
  <c r="G87" i="4"/>
  <c r="G90" i="4"/>
  <c r="G143" i="4"/>
  <c r="G111" i="4"/>
  <c r="G119" i="4"/>
  <c r="G100" i="4"/>
  <c r="G140" i="4"/>
  <c r="G92" i="4"/>
  <c r="G88" i="4"/>
  <c r="G129" i="4"/>
  <c r="G97" i="4"/>
  <c r="G86" i="4"/>
  <c r="G85" i="4"/>
  <c r="G146" i="4"/>
  <c r="G135" i="4"/>
  <c r="G124" i="4"/>
  <c r="G128" i="4"/>
  <c r="G139" i="4"/>
  <c r="G107" i="4"/>
  <c r="G96" i="4"/>
  <c r="G122" i="4"/>
  <c r="G117" i="4"/>
  <c r="G127" i="4"/>
  <c r="G95" i="4"/>
  <c r="G126" i="4"/>
  <c r="G94" i="4"/>
  <c r="G147" i="4"/>
  <c r="G115" i="4"/>
  <c r="G136" i="4"/>
  <c r="G104" i="4"/>
  <c r="G93" i="4"/>
  <c r="G113" i="4"/>
  <c r="EQ25" i="1"/>
  <c r="EO25" i="1"/>
  <c r="H44" i="1"/>
  <c r="AV85" i="4"/>
  <c r="AU86" i="4"/>
  <c r="AU87" i="4"/>
  <c r="AG87" i="4"/>
  <c r="AN85" i="4"/>
  <c r="AO85" i="4"/>
  <c r="AG88" i="4"/>
  <c r="N80" i="4"/>
  <c r="G132" i="4"/>
  <c r="AA20" i="1"/>
  <c r="AC20" i="1"/>
  <c r="HJ5" i="1"/>
  <c r="HJ6" i="1" s="1"/>
  <c r="HJ9" i="1" s="1"/>
  <c r="HI5" i="1"/>
  <c r="HI6" i="1" s="1"/>
  <c r="HI9" i="1" s="1"/>
  <c r="HH5" i="1"/>
  <c r="HH6" i="1" s="1"/>
  <c r="HH9" i="1" s="1"/>
  <c r="EQ20" i="1"/>
  <c r="EP20" i="1"/>
  <c r="EO20" i="1"/>
  <c r="EN20" i="1"/>
  <c r="EM20" i="1"/>
  <c r="EM5" i="1"/>
  <c r="EM6" i="1" s="1"/>
  <c r="EM9" i="1" s="1"/>
  <c r="FA9" i="1"/>
  <c r="FA5" i="1"/>
  <c r="FA42" i="1" s="1"/>
  <c r="EZ20" i="1"/>
  <c r="EY20" i="1"/>
  <c r="EX20" i="1"/>
  <c r="K123" i="4" l="1"/>
  <c r="D137" i="4"/>
  <c r="K110" i="4"/>
  <c r="K138" i="4"/>
  <c r="C138" i="4" s="1"/>
  <c r="K100" i="4"/>
  <c r="D128" i="4"/>
  <c r="K111" i="4"/>
  <c r="D92" i="4"/>
  <c r="D134" i="4"/>
  <c r="D140" i="4"/>
  <c r="K113" i="4"/>
  <c r="D131" i="4"/>
  <c r="K133" i="4"/>
  <c r="D124" i="4"/>
  <c r="D104" i="4"/>
  <c r="DP36" i="1" s="1"/>
  <c r="D141" i="4"/>
  <c r="D142" i="4"/>
  <c r="K91" i="4"/>
  <c r="K143" i="4"/>
  <c r="C143" i="4" s="1"/>
  <c r="K114" i="4"/>
  <c r="D116" i="4"/>
  <c r="K135" i="4"/>
  <c r="C135" i="4" s="1"/>
  <c r="GT22" i="1"/>
  <c r="GT26" i="1"/>
  <c r="GT28" i="1"/>
  <c r="GT30" i="1"/>
  <c r="GT31" i="1"/>
  <c r="GT32" i="1"/>
  <c r="GT33" i="1"/>
  <c r="GT27" i="1"/>
  <c r="GT34" i="1"/>
  <c r="GT21" i="1"/>
  <c r="GT29" i="1"/>
  <c r="K112" i="4"/>
  <c r="K144" i="4"/>
  <c r="C144" i="4" s="1"/>
  <c r="K145" i="4"/>
  <c r="C145" i="4" s="1"/>
  <c r="K146" i="4"/>
  <c r="C146" i="4" s="1"/>
  <c r="GV36" i="1"/>
  <c r="GU36" i="1"/>
  <c r="D115" i="4"/>
  <c r="D118" i="4"/>
  <c r="K139" i="4"/>
  <c r="C139" i="4" s="1"/>
  <c r="F132" i="4"/>
  <c r="F100" i="4"/>
  <c r="M99" i="4"/>
  <c r="E99" i="4" s="1"/>
  <c r="F141" i="4"/>
  <c r="F109" i="4"/>
  <c r="F144" i="4"/>
  <c r="F112" i="4"/>
  <c r="F110" i="4"/>
  <c r="F98" i="4"/>
  <c r="F142" i="4"/>
  <c r="F113" i="4"/>
  <c r="F129" i="4"/>
  <c r="F97" i="4"/>
  <c r="F93" i="4"/>
  <c r="F125" i="4"/>
  <c r="F145" i="4"/>
  <c r="F128" i="4"/>
  <c r="F96" i="4"/>
  <c r="F127" i="4"/>
  <c r="F95" i="4"/>
  <c r="F148" i="4"/>
  <c r="F116" i="4"/>
  <c r="F126" i="4"/>
  <c r="K147" i="4"/>
  <c r="C147" i="4" s="1"/>
  <c r="K136" i="4"/>
  <c r="C136" i="4" s="1"/>
  <c r="K148" i="4"/>
  <c r="C148" i="4" s="1"/>
  <c r="D93" i="4"/>
  <c r="D85" i="4"/>
  <c r="D125" i="4"/>
  <c r="D105" i="4"/>
  <c r="DP25" i="1" s="1"/>
  <c r="K117" i="4"/>
  <c r="D94" i="4"/>
  <c r="D86" i="4"/>
  <c r="D126" i="4"/>
  <c r="D102" i="4"/>
  <c r="K87" i="4"/>
  <c r="D97" i="4"/>
  <c r="D119" i="4"/>
  <c r="K129" i="4"/>
  <c r="D99" i="4"/>
  <c r="K98" i="4"/>
  <c r="K120" i="4"/>
  <c r="K130" i="4"/>
  <c r="AB24" i="1"/>
  <c r="AC23" i="1"/>
  <c r="AB23" i="1"/>
  <c r="AA23" i="1"/>
  <c r="AC24" i="1"/>
  <c r="AC25" i="1"/>
  <c r="AB25" i="1"/>
  <c r="AA25" i="1"/>
  <c r="GT25" i="1"/>
  <c r="AA24" i="1"/>
  <c r="GT23" i="1"/>
  <c r="GT24" i="1"/>
  <c r="AV86" i="4"/>
  <c r="AH86" i="4"/>
  <c r="AU88" i="4"/>
  <c r="AN86" i="4"/>
  <c r="AO86" i="4"/>
  <c r="G102" i="4"/>
  <c r="G114" i="4"/>
  <c r="G110" i="4"/>
  <c r="G137" i="4"/>
  <c r="G145" i="4"/>
  <c r="G103" i="4"/>
  <c r="D106" i="4"/>
  <c r="G105" i="4"/>
  <c r="G108" i="4"/>
  <c r="G106" i="4"/>
  <c r="G89" i="4"/>
  <c r="G125" i="4"/>
  <c r="G138" i="4"/>
  <c r="G148" i="4"/>
  <c r="G118" i="4"/>
  <c r="G91" i="4"/>
  <c r="G101" i="4"/>
  <c r="G116" i="4"/>
  <c r="G123" i="4"/>
  <c r="G99" i="4"/>
  <c r="K107" i="4"/>
  <c r="D88" i="4"/>
  <c r="K88" i="4"/>
  <c r="K103" i="4"/>
  <c r="D103" i="4"/>
  <c r="K96" i="4"/>
  <c r="D96" i="4"/>
  <c r="D133" i="4"/>
  <c r="D108" i="4"/>
  <c r="K108" i="4"/>
  <c r="K101" i="4"/>
  <c r="D101" i="4"/>
  <c r="DP35" i="1" s="1"/>
  <c r="D89" i="4"/>
  <c r="K89" i="4"/>
  <c r="D121" i="4"/>
  <c r="K121" i="4"/>
  <c r="D123" i="4"/>
  <c r="D122" i="4"/>
  <c r="K122" i="4"/>
  <c r="D95" i="4"/>
  <c r="K95" i="4"/>
  <c r="D132" i="4"/>
  <c r="K132" i="4"/>
  <c r="D90" i="4"/>
  <c r="K90" i="4"/>
  <c r="D127" i="4"/>
  <c r="K127" i="4"/>
  <c r="K109" i="4"/>
  <c r="D109" i="4"/>
  <c r="HJ42" i="1"/>
  <c r="HH42" i="1"/>
  <c r="HI42" i="1"/>
  <c r="EM42" i="1"/>
  <c r="DP20" i="1" l="1"/>
  <c r="K128" i="4"/>
  <c r="D138" i="4"/>
  <c r="D113" i="4"/>
  <c r="D110" i="4"/>
  <c r="M148" i="4"/>
  <c r="E148" i="4" s="1"/>
  <c r="D136" i="4"/>
  <c r="K131" i="4"/>
  <c r="D144" i="4"/>
  <c r="K137" i="4"/>
  <c r="C137" i="4" s="1"/>
  <c r="K85" i="4"/>
  <c r="D112" i="4"/>
  <c r="D114" i="4"/>
  <c r="D87" i="4"/>
  <c r="K104" i="4"/>
  <c r="K141" i="4"/>
  <c r="C141" i="4" s="1"/>
  <c r="D111" i="4"/>
  <c r="DP24" i="1" s="1"/>
  <c r="K116" i="4"/>
  <c r="M110" i="4"/>
  <c r="E110" i="4" s="1"/>
  <c r="K140" i="4"/>
  <c r="C140" i="4" s="1"/>
  <c r="K92" i="4"/>
  <c r="C92" i="4" s="1"/>
  <c r="M100" i="4"/>
  <c r="E100" i="4" s="1"/>
  <c r="D143" i="4"/>
  <c r="D135" i="4"/>
  <c r="K134" i="4"/>
  <c r="C134" i="4" s="1"/>
  <c r="D146" i="4"/>
  <c r="D91" i="4"/>
  <c r="D148" i="4"/>
  <c r="K124" i="4"/>
  <c r="M95" i="4"/>
  <c r="E95" i="4" s="1"/>
  <c r="M128" i="4"/>
  <c r="E128" i="4" s="1"/>
  <c r="K86" i="4"/>
  <c r="C86" i="4" s="1"/>
  <c r="K126" i="4"/>
  <c r="C126" i="4" s="1"/>
  <c r="M109" i="4"/>
  <c r="E109" i="4" s="1"/>
  <c r="K115" i="4"/>
  <c r="C115" i="4" s="1"/>
  <c r="K102" i="4"/>
  <c r="M125" i="4"/>
  <c r="E125" i="4" s="1"/>
  <c r="D117" i="4"/>
  <c r="K118" i="4"/>
  <c r="C118" i="4" s="1"/>
  <c r="GV35" i="1"/>
  <c r="GU35" i="1"/>
  <c r="K99" i="4"/>
  <c r="B99" i="4" s="1"/>
  <c r="D147" i="4"/>
  <c r="M141" i="4"/>
  <c r="E141" i="4" s="1"/>
  <c r="D139" i="4"/>
  <c r="M132" i="4"/>
  <c r="E132" i="4" s="1"/>
  <c r="K125" i="4"/>
  <c r="C125" i="4" s="1"/>
  <c r="K94" i="4"/>
  <c r="C94" i="4" s="1"/>
  <c r="DP33" i="1"/>
  <c r="DP28" i="1"/>
  <c r="DP21" i="1"/>
  <c r="DP31" i="1"/>
  <c r="DP29" i="1"/>
  <c r="DP22" i="1"/>
  <c r="DP26" i="1"/>
  <c r="DP34" i="1"/>
  <c r="DP32" i="1"/>
  <c r="DP27" i="1"/>
  <c r="DP30" i="1"/>
  <c r="K93" i="4"/>
  <c r="C93" i="4" s="1"/>
  <c r="M145" i="4"/>
  <c r="E145" i="4" s="1"/>
  <c r="M93" i="4"/>
  <c r="E93" i="4" s="1"/>
  <c r="F99" i="4"/>
  <c r="GV22" i="1"/>
  <c r="GV26" i="1"/>
  <c r="GV21" i="1"/>
  <c r="GU26" i="1"/>
  <c r="GV28" i="1"/>
  <c r="GV34" i="1"/>
  <c r="GU30" i="1"/>
  <c r="GU29" i="1"/>
  <c r="GV31" i="1"/>
  <c r="GU34" i="1"/>
  <c r="GU31" i="1"/>
  <c r="GV30" i="1"/>
  <c r="GV27" i="1"/>
  <c r="GU33" i="1"/>
  <c r="GU22" i="1"/>
  <c r="GU28" i="1"/>
  <c r="GV29" i="1"/>
  <c r="GU27" i="1"/>
  <c r="GU21" i="1"/>
  <c r="GV33" i="1"/>
  <c r="GV32" i="1"/>
  <c r="GU32" i="1"/>
  <c r="C130" i="4"/>
  <c r="C129" i="4"/>
  <c r="C98" i="4"/>
  <c r="C120" i="4"/>
  <c r="DK23" i="1" s="1"/>
  <c r="D120" i="4"/>
  <c r="C110" i="4"/>
  <c r="B110" i="4"/>
  <c r="C123" i="4"/>
  <c r="M113" i="4"/>
  <c r="E113" i="4" s="1"/>
  <c r="C113" i="4"/>
  <c r="B113" i="4"/>
  <c r="C128" i="4"/>
  <c r="M144" i="4"/>
  <c r="E144" i="4" s="1"/>
  <c r="C102" i="4"/>
  <c r="K97" i="4"/>
  <c r="C121" i="4"/>
  <c r="C109" i="4"/>
  <c r="C117" i="4"/>
  <c r="C107" i="4"/>
  <c r="F143" i="4"/>
  <c r="M143" i="4"/>
  <c r="E143" i="4" s="1"/>
  <c r="M129" i="4"/>
  <c r="E129" i="4" s="1"/>
  <c r="M116" i="4"/>
  <c r="E116" i="4" s="1"/>
  <c r="M112" i="4"/>
  <c r="E112" i="4" s="1"/>
  <c r="M147" i="4"/>
  <c r="E147" i="4" s="1"/>
  <c r="F147" i="4"/>
  <c r="C103" i="4"/>
  <c r="C108" i="4"/>
  <c r="C132" i="4"/>
  <c r="C91" i="4"/>
  <c r="C95" i="4"/>
  <c r="C114" i="4"/>
  <c r="C112" i="4"/>
  <c r="C85" i="4"/>
  <c r="DK20" i="1" s="1"/>
  <c r="C101" i="4"/>
  <c r="DK35" i="1" s="1"/>
  <c r="C104" i="4"/>
  <c r="DK36" i="1" s="1"/>
  <c r="C131" i="4"/>
  <c r="C116" i="4"/>
  <c r="C87" i="4"/>
  <c r="C124" i="4"/>
  <c r="M97" i="4"/>
  <c r="E97" i="4" s="1"/>
  <c r="M98" i="4"/>
  <c r="E98" i="4" s="1"/>
  <c r="C89" i="4"/>
  <c r="M96" i="4"/>
  <c r="E96" i="4" s="1"/>
  <c r="C96" i="4"/>
  <c r="C111" i="4"/>
  <c r="C88" i="4"/>
  <c r="C133" i="4"/>
  <c r="C90" i="4"/>
  <c r="C100" i="4"/>
  <c r="C127" i="4"/>
  <c r="D98" i="4"/>
  <c r="K119" i="4"/>
  <c r="M142" i="4"/>
  <c r="E142" i="4" s="1"/>
  <c r="D129" i="4"/>
  <c r="M146" i="4"/>
  <c r="E146" i="4" s="1"/>
  <c r="F146" i="4"/>
  <c r="C122" i="4"/>
  <c r="B122" i="4"/>
  <c r="M127" i="4"/>
  <c r="E127" i="4" s="1"/>
  <c r="AV87" i="4"/>
  <c r="AH87" i="4"/>
  <c r="AU89" i="4"/>
  <c r="AG89" i="4"/>
  <c r="AN87" i="4"/>
  <c r="AO87" i="4"/>
  <c r="F114" i="4"/>
  <c r="M114" i="4"/>
  <c r="E114" i="4" s="1"/>
  <c r="F130" i="4"/>
  <c r="M130" i="4"/>
  <c r="E130" i="4" s="1"/>
  <c r="F140" i="4"/>
  <c r="M140" i="4"/>
  <c r="E140" i="4" s="1"/>
  <c r="M133" i="4"/>
  <c r="B133" i="4" s="1"/>
  <c r="D130" i="4"/>
  <c r="F94" i="4"/>
  <c r="M94" i="4"/>
  <c r="E94" i="4" s="1"/>
  <c r="F89" i="4"/>
  <c r="M89" i="4"/>
  <c r="E89" i="4" s="1"/>
  <c r="F122" i="4"/>
  <c r="M122" i="4"/>
  <c r="E122" i="4" s="1"/>
  <c r="D100" i="4"/>
  <c r="F107" i="4"/>
  <c r="GX23" i="1" s="1"/>
  <c r="M107" i="4"/>
  <c r="E107" i="4" s="1"/>
  <c r="F123" i="4"/>
  <c r="M123" i="4"/>
  <c r="E123" i="4" s="1"/>
  <c r="F124" i="4"/>
  <c r="M124" i="4"/>
  <c r="E124" i="4" s="1"/>
  <c r="F121" i="4"/>
  <c r="M121" i="4"/>
  <c r="E121" i="4" s="1"/>
  <c r="F87" i="4"/>
  <c r="M87" i="4"/>
  <c r="E87" i="4" s="1"/>
  <c r="M126" i="4"/>
  <c r="E126" i="4" s="1"/>
  <c r="D145" i="4"/>
  <c r="F103" i="4"/>
  <c r="M103" i="4"/>
  <c r="E103" i="4" s="1"/>
  <c r="F92" i="4"/>
  <c r="M92" i="4"/>
  <c r="E92" i="4" s="1"/>
  <c r="M134" i="4"/>
  <c r="F115" i="4"/>
  <c r="GX25" i="1" s="1"/>
  <c r="M115" i="4"/>
  <c r="E115" i="4" s="1"/>
  <c r="F118" i="4"/>
  <c r="M118" i="4"/>
  <c r="E118" i="4" s="1"/>
  <c r="F108" i="4"/>
  <c r="M108" i="4"/>
  <c r="E108" i="4" s="1"/>
  <c r="F139" i="4"/>
  <c r="M139" i="4"/>
  <c r="E139" i="4" s="1"/>
  <c r="K105" i="4"/>
  <c r="F104" i="4"/>
  <c r="GX36" i="1" s="1"/>
  <c r="M104" i="4"/>
  <c r="E104" i="4" s="1"/>
  <c r="GW36" i="1" s="1"/>
  <c r="K142" i="4"/>
  <c r="C142" i="4" s="1"/>
  <c r="K106" i="4"/>
  <c r="F106" i="4"/>
  <c r="M106" i="4"/>
  <c r="E106" i="4" s="1"/>
  <c r="F131" i="4"/>
  <c r="M131" i="4"/>
  <c r="E131" i="4" s="1"/>
  <c r="F138" i="4"/>
  <c r="M138" i="4"/>
  <c r="E138" i="4" s="1"/>
  <c r="F117" i="4"/>
  <c r="M117" i="4"/>
  <c r="E117" i="4" s="1"/>
  <c r="F136" i="4"/>
  <c r="M136" i="4"/>
  <c r="E136" i="4" s="1"/>
  <c r="F85" i="4"/>
  <c r="M85" i="4"/>
  <c r="E85" i="4" s="1"/>
  <c r="F135" i="4"/>
  <c r="M135" i="4"/>
  <c r="E135" i="4" s="1"/>
  <c r="F137" i="4"/>
  <c r="M137" i="4"/>
  <c r="E137" i="4" s="1"/>
  <c r="D107" i="4"/>
  <c r="F90" i="4"/>
  <c r="M90" i="4"/>
  <c r="E90" i="4" s="1"/>
  <c r="F119" i="4"/>
  <c r="M119" i="4"/>
  <c r="E119" i="4" s="1"/>
  <c r="F111" i="4"/>
  <c r="GX24" i="1" s="1"/>
  <c r="M111" i="4"/>
  <c r="E111" i="4" s="1"/>
  <c r="F105" i="4"/>
  <c r="M105" i="4"/>
  <c r="E105" i="4" s="1"/>
  <c r="F91" i="4"/>
  <c r="M91" i="4"/>
  <c r="E91" i="4" s="1"/>
  <c r="F86" i="4"/>
  <c r="M86" i="4"/>
  <c r="E86" i="4" s="1"/>
  <c r="F120" i="4"/>
  <c r="M120" i="4"/>
  <c r="E120" i="4" s="1"/>
  <c r="F102" i="4"/>
  <c r="M102" i="4"/>
  <c r="E102" i="4" s="1"/>
  <c r="F88" i="4"/>
  <c r="M88" i="4"/>
  <c r="E88" i="4" s="1"/>
  <c r="F101" i="4"/>
  <c r="GX35" i="1" s="1"/>
  <c r="M101" i="4"/>
  <c r="E101" i="4" s="1"/>
  <c r="GW35" i="1" s="1"/>
  <c r="A17" i="1"/>
  <c r="A18" i="1"/>
  <c r="A20" i="1"/>
  <c r="A19" i="1"/>
  <c r="A41" i="1"/>
  <c r="A40" i="1"/>
  <c r="A39" i="1"/>
  <c r="A38" i="1"/>
  <c r="A37" i="1"/>
  <c r="B134" i="4" l="1"/>
  <c r="B128" i="4"/>
  <c r="B100" i="4"/>
  <c r="GW24" i="1"/>
  <c r="B95" i="4"/>
  <c r="B96" i="4"/>
  <c r="B109" i="4"/>
  <c r="B86" i="4"/>
  <c r="B88" i="4"/>
  <c r="DP23" i="1"/>
  <c r="B89" i="4"/>
  <c r="B118" i="4"/>
  <c r="B125" i="4"/>
  <c r="B117" i="4"/>
  <c r="B116" i="4"/>
  <c r="B94" i="4"/>
  <c r="B112" i="4"/>
  <c r="B114" i="4"/>
  <c r="B85" i="4"/>
  <c r="GW23" i="1"/>
  <c r="B93" i="4"/>
  <c r="B102" i="4"/>
  <c r="B121" i="4"/>
  <c r="DK24" i="1"/>
  <c r="B90" i="4"/>
  <c r="GW26" i="1"/>
  <c r="GW31" i="1"/>
  <c r="GW29" i="1"/>
  <c r="GW28" i="1"/>
  <c r="GW21" i="1"/>
  <c r="GW22" i="1"/>
  <c r="GW27" i="1"/>
  <c r="GW30" i="1"/>
  <c r="GW34" i="1"/>
  <c r="GW32" i="1"/>
  <c r="GW33" i="1"/>
  <c r="C99" i="4"/>
  <c r="GW25" i="1"/>
  <c r="B92" i="4"/>
  <c r="B132" i="4"/>
  <c r="B126" i="4"/>
  <c r="GX31" i="1"/>
  <c r="GX28" i="1"/>
  <c r="GX34" i="1"/>
  <c r="GX27" i="1"/>
  <c r="GX32" i="1"/>
  <c r="GX33" i="1"/>
  <c r="GX29" i="1"/>
  <c r="GX21" i="1"/>
  <c r="GX22" i="1"/>
  <c r="GX26" i="1"/>
  <c r="GX30" i="1"/>
  <c r="DK33" i="1"/>
  <c r="DK21" i="1"/>
  <c r="DK26" i="1"/>
  <c r="DK32" i="1"/>
  <c r="DK28" i="1"/>
  <c r="DK29" i="1"/>
  <c r="DK31" i="1"/>
  <c r="DK27" i="1"/>
  <c r="DK34" i="1"/>
  <c r="DK22" i="1"/>
  <c r="DK30" i="1"/>
  <c r="B35" i="1"/>
  <c r="B33" i="1"/>
  <c r="B21" i="1"/>
  <c r="B31" i="1"/>
  <c r="B36" i="1"/>
  <c r="B29" i="1"/>
  <c r="B32" i="1"/>
  <c r="B26" i="1"/>
  <c r="B30" i="1"/>
  <c r="B22" i="1"/>
  <c r="B34" i="1"/>
  <c r="B28" i="1"/>
  <c r="B27" i="1"/>
  <c r="C97" i="4"/>
  <c r="B97" i="4"/>
  <c r="B111" i="4"/>
  <c r="B123" i="4"/>
  <c r="GX20" i="1"/>
  <c r="B124" i="4"/>
  <c r="B91" i="4"/>
  <c r="B103" i="4"/>
  <c r="B87" i="4"/>
  <c r="C119" i="4"/>
  <c r="B119" i="4"/>
  <c r="B120" i="4"/>
  <c r="B108" i="4"/>
  <c r="B115" i="4"/>
  <c r="B127" i="4"/>
  <c r="B98" i="4"/>
  <c r="C105" i="4"/>
  <c r="DK25" i="1" s="1"/>
  <c r="B105" i="4"/>
  <c r="GU25" i="1"/>
  <c r="GV25" i="1"/>
  <c r="GW20" i="1"/>
  <c r="GV20" i="1"/>
  <c r="GU20" i="1"/>
  <c r="GU24" i="1"/>
  <c r="GV24" i="1"/>
  <c r="B131" i="4"/>
  <c r="B129" i="4"/>
  <c r="C106" i="4"/>
  <c r="B106" i="4"/>
  <c r="GV23" i="1"/>
  <c r="GU23" i="1"/>
  <c r="B104" i="4"/>
  <c r="B107" i="4"/>
  <c r="B130" i="4"/>
  <c r="B101" i="4"/>
  <c r="B23" i="1"/>
  <c r="B24" i="1"/>
  <c r="B25" i="1"/>
  <c r="AV88" i="4"/>
  <c r="AH88" i="4"/>
  <c r="AU90" i="4"/>
  <c r="AG90" i="4"/>
  <c r="AN88" i="4"/>
  <c r="AO88" i="4"/>
  <c r="GN9" i="1"/>
  <c r="GP5" i="1"/>
  <c r="GP42" i="1" s="1"/>
  <c r="GN5" i="1"/>
  <c r="GN42" i="1" s="1"/>
  <c r="GM5" i="1"/>
  <c r="GM6" i="1" s="1"/>
  <c r="GL5" i="1"/>
  <c r="GL6" i="1" s="1"/>
  <c r="FH5" i="1"/>
  <c r="FH42" i="1" s="1"/>
  <c r="FW5" i="1"/>
  <c r="FW42" i="1" s="1"/>
  <c r="HS24" i="1" l="1"/>
  <c r="HR24" i="1"/>
  <c r="HS25" i="1"/>
  <c r="HR25" i="1"/>
  <c r="HS30" i="1"/>
  <c r="HR30" i="1"/>
  <c r="HS27" i="1"/>
  <c r="HR27" i="1"/>
  <c r="HS23" i="1"/>
  <c r="HR23" i="1"/>
  <c r="HS26" i="1"/>
  <c r="HR26" i="1"/>
  <c r="HS29" i="1"/>
  <c r="HR29" i="1"/>
  <c r="HS32" i="1"/>
  <c r="HR32" i="1"/>
  <c r="HS36" i="1"/>
  <c r="HR36" i="1"/>
  <c r="HS22" i="1"/>
  <c r="HR22" i="1"/>
  <c r="HS31" i="1"/>
  <c r="HR31" i="1"/>
  <c r="HS28" i="1"/>
  <c r="HR28" i="1"/>
  <c r="HS34" i="1"/>
  <c r="HR34" i="1"/>
  <c r="HS21" i="1"/>
  <c r="HR21" i="1"/>
  <c r="HS35" i="1"/>
  <c r="HR35" i="1"/>
  <c r="HS33" i="1"/>
  <c r="HR33" i="1"/>
  <c r="CA22" i="1"/>
  <c r="BZ22" i="1"/>
  <c r="BY22" i="1"/>
  <c r="AG22" i="1"/>
  <c r="AF22" i="1"/>
  <c r="CI22" i="1"/>
  <c r="CA30" i="1"/>
  <c r="BZ30" i="1"/>
  <c r="BY30" i="1"/>
  <c r="AF30" i="1"/>
  <c r="CI30" i="1"/>
  <c r="AG30" i="1"/>
  <c r="CI26" i="1"/>
  <c r="CA26" i="1"/>
  <c r="BZ26" i="1"/>
  <c r="AF26" i="1"/>
  <c r="BY26" i="1"/>
  <c r="AG26" i="1"/>
  <c r="CI28" i="1"/>
  <c r="CA28" i="1"/>
  <c r="BZ28" i="1"/>
  <c r="BY28" i="1"/>
  <c r="AF28" i="1"/>
  <c r="AG28" i="1"/>
  <c r="CA32" i="1"/>
  <c r="BY32" i="1"/>
  <c r="BZ32" i="1"/>
  <c r="AG32" i="1"/>
  <c r="AF32" i="1"/>
  <c r="CI32" i="1"/>
  <c r="AG29" i="1"/>
  <c r="AF29" i="1"/>
  <c r="CA29" i="1"/>
  <c r="CI29" i="1"/>
  <c r="BY29" i="1"/>
  <c r="BZ29" i="1"/>
  <c r="BY34" i="1"/>
  <c r="AG34" i="1"/>
  <c r="AF34" i="1"/>
  <c r="CI34" i="1"/>
  <c r="CA34" i="1"/>
  <c r="BZ34" i="1"/>
  <c r="AG31" i="1"/>
  <c r="CI31" i="1"/>
  <c r="AF31" i="1"/>
  <c r="CA31" i="1"/>
  <c r="BZ31" i="1"/>
  <c r="BY31" i="1"/>
  <c r="AG21" i="1"/>
  <c r="AF21" i="1"/>
  <c r="CI21" i="1"/>
  <c r="CA21" i="1"/>
  <c r="BZ21" i="1"/>
  <c r="BY21" i="1"/>
  <c r="CI33" i="1"/>
  <c r="AG33" i="1"/>
  <c r="AF33" i="1"/>
  <c r="CA33" i="1"/>
  <c r="BZ33" i="1"/>
  <c r="BY33" i="1"/>
  <c r="AG27" i="1"/>
  <c r="AF27" i="1"/>
  <c r="CA27" i="1"/>
  <c r="BZ27" i="1"/>
  <c r="BY27" i="1"/>
  <c r="CI27" i="1"/>
  <c r="AG36" i="1"/>
  <c r="AF36" i="1"/>
  <c r="CI36" i="1"/>
  <c r="CA36" i="1"/>
  <c r="BZ36" i="1"/>
  <c r="BY36" i="1"/>
  <c r="CI35" i="1"/>
  <c r="CA35" i="1"/>
  <c r="BZ35" i="1"/>
  <c r="BY35" i="1"/>
  <c r="AG35" i="1"/>
  <c r="AF35" i="1"/>
  <c r="AV89" i="4"/>
  <c r="AH89" i="4"/>
  <c r="AU91" i="4"/>
  <c r="AG91" i="4"/>
  <c r="AO89" i="4"/>
  <c r="AN89" i="4"/>
  <c r="GM9" i="1"/>
  <c r="GL9" i="1"/>
  <c r="GL42" i="1"/>
  <c r="GP6" i="1"/>
  <c r="GM42" i="1"/>
  <c r="FH6" i="1"/>
  <c r="FW6" i="1"/>
  <c r="AH90" i="4" l="1"/>
  <c r="AV90" i="4"/>
  <c r="AG92" i="4"/>
  <c r="AU92" i="4"/>
  <c r="AN90" i="4"/>
  <c r="AO90" i="4"/>
  <c r="GP9" i="1"/>
  <c r="FH9" i="1"/>
  <c r="AH5" i="1"/>
  <c r="AH42" i="1" s="1"/>
  <c r="AV91" i="4" l="1"/>
  <c r="AH91" i="4"/>
  <c r="AG93" i="4"/>
  <c r="AU93" i="4"/>
  <c r="AN91" i="4"/>
  <c r="AO91" i="4"/>
  <c r="AH6" i="1"/>
  <c r="A15" i="1"/>
  <c r="AV92" i="4" l="1"/>
  <c r="AH92" i="4"/>
  <c r="AU94" i="4"/>
  <c r="AG94" i="4"/>
  <c r="AN92" i="4"/>
  <c r="AO92" i="4"/>
  <c r="AK5" i="1"/>
  <c r="AK42" i="1" s="1"/>
  <c r="AJ5" i="1"/>
  <c r="AJ42" i="1" s="1"/>
  <c r="AI5" i="1"/>
  <c r="AI6" i="1" s="1"/>
  <c r="AV93" i="4" l="1"/>
  <c r="AH93" i="4"/>
  <c r="AU95" i="4"/>
  <c r="AG95" i="4"/>
  <c r="AO93" i="4"/>
  <c r="AN93" i="4"/>
  <c r="AI42" i="1"/>
  <c r="AJ6" i="1"/>
  <c r="AK6" i="1"/>
  <c r="L13" i="4"/>
  <c r="L12" i="4"/>
  <c r="L11" i="4"/>
  <c r="L10" i="4"/>
  <c r="L9" i="4"/>
  <c r="L8" i="4"/>
  <c r="BP5" i="1"/>
  <c r="BP42" i="1" s="1"/>
  <c r="J13" i="4"/>
  <c r="J12" i="4"/>
  <c r="J11" i="4"/>
  <c r="J10" i="4"/>
  <c r="J9" i="4"/>
  <c r="J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EF5" i="1"/>
  <c r="EF42" i="1" s="1"/>
  <c r="HQ5" i="1"/>
  <c r="AV94" i="4" l="1"/>
  <c r="AH94" i="4"/>
  <c r="AU96" i="4"/>
  <c r="AG96" i="4"/>
  <c r="AN94" i="4"/>
  <c r="AO94" i="4"/>
  <c r="HQ42" i="1"/>
  <c r="HQ6" i="1"/>
  <c r="BP6" i="1"/>
  <c r="EF6" i="1"/>
  <c r="F13" i="4"/>
  <c r="F8" i="4"/>
  <c r="EE5" i="1"/>
  <c r="EE42" i="1" s="1"/>
  <c r="HO5" i="1"/>
  <c r="HO42" i="1" s="1"/>
  <c r="HN5" i="1"/>
  <c r="HN42" i="1" s="1"/>
  <c r="HM5" i="1"/>
  <c r="HM42" i="1" s="1"/>
  <c r="AE8" i="1"/>
  <c r="AE7" i="1"/>
  <c r="AE6" i="1"/>
  <c r="AV95" i="4" l="1"/>
  <c r="AH95" i="4"/>
  <c r="AG97" i="4"/>
  <c r="AU97" i="4"/>
  <c r="AO95" i="4"/>
  <c r="AN95" i="4"/>
  <c r="EF9" i="1"/>
  <c r="HQ9" i="1"/>
  <c r="BP9" i="1"/>
  <c r="EE6" i="1"/>
  <c r="HM6" i="1"/>
  <c r="HN6" i="1"/>
  <c r="HO6" i="1"/>
  <c r="AV96" i="4" l="1"/>
  <c r="AH96" i="4"/>
  <c r="AG98" i="4"/>
  <c r="AU98" i="4"/>
  <c r="AN96" i="4"/>
  <c r="AO96" i="4"/>
  <c r="HM9" i="1"/>
  <c r="HN9" i="1"/>
  <c r="EE9" i="1"/>
  <c r="HO9" i="1"/>
  <c r="AH97" i="4" l="1"/>
  <c r="AV97" i="4"/>
  <c r="AU99" i="4"/>
  <c r="AG99" i="4"/>
  <c r="AO97" i="4"/>
  <c r="AN97" i="4"/>
  <c r="A16" i="1"/>
  <c r="AH98" i="4" l="1"/>
  <c r="AV98" i="4"/>
  <c r="AG100" i="4"/>
  <c r="AU100" i="4"/>
  <c r="AN98" i="4"/>
  <c r="AO98" i="4"/>
  <c r="BD5" i="1"/>
  <c r="BD42" i="1" s="1"/>
  <c r="AZ5" i="1"/>
  <c r="AZ42" i="1" s="1"/>
  <c r="AX5" i="1"/>
  <c r="AX42" i="1" s="1"/>
  <c r="AU5" i="1"/>
  <c r="AU42" i="1" s="1"/>
  <c r="AH99" i="4" l="1"/>
  <c r="AV99" i="4"/>
  <c r="AG101" i="4"/>
  <c r="AU101" i="4"/>
  <c r="AN99" i="4"/>
  <c r="AO99" i="4"/>
  <c r="BD6" i="1"/>
  <c r="AZ6" i="1"/>
  <c r="AX6" i="1"/>
  <c r="AU6" i="1"/>
  <c r="AH100" i="4" l="1"/>
  <c r="AV100" i="4"/>
  <c r="AU102" i="4"/>
  <c r="AG102" i="4"/>
  <c r="AO100" i="4"/>
  <c r="AN100" i="4"/>
  <c r="BD9" i="1"/>
  <c r="AZ9" i="1"/>
  <c r="AU9" i="1"/>
  <c r="AX9" i="1"/>
  <c r="AV101" i="4" l="1"/>
  <c r="AH101" i="4"/>
  <c r="AU103" i="4"/>
  <c r="AG103" i="4"/>
  <c r="AO101" i="4"/>
  <c r="AN101" i="4"/>
  <c r="D5" i="4"/>
  <c r="AD45" i="1" s="1"/>
  <c r="AD46" i="1" s="1"/>
  <c r="AH102" i="4" l="1"/>
  <c r="AV102" i="4"/>
  <c r="AU104" i="4"/>
  <c r="AG104" i="4"/>
  <c r="AN102" i="4"/>
  <c r="AO102" i="4"/>
  <c r="J38" i="4"/>
  <c r="I38" i="4"/>
  <c r="I36" i="4"/>
  <c r="I35" i="4"/>
  <c r="AH103" i="4" l="1"/>
  <c r="AV103" i="4"/>
  <c r="AG105" i="4"/>
  <c r="AU105" i="4"/>
  <c r="AO103" i="4"/>
  <c r="AN103" i="4"/>
  <c r="CY5" i="1"/>
  <c r="CY42" i="1" s="1"/>
  <c r="CX5" i="1"/>
  <c r="CX42" i="1" s="1"/>
  <c r="AG5" i="1"/>
  <c r="AG42" i="1" s="1"/>
  <c r="AV104" i="4" l="1"/>
  <c r="AH104" i="4"/>
  <c r="AU106" i="4"/>
  <c r="AG106" i="4"/>
  <c r="AO104" i="4"/>
  <c r="AN104" i="4"/>
  <c r="CX6" i="1"/>
  <c r="CY6" i="1"/>
  <c r="AG6" i="1"/>
  <c r="AH105" i="4" l="1"/>
  <c r="AV105" i="4"/>
  <c r="AU107" i="4"/>
  <c r="AG107" i="4"/>
  <c r="AN105" i="4"/>
  <c r="AO105" i="4"/>
  <c r="CY9" i="1"/>
  <c r="CX9" i="1"/>
  <c r="AD9" i="1"/>
  <c r="AH106" i="4" l="1"/>
  <c r="AV106" i="4"/>
  <c r="AU108" i="4"/>
  <c r="AG108" i="4"/>
  <c r="AO106" i="4"/>
  <c r="AN106" i="4"/>
  <c r="AE9" i="1"/>
  <c r="K13" i="4"/>
  <c r="I13" i="4"/>
  <c r="H13" i="4"/>
  <c r="E13" i="4"/>
  <c r="D13" i="4"/>
  <c r="C13" i="4"/>
  <c r="K8" i="4"/>
  <c r="I8" i="4"/>
  <c r="H8" i="4"/>
  <c r="E8" i="4"/>
  <c r="D8" i="4"/>
  <c r="C8" i="4"/>
  <c r="AV107" i="4" l="1"/>
  <c r="AH107" i="4"/>
  <c r="AU109" i="4"/>
  <c r="AG109" i="4"/>
  <c r="AO107" i="4"/>
  <c r="AN107" i="4"/>
  <c r="DA5" i="1"/>
  <c r="DA42" i="1" s="1"/>
  <c r="CZ5" i="1"/>
  <c r="CZ42" i="1" s="1"/>
  <c r="G36" i="4"/>
  <c r="G45" i="4"/>
  <c r="G46" i="4" s="1"/>
  <c r="G47" i="4" s="1"/>
  <c r="G41" i="4"/>
  <c r="G42" i="4" s="1"/>
  <c r="G43" i="4" s="1"/>
  <c r="G32" i="4"/>
  <c r="DJ5" i="1"/>
  <c r="DJ42" i="1" s="1"/>
  <c r="DI5" i="1"/>
  <c r="DI42" i="1" s="1"/>
  <c r="BX5" i="1"/>
  <c r="BX42" i="1" s="1"/>
  <c r="AV108" i="4" l="1"/>
  <c r="AH108" i="4"/>
  <c r="AG110" i="4"/>
  <c r="AU110" i="4"/>
  <c r="AN108" i="4"/>
  <c r="AO108" i="4"/>
  <c r="G33" i="4"/>
  <c r="G37" i="4"/>
  <c r="CZ6" i="1"/>
  <c r="DA6" i="1"/>
  <c r="DI6" i="1"/>
  <c r="DJ6" i="1"/>
  <c r="BX6" i="1"/>
  <c r="AH109" i="4" l="1"/>
  <c r="AV109" i="4"/>
  <c r="AG111" i="4"/>
  <c r="AU111" i="4"/>
  <c r="AO109" i="4"/>
  <c r="AN109" i="4"/>
  <c r="G34" i="4"/>
  <c r="G38" i="4"/>
  <c r="DA9" i="1"/>
  <c r="CZ9" i="1"/>
  <c r="DJ9" i="1"/>
  <c r="DI9" i="1"/>
  <c r="BX9" i="1"/>
  <c r="I33" i="4"/>
  <c r="H33" i="4"/>
  <c r="G24" i="3"/>
  <c r="AV110" i="4" l="1"/>
  <c r="AH110" i="4"/>
  <c r="AU112" i="4"/>
  <c r="AG112" i="4"/>
  <c r="AO110" i="4"/>
  <c r="AN110" i="4"/>
  <c r="I37" i="4"/>
  <c r="J43" i="4"/>
  <c r="J47" i="4" s="1"/>
  <c r="I43" i="4"/>
  <c r="I47" i="4" s="1"/>
  <c r="H43" i="4"/>
  <c r="H47" i="4" s="1"/>
  <c r="I42" i="4"/>
  <c r="I46" i="4" s="1"/>
  <c r="I41" i="4"/>
  <c r="I45" i="4" s="1"/>
  <c r="H41" i="4"/>
  <c r="H45" i="4" s="1"/>
  <c r="I40" i="4"/>
  <c r="I44" i="4" s="1"/>
  <c r="H40" i="4"/>
  <c r="H44" i="4" s="1"/>
  <c r="AV111" i="4" l="1"/>
  <c r="AH111" i="4"/>
  <c r="AG113" i="4"/>
  <c r="AU113" i="4"/>
  <c r="AO111" i="4"/>
  <c r="AN111" i="4"/>
  <c r="K38" i="4"/>
  <c r="K34" i="4"/>
  <c r="J33" i="4"/>
  <c r="J32" i="4"/>
  <c r="J31" i="4"/>
  <c r="HA5" i="1"/>
  <c r="HA42" i="1" s="1"/>
  <c r="AH112" i="4" l="1"/>
  <c r="AV112" i="4"/>
  <c r="AU114" i="4"/>
  <c r="AG114" i="4"/>
  <c r="AO112" i="4"/>
  <c r="AN112" i="4"/>
  <c r="J35" i="4"/>
  <c r="J36" i="4"/>
  <c r="J37" i="4"/>
  <c r="K31" i="4"/>
  <c r="J40" i="4"/>
  <c r="J44" i="4" s="1"/>
  <c r="K32" i="4"/>
  <c r="J41" i="4"/>
  <c r="J45" i="4" s="1"/>
  <c r="K43" i="4"/>
  <c r="K47" i="4" s="1"/>
  <c r="J42" i="4"/>
  <c r="J46" i="4" s="1"/>
  <c r="K33" i="4"/>
  <c r="HA6" i="1"/>
  <c r="AH113" i="4" l="1"/>
  <c r="AV113" i="4"/>
  <c r="AG115" i="4"/>
  <c r="AU115" i="4"/>
  <c r="AO113" i="4"/>
  <c r="AN113" i="4"/>
  <c r="K41" i="4"/>
  <c r="K45" i="4" s="1"/>
  <c r="K40" i="4"/>
  <c r="K44" i="4" s="1"/>
  <c r="K36" i="4"/>
  <c r="K42" i="4"/>
  <c r="K46" i="4" s="1"/>
  <c r="K37" i="4"/>
  <c r="HA9" i="1"/>
  <c r="AH114" i="4" l="1"/>
  <c r="AV114" i="4"/>
  <c r="AG116" i="4"/>
  <c r="AU116" i="4"/>
  <c r="AO114" i="4"/>
  <c r="AN114" i="4"/>
  <c r="AH115" i="4" l="1"/>
  <c r="AV115" i="4"/>
  <c r="AU117" i="4"/>
  <c r="AG117" i="4"/>
  <c r="AN115" i="4"/>
  <c r="AO115" i="4"/>
  <c r="AV116" i="4" l="1"/>
  <c r="AH116" i="4"/>
  <c r="AG118" i="4"/>
  <c r="AU118" i="4"/>
  <c r="AN116" i="4"/>
  <c r="AO116" i="4"/>
  <c r="CU5" i="1"/>
  <c r="CU42" i="1" s="1"/>
  <c r="CT5" i="1"/>
  <c r="CT42" i="1" s="1"/>
  <c r="CS5" i="1"/>
  <c r="CS42" i="1" s="1"/>
  <c r="CR5" i="1"/>
  <c r="CR42" i="1" s="1"/>
  <c r="CP5" i="1"/>
  <c r="AV117" i="4" l="1"/>
  <c r="AH117" i="4"/>
  <c r="AU119" i="4"/>
  <c r="AG119" i="4"/>
  <c r="AO117" i="4"/>
  <c r="AN117" i="4"/>
  <c r="CS6" i="1"/>
  <c r="CT6" i="1"/>
  <c r="CU6" i="1"/>
  <c r="CR6" i="1"/>
  <c r="CP42" i="1"/>
  <c r="CP6" i="1"/>
  <c r="H38" i="4"/>
  <c r="H36" i="4"/>
  <c r="AH118" i="4" l="1"/>
  <c r="AV118" i="4"/>
  <c r="AG120" i="4"/>
  <c r="AU120" i="4"/>
  <c r="AO118" i="4"/>
  <c r="AN118" i="4"/>
  <c r="CU9" i="1"/>
  <c r="CT9" i="1"/>
  <c r="CS9" i="1"/>
  <c r="CR9" i="1"/>
  <c r="CP9" i="1"/>
  <c r="AH119" i="4" l="1"/>
  <c r="AV119" i="4"/>
  <c r="AU121" i="4"/>
  <c r="AG121" i="4"/>
  <c r="AN119" i="4"/>
  <c r="AO119" i="4"/>
  <c r="AH120" i="4" l="1"/>
  <c r="AV120" i="4"/>
  <c r="AU122" i="4"/>
  <c r="AG122" i="4"/>
  <c r="AO120" i="4"/>
  <c r="AN120" i="4"/>
  <c r="AV121" i="4" l="1"/>
  <c r="AH121" i="4"/>
  <c r="AG123" i="4"/>
  <c r="AU123" i="4"/>
  <c r="AO121" i="4"/>
  <c r="AN121" i="4"/>
  <c r="GS5" i="1"/>
  <c r="GS42" i="1" s="1"/>
  <c r="AV122" i="4" l="1"/>
  <c r="AH122" i="4"/>
  <c r="AG124" i="4"/>
  <c r="AU124" i="4"/>
  <c r="AN122" i="4"/>
  <c r="AO122" i="4"/>
  <c r="GS6" i="1"/>
  <c r="EN5" i="1"/>
  <c r="EN42" i="1" s="1"/>
  <c r="AH123" i="4" l="1"/>
  <c r="AV123" i="4"/>
  <c r="AU125" i="4"/>
  <c r="AG125" i="4"/>
  <c r="AO123" i="4"/>
  <c r="AN123" i="4"/>
  <c r="GS9" i="1"/>
  <c r="H42" i="4"/>
  <c r="H46" i="4" s="1"/>
  <c r="H37" i="4"/>
  <c r="EN6" i="1"/>
  <c r="FG5" i="1"/>
  <c r="FG42" i="1" s="1"/>
  <c r="BR5" i="1"/>
  <c r="BR42" i="1" s="1"/>
  <c r="AV124" i="4" l="1"/>
  <c r="AH124" i="4"/>
  <c r="AU126" i="4"/>
  <c r="AG126" i="4"/>
  <c r="AO124" i="4"/>
  <c r="AN124" i="4"/>
  <c r="FG6" i="1"/>
  <c r="BR6" i="1"/>
  <c r="AH125" i="4" l="1"/>
  <c r="AV125" i="4"/>
  <c r="AU127" i="4"/>
  <c r="AG127" i="4"/>
  <c r="AO125" i="4"/>
  <c r="AN125" i="4"/>
  <c r="FG9" i="1"/>
  <c r="BR9" i="1"/>
  <c r="AV126" i="4" l="1"/>
  <c r="AH126" i="4"/>
  <c r="AG128" i="4"/>
  <c r="AU128" i="4"/>
  <c r="AN126" i="4"/>
  <c r="AO126" i="4"/>
  <c r="HT5" i="1"/>
  <c r="HT42" i="1" s="1"/>
  <c r="G44" i="3"/>
  <c r="G42" i="3"/>
  <c r="G29" i="3"/>
  <c r="G28" i="3"/>
  <c r="G27" i="3"/>
  <c r="G26" i="3"/>
  <c r="AH127" i="4" l="1"/>
  <c r="AV127" i="4"/>
  <c r="AG129" i="4"/>
  <c r="AU129" i="4"/>
  <c r="AN127" i="4"/>
  <c r="AO127" i="4"/>
  <c r="F43" i="4"/>
  <c r="E43" i="4"/>
  <c r="D43" i="4"/>
  <c r="C43" i="4"/>
  <c r="F42" i="4"/>
  <c r="E42" i="4"/>
  <c r="D42" i="4"/>
  <c r="C42" i="4"/>
  <c r="F41" i="4"/>
  <c r="E41" i="4"/>
  <c r="D41" i="4"/>
  <c r="C41" i="4"/>
  <c r="F40" i="4"/>
  <c r="E40" i="4"/>
  <c r="D40" i="4"/>
  <c r="C40" i="4"/>
  <c r="AH128" i="4" l="1"/>
  <c r="AV128" i="4"/>
  <c r="AU130" i="4"/>
  <c r="AG130" i="4"/>
  <c r="AO128" i="4"/>
  <c r="AN128" i="4"/>
  <c r="E46" i="4"/>
  <c r="F46" i="4"/>
  <c r="F47" i="4"/>
  <c r="C46" i="4"/>
  <c r="D47" i="4"/>
  <c r="E47" i="4"/>
  <c r="D46" i="4"/>
  <c r="C47" i="4"/>
  <c r="C45" i="4"/>
  <c r="D45" i="4"/>
  <c r="F44" i="4"/>
  <c r="E45" i="4"/>
  <c r="F45" i="4"/>
  <c r="C44" i="4"/>
  <c r="D44" i="4"/>
  <c r="E44" i="4"/>
  <c r="HT9" i="1"/>
  <c r="DH5" i="1"/>
  <c r="DH42" i="1" s="1"/>
  <c r="DF5" i="1"/>
  <c r="DF42" i="1" s="1"/>
  <c r="DE5" i="1"/>
  <c r="DE42" i="1" s="1"/>
  <c r="AH129" i="4" l="1"/>
  <c r="AV129" i="4"/>
  <c r="AU131" i="4"/>
  <c r="AG131" i="4"/>
  <c r="AN129" i="4"/>
  <c r="AO129" i="4"/>
  <c r="F37" i="4"/>
  <c r="E37" i="4"/>
  <c r="C37" i="4"/>
  <c r="D38" i="4"/>
  <c r="E38" i="4"/>
  <c r="E36" i="4"/>
  <c r="F36" i="4"/>
  <c r="F35" i="4"/>
  <c r="F38" i="4"/>
  <c r="D36" i="4"/>
  <c r="C36" i="4"/>
  <c r="C38" i="4"/>
  <c r="D37" i="4"/>
  <c r="E35" i="4"/>
  <c r="D35" i="4"/>
  <c r="C35" i="4"/>
  <c r="DH6" i="1"/>
  <c r="DE6" i="1"/>
  <c r="DF6" i="1"/>
  <c r="A10" i="1"/>
  <c r="EQ5" i="1"/>
  <c r="EQ42" i="1" s="1"/>
  <c r="EP5" i="1"/>
  <c r="EP42" i="1" s="1"/>
  <c r="EO5" i="1"/>
  <c r="DG5" i="1"/>
  <c r="DG42" i="1" s="1"/>
  <c r="GY5" i="1"/>
  <c r="GY42" i="1" s="1"/>
  <c r="HK5" i="1"/>
  <c r="HK6" i="1" s="1"/>
  <c r="HB5" i="1"/>
  <c r="HB42" i="1" s="1"/>
  <c r="AH130" i="4" l="1"/>
  <c r="AV130" i="4"/>
  <c r="AU132" i="4"/>
  <c r="AG132" i="4"/>
  <c r="AN130" i="4"/>
  <c r="AO130" i="4"/>
  <c r="EO42" i="1"/>
  <c r="EO6" i="1"/>
  <c r="DH9" i="1"/>
  <c r="DF9" i="1"/>
  <c r="DE9" i="1"/>
  <c r="EQ6" i="1"/>
  <c r="EP6" i="1"/>
  <c r="DG6" i="1"/>
  <c r="HK42" i="1"/>
  <c r="HK9" i="1"/>
  <c r="GY6" i="1"/>
  <c r="HB6" i="1"/>
  <c r="AV131" i="4" l="1"/>
  <c r="AH131" i="4"/>
  <c r="AG133" i="4"/>
  <c r="AU133" i="4"/>
  <c r="AO131" i="4"/>
  <c r="AN131" i="4"/>
  <c r="EQ9" i="1"/>
  <c r="EP9" i="1"/>
  <c r="DG9" i="1"/>
  <c r="GY9" i="1"/>
  <c r="HB9" i="1"/>
  <c r="AH132" i="4" l="1"/>
  <c r="AV132" i="4"/>
  <c r="AG134" i="4"/>
  <c r="AU134" i="4"/>
  <c r="AO132" i="4"/>
  <c r="AN132" i="4"/>
  <c r="CQ5" i="1"/>
  <c r="CQ42" i="1" s="1"/>
  <c r="GT5" i="1"/>
  <c r="GT42" i="1" s="1"/>
  <c r="GQ5" i="1"/>
  <c r="GQ42" i="1" s="1"/>
  <c r="CO5" i="1"/>
  <c r="CO42" i="1" s="1"/>
  <c r="DD5" i="1"/>
  <c r="DD42" i="1" s="1"/>
  <c r="AH133" i="4" l="1"/>
  <c r="AV133" i="4"/>
  <c r="AO134" i="4"/>
  <c r="AO133" i="4"/>
  <c r="AN134" i="4"/>
  <c r="AN133" i="4"/>
  <c r="CQ6" i="1"/>
  <c r="GT6" i="1"/>
  <c r="GQ6" i="1"/>
  <c r="CO6" i="1"/>
  <c r="DD6" i="1"/>
  <c r="AV134" i="4" l="1"/>
  <c r="AH134" i="4"/>
  <c r="CQ9" i="1"/>
  <c r="GT9" i="1"/>
  <c r="GQ9" i="1"/>
  <c r="CO9" i="1"/>
  <c r="DD9" i="1"/>
  <c r="AT5" i="1" l="1"/>
  <c r="AT42" i="1" s="1"/>
  <c r="AS5" i="1"/>
  <c r="AS42" i="1" s="1"/>
  <c r="AS6" i="1" l="1"/>
  <c r="AT6" i="1"/>
  <c r="AT9" i="1" l="1"/>
  <c r="AS9" i="1"/>
  <c r="BA5" i="1" l="1"/>
  <c r="BA42" i="1" s="1"/>
  <c r="AY5" i="1"/>
  <c r="AY42" i="1" s="1"/>
  <c r="BC5" i="1"/>
  <c r="BC42" i="1" s="1"/>
  <c r="AV5" i="1"/>
  <c r="AV42" i="1" s="1"/>
  <c r="A7" i="1"/>
  <c r="B20" i="1" s="1"/>
  <c r="GV9" i="1"/>
  <c r="GU9" i="1"/>
  <c r="GR9" i="1"/>
  <c r="FB9" i="1"/>
  <c r="EZ9" i="1"/>
  <c r="EY9" i="1"/>
  <c r="EX9" i="1"/>
  <c r="A9" i="1"/>
  <c r="FW20" i="1" l="1"/>
  <c r="FV20" i="1" s="1" a="1"/>
  <c r="FV20" i="1" s="1"/>
  <c r="FW30" i="1"/>
  <c r="FV30" i="1" s="1" a="1"/>
  <c r="FV30" i="1" s="1"/>
  <c r="FW36" i="1"/>
  <c r="FV36" i="1" s="1" a="1"/>
  <c r="FV36" i="1" s="1"/>
  <c r="FW29" i="1"/>
  <c r="FV29" i="1" s="1" a="1"/>
  <c r="FV29" i="1" s="1"/>
  <c r="FW35" i="1"/>
  <c r="FV35" i="1" s="1" a="1"/>
  <c r="FV35" i="1" s="1"/>
  <c r="FW21" i="1"/>
  <c r="FV21" i="1" s="1" a="1"/>
  <c r="FV21" i="1" s="1"/>
  <c r="FW22" i="1"/>
  <c r="FV22" i="1" s="1" a="1"/>
  <c r="FV22" i="1" s="1"/>
  <c r="FW26" i="1"/>
  <c r="FV26" i="1" s="1" a="1"/>
  <c r="FV26" i="1" s="1"/>
  <c r="FW33" i="1"/>
  <c r="FV33" i="1" s="1" a="1"/>
  <c r="FV33" i="1" s="1"/>
  <c r="FW28" i="1"/>
  <c r="FV28" i="1" s="1" a="1"/>
  <c r="FV28" i="1" s="1"/>
  <c r="FW31" i="1"/>
  <c r="FV31" i="1" s="1" a="1"/>
  <c r="FV31" i="1" s="1"/>
  <c r="FW27" i="1"/>
  <c r="FV27" i="1" s="1" a="1"/>
  <c r="FV27" i="1" s="1"/>
  <c r="FW32" i="1"/>
  <c r="FV32" i="1" s="1" a="1"/>
  <c r="FV32" i="1" s="1"/>
  <c r="FW34" i="1"/>
  <c r="FV34" i="1" s="1" a="1"/>
  <c r="FV34" i="1" s="1"/>
  <c r="FW25" i="1"/>
  <c r="FV25" i="1" s="1" a="1"/>
  <c r="FV25" i="1" s="1"/>
  <c r="FW24" i="1"/>
  <c r="FV24" i="1" s="1" a="1"/>
  <c r="FV24" i="1" s="1"/>
  <c r="FW23" i="1"/>
  <c r="FV23" i="1" s="1" a="1"/>
  <c r="FV23" i="1" s="1"/>
  <c r="B14" i="1"/>
  <c r="B13" i="1"/>
  <c r="B12" i="1"/>
  <c r="B11" i="1"/>
  <c r="DC20" i="1"/>
  <c r="DB20" i="1"/>
  <c r="B15" i="1"/>
  <c r="B10" i="1"/>
  <c r="B16" i="1"/>
  <c r="HR16" i="1" s="1"/>
  <c r="BA6" i="1"/>
  <c r="AY6" i="1"/>
  <c r="BC6" i="1"/>
  <c r="AV6" i="1"/>
  <c r="GO16" i="1" l="1"/>
  <c r="HS16" i="1"/>
  <c r="GI16" i="1"/>
  <c r="GG16" i="1"/>
  <c r="GF16" i="1"/>
  <c r="GE16" i="1"/>
  <c r="FU16" i="1"/>
  <c r="FT16" i="1"/>
  <c r="FS16" i="1"/>
  <c r="FR16" i="1"/>
  <c r="FQ16" i="1"/>
  <c r="FP16" i="1"/>
  <c r="FO16" i="1"/>
  <c r="GK16" i="1"/>
  <c r="GJ16" i="1"/>
  <c r="GH16" i="1"/>
  <c r="GD16" i="1"/>
  <c r="GC16" i="1"/>
  <c r="GB16" i="1"/>
  <c r="GA16" i="1"/>
  <c r="FZ16" i="1"/>
  <c r="FY16" i="1"/>
  <c r="FX16" i="1"/>
  <c r="FN16" i="1"/>
  <c r="FM16" i="1"/>
  <c r="FL16" i="1"/>
  <c r="FK16" i="1"/>
  <c r="FJ16" i="1"/>
  <c r="FI16" i="1"/>
  <c r="DB34" i="1"/>
  <c r="DB30" i="1"/>
  <c r="DB33" i="1"/>
  <c r="DB28" i="1"/>
  <c r="DB35" i="1"/>
  <c r="DB32" i="1"/>
  <c r="DB22" i="1"/>
  <c r="DB31" i="1"/>
  <c r="DB27" i="1"/>
  <c r="DB21" i="1"/>
  <c r="DB29" i="1"/>
  <c r="DB36" i="1"/>
  <c r="DB26" i="1"/>
  <c r="DC31" i="1"/>
  <c r="DC33" i="1"/>
  <c r="DC36" i="1"/>
  <c r="DC21" i="1"/>
  <c r="DC35" i="1"/>
  <c r="DC32" i="1"/>
  <c r="DC34" i="1"/>
  <c r="DC22" i="1"/>
  <c r="DC27" i="1"/>
  <c r="DC26" i="1"/>
  <c r="DC29" i="1"/>
  <c r="DC28" i="1"/>
  <c r="DC30" i="1"/>
  <c r="DB24" i="1"/>
  <c r="DB23" i="1"/>
  <c r="DB25" i="1"/>
  <c r="DB16" i="1"/>
  <c r="DC16" i="1"/>
  <c r="DC23" i="1"/>
  <c r="DC25" i="1"/>
  <c r="DC24" i="1"/>
  <c r="HI16" i="1"/>
  <c r="HH16" i="1"/>
  <c r="HJ16" i="1"/>
  <c r="FA16" i="1"/>
  <c r="EM16" i="1"/>
  <c r="AH16" i="1"/>
  <c r="GL16" i="1"/>
  <c r="GM16" i="1"/>
  <c r="GN16" i="1"/>
  <c r="GP16" i="1"/>
  <c r="FH16" i="1"/>
  <c r="FW16" i="1"/>
  <c r="AK16" i="1"/>
  <c r="AJ16" i="1"/>
  <c r="AI16" i="1"/>
  <c r="EF16" i="1"/>
  <c r="BP16" i="1"/>
  <c r="EE16" i="1"/>
  <c r="HQ16" i="1"/>
  <c r="HO16" i="1"/>
  <c r="HN16" i="1"/>
  <c r="HM16" i="1"/>
  <c r="CR16" i="1"/>
  <c r="CQ16" i="1"/>
  <c r="HB16" i="1"/>
  <c r="CY16" i="1"/>
  <c r="BR16" i="1"/>
  <c r="DI16" i="1"/>
  <c r="EQ16" i="1"/>
  <c r="AZ16" i="1"/>
  <c r="DE16" i="1"/>
  <c r="BX16" i="1"/>
  <c r="AP16" i="1"/>
  <c r="DG16" i="1"/>
  <c r="AO16" i="1"/>
  <c r="FG16" i="1"/>
  <c r="AN16" i="1"/>
  <c r="FB16" i="1"/>
  <c r="CT16" i="1"/>
  <c r="AX16" i="1"/>
  <c r="AM16" i="1"/>
  <c r="EZ16" i="1"/>
  <c r="AL16" i="1"/>
  <c r="EY16" i="1"/>
  <c r="CU16" i="1"/>
  <c r="CI16" i="1"/>
  <c r="DD16" i="1"/>
  <c r="CZ16" i="1"/>
  <c r="EX16" i="1"/>
  <c r="HK16" i="1"/>
  <c r="DH16" i="1"/>
  <c r="DF16" i="1"/>
  <c r="DP16" i="1"/>
  <c r="CS16" i="1"/>
  <c r="DJ16" i="1"/>
  <c r="AT16" i="1"/>
  <c r="GT16" i="1"/>
  <c r="EP16" i="1"/>
  <c r="GY16" i="1"/>
  <c r="AU16" i="1"/>
  <c r="DA16" i="1"/>
  <c r="HT16" i="1"/>
  <c r="CP16" i="1"/>
  <c r="CO16" i="1"/>
  <c r="BD16" i="1"/>
  <c r="HA16" i="1"/>
  <c r="CX16" i="1"/>
  <c r="AG16" i="1"/>
  <c r="GQ16" i="1"/>
  <c r="GR16" i="1"/>
  <c r="GV16" i="1"/>
  <c r="GS16" i="1"/>
  <c r="GU16" i="1"/>
  <c r="AS16" i="1"/>
  <c r="AY9" i="1"/>
  <c r="BA9" i="1"/>
  <c r="BC9" i="1"/>
  <c r="AV9" i="1"/>
  <c r="ES5" i="1"/>
  <c r="ER5" i="1"/>
  <c r="AR5" i="1"/>
  <c r="AQ5" i="1"/>
  <c r="CH5" i="1"/>
  <c r="CG5" i="1"/>
  <c r="BA16" i="1" l="1"/>
  <c r="BC16" i="1"/>
  <c r="AY16" i="1"/>
  <c r="AV16" i="1"/>
  <c r="AQ42" i="1"/>
  <c r="AR42" i="1"/>
  <c r="CG42" i="1"/>
  <c r="CH42" i="1"/>
  <c r="ER42" i="1"/>
  <c r="ES42" i="1"/>
  <c r="ES6" i="1"/>
  <c r="ER6" i="1"/>
  <c r="AQ6" i="1"/>
  <c r="AR6" i="1"/>
  <c r="CG6" i="1"/>
  <c r="CH6" i="1"/>
  <c r="ES9" i="1" l="1"/>
  <c r="ER9" i="1"/>
  <c r="AQ9" i="1"/>
  <c r="AR9" i="1"/>
  <c r="CH9" i="1"/>
  <c r="CG9" i="1"/>
  <c r="AQ16" i="1" l="1"/>
  <c r="AR16" i="1"/>
  <c r="ES16" i="1"/>
  <c r="ER16" i="1"/>
  <c r="CG16" i="1"/>
  <c r="CH16" i="1"/>
  <c r="HG5" i="1" l="1"/>
  <c r="HG42" i="1" l="1"/>
  <c r="HG6" i="1"/>
  <c r="HL5" i="1"/>
  <c r="FV5" i="1"/>
  <c r="HG9" i="1" l="1"/>
  <c r="HL42" i="1"/>
  <c r="FV42" i="1"/>
  <c r="HL6" i="1"/>
  <c r="FF5" i="1"/>
  <c r="FE5" i="1"/>
  <c r="HG16" i="1" l="1"/>
  <c r="HL9" i="1"/>
  <c r="FE42" i="1"/>
  <c r="FF42" i="1"/>
  <c r="FV9" i="1"/>
  <c r="FE6" i="1"/>
  <c r="FF6" i="1"/>
  <c r="HL16" i="1" l="1"/>
  <c r="FV16" i="1"/>
  <c r="FF9" i="1"/>
  <c r="FE9" i="1"/>
  <c r="FE16" i="1" l="1"/>
  <c r="FF16" i="1"/>
  <c r="EL5" i="1" l="1"/>
  <c r="EK5" i="1"/>
  <c r="EK42" i="1" l="1"/>
  <c r="EL42" i="1"/>
  <c r="EL6" i="1"/>
  <c r="EK6" i="1"/>
  <c r="EK9" i="1" l="1"/>
  <c r="GU5" i="1"/>
  <c r="GU42" i="1" s="1"/>
  <c r="DQ5" i="1"/>
  <c r="EL16" i="1" l="1"/>
  <c r="EK16" i="1"/>
  <c r="DQ42" i="1"/>
  <c r="DQ6" i="1"/>
  <c r="BZ5" i="1"/>
  <c r="BY5" i="1"/>
  <c r="DQ9" i="1" l="1"/>
  <c r="DQ16" i="1" l="1"/>
  <c r="EY5" i="1"/>
  <c r="EY42" i="1" s="1"/>
  <c r="BW5" i="1" l="1"/>
  <c r="BV5" i="1"/>
  <c r="CF5" i="1"/>
  <c r="BV42" i="1" l="1"/>
  <c r="BW42" i="1"/>
  <c r="CF42" i="1"/>
  <c r="BV6" i="1"/>
  <c r="BW6" i="1"/>
  <c r="CF6" i="1"/>
  <c r="GR5" i="1"/>
  <c r="CW5" i="1"/>
  <c r="F26" i="3"/>
  <c r="E26" i="3"/>
  <c r="C26" i="3"/>
  <c r="B26" i="3"/>
  <c r="BW9" i="1" l="1"/>
  <c r="BV9" i="1"/>
  <c r="CF9" i="1"/>
  <c r="CW42" i="1"/>
  <c r="GR42" i="1"/>
  <c r="CW6" i="1"/>
  <c r="GV5" i="1"/>
  <c r="BV16" i="1" l="1"/>
  <c r="BW16" i="1"/>
  <c r="CF16" i="1"/>
  <c r="CW9" i="1"/>
  <c r="GV42" i="1"/>
  <c r="GX5" i="1"/>
  <c r="GW5" i="1"/>
  <c r="EV5" i="1"/>
  <c r="CW16" i="1" l="1"/>
  <c r="GX42" i="1"/>
  <c r="EV42" i="1"/>
  <c r="GW42" i="1"/>
  <c r="GX6" i="1"/>
  <c r="GW6" i="1"/>
  <c r="EV6" i="1"/>
  <c r="EW5" i="1"/>
  <c r="GW9" i="1" l="1"/>
  <c r="GX9" i="1"/>
  <c r="EV9" i="1"/>
  <c r="EW42" i="1"/>
  <c r="EW6" i="1"/>
  <c r="BO5" i="1"/>
  <c r="HV5" i="1"/>
  <c r="HU5" i="1"/>
  <c r="HP5" i="1"/>
  <c r="F44" i="3"/>
  <c r="F43" i="3"/>
  <c r="F42" i="3"/>
  <c r="F29" i="3"/>
  <c r="F28" i="3"/>
  <c r="F27" i="3"/>
  <c r="F25" i="3"/>
  <c r="F24" i="3"/>
  <c r="E44" i="3"/>
  <c r="E43" i="3"/>
  <c r="E42" i="3"/>
  <c r="E29" i="3"/>
  <c r="E28" i="3"/>
  <c r="E27" i="3"/>
  <c r="E25" i="3"/>
  <c r="E24" i="3"/>
  <c r="EV16" i="1" l="1"/>
  <c r="GX16" i="1"/>
  <c r="GW16" i="1"/>
  <c r="EW9" i="1"/>
  <c r="BO42" i="1"/>
  <c r="HP42" i="1"/>
  <c r="BO6" i="1"/>
  <c r="HU42" i="1"/>
  <c r="HU6" i="1"/>
  <c r="HV42" i="1"/>
  <c r="HV6" i="1"/>
  <c r="HP6" i="1"/>
  <c r="A42" i="1"/>
  <c r="A6" i="1"/>
  <c r="B7" i="1" s="1"/>
  <c r="HR7" i="1" s="1"/>
  <c r="A5" i="1"/>
  <c r="CN5" i="1"/>
  <c r="CM5" i="1"/>
  <c r="GO7" i="1" l="1"/>
  <c r="GO20" i="1" s="1"/>
  <c r="HS7" i="1"/>
  <c r="GO23" i="1"/>
  <c r="GO22" i="1"/>
  <c r="GO25" i="1"/>
  <c r="GO27" i="1"/>
  <c r="GO35" i="1"/>
  <c r="GO32" i="1"/>
  <c r="GO29" i="1"/>
  <c r="GO36" i="1"/>
  <c r="GO21" i="1"/>
  <c r="GO30" i="1"/>
  <c r="GO28" i="1"/>
  <c r="GO26" i="1"/>
  <c r="GO24" i="1"/>
  <c r="GO34" i="1"/>
  <c r="GO31" i="1"/>
  <c r="GO33" i="1"/>
  <c r="GK7" i="1"/>
  <c r="GJ7" i="1"/>
  <c r="GI7" i="1"/>
  <c r="FO7" i="1"/>
  <c r="GH7" i="1"/>
  <c r="FP7" i="1"/>
  <c r="GG7" i="1"/>
  <c r="GF7" i="1"/>
  <c r="FT7" i="1"/>
  <c r="GE7" i="1"/>
  <c r="FR7" i="1"/>
  <c r="FQ7" i="1"/>
  <c r="FS7" i="1"/>
  <c r="FU7" i="1"/>
  <c r="GC7" i="1"/>
  <c r="FX7" i="1"/>
  <c r="FY7" i="1"/>
  <c r="GD7" i="1"/>
  <c r="GB7" i="1"/>
  <c r="FZ7" i="1"/>
  <c r="GA7" i="1"/>
  <c r="FK7" i="1"/>
  <c r="FL7" i="1"/>
  <c r="FJ7" i="1"/>
  <c r="FN7" i="1"/>
  <c r="FM7" i="1"/>
  <c r="FI7" i="1"/>
  <c r="HJ7" i="1"/>
  <c r="HI7" i="1"/>
  <c r="HH7" i="1"/>
  <c r="FA7" i="1"/>
  <c r="FA20" i="1" s="1"/>
  <c r="EM7" i="1"/>
  <c r="AH7" i="1"/>
  <c r="AH20" i="1" s="1"/>
  <c r="GP7" i="1"/>
  <c r="GP20" i="1" s="1"/>
  <c r="GM7" i="1"/>
  <c r="GM20" i="1" s="1"/>
  <c r="GN7" i="1"/>
  <c r="GN20" i="1" s="1"/>
  <c r="GL7" i="1"/>
  <c r="GL20" i="1" s="1"/>
  <c r="FH7" i="1"/>
  <c r="AI7" i="1"/>
  <c r="AI20" i="1" s="1"/>
  <c r="AK7" i="1"/>
  <c r="AK20" i="1" s="1"/>
  <c r="AJ7" i="1"/>
  <c r="AJ20" i="1" s="1"/>
  <c r="EF7" i="1"/>
  <c r="EF20" i="1" s="1"/>
  <c r="BP7" i="1"/>
  <c r="BP20" i="1" s="1"/>
  <c r="EE7" i="1"/>
  <c r="EE20" i="1" s="1"/>
  <c r="HQ7" i="1"/>
  <c r="HQ20" i="1" s="1"/>
  <c r="HO7" i="1"/>
  <c r="HO20" i="1" s="1"/>
  <c r="HN7" i="1"/>
  <c r="HN20" i="1" s="1"/>
  <c r="HM7" i="1"/>
  <c r="HM20" i="1" s="1"/>
  <c r="EW16" i="1"/>
  <c r="AZ7" i="1"/>
  <c r="AZ20" i="1" s="1"/>
  <c r="BD7" i="1"/>
  <c r="BD20" i="1" s="1"/>
  <c r="AU7" i="1"/>
  <c r="AU20" i="1" s="1"/>
  <c r="AX7" i="1"/>
  <c r="AX20" i="1" s="1"/>
  <c r="AG7" i="1"/>
  <c r="CY7" i="1"/>
  <c r="CY20" i="1" s="1"/>
  <c r="CX7" i="1"/>
  <c r="CX20" i="1" s="1"/>
  <c r="DA7" i="1"/>
  <c r="DA20" i="1" s="1"/>
  <c r="CZ7" i="1"/>
  <c r="CZ20" i="1" s="1"/>
  <c r="BX7" i="1"/>
  <c r="BX20" i="1" s="1"/>
  <c r="DJ7" i="1"/>
  <c r="DJ20" i="1" s="1"/>
  <c r="DI7" i="1"/>
  <c r="DI20" i="1" s="1"/>
  <c r="HA7" i="1"/>
  <c r="HA20" i="1" s="1"/>
  <c r="CU7" i="1"/>
  <c r="CU20" i="1" s="1"/>
  <c r="CT7" i="1"/>
  <c r="CT20" i="1" s="1"/>
  <c r="CS7" i="1"/>
  <c r="CS20" i="1" s="1"/>
  <c r="CR7" i="1"/>
  <c r="CR20" i="1" s="1"/>
  <c r="GS7" i="1"/>
  <c r="GS20" i="1" s="1"/>
  <c r="CP7" i="1"/>
  <c r="CP20" i="1" s="1"/>
  <c r="FG7" i="1"/>
  <c r="HT7" i="1"/>
  <c r="HT20" i="1" s="1"/>
  <c r="BR7" i="1"/>
  <c r="BR20" i="1" s="1"/>
  <c r="DH7" i="1"/>
  <c r="DH20" i="1" s="1"/>
  <c r="CH7" i="1"/>
  <c r="CH20" i="1" s="1"/>
  <c r="CF7" i="1"/>
  <c r="CF20" i="1" s="1"/>
  <c r="CG7" i="1"/>
  <c r="CG20" i="1" s="1"/>
  <c r="DF7" i="1"/>
  <c r="DF20" i="1" s="1"/>
  <c r="DE7" i="1"/>
  <c r="DE20" i="1" s="1"/>
  <c r="HU9" i="1"/>
  <c r="HV9" i="1"/>
  <c r="BO9" i="1"/>
  <c r="HP9" i="1"/>
  <c r="EP7" i="1"/>
  <c r="EQ7" i="1"/>
  <c r="DG7" i="1"/>
  <c r="DG20" i="1" s="1"/>
  <c r="GY7" i="1"/>
  <c r="GY20" i="1" s="1"/>
  <c r="HK7" i="1"/>
  <c r="HK20" i="1" s="1"/>
  <c r="HB7" i="1"/>
  <c r="HB20" i="1" s="1"/>
  <c r="CQ7" i="1"/>
  <c r="CQ20" i="1" s="1"/>
  <c r="GQ7" i="1"/>
  <c r="GQ20" i="1" s="1"/>
  <c r="GT7" i="1"/>
  <c r="DD7" i="1"/>
  <c r="DD20" i="1" s="1"/>
  <c r="CO7" i="1"/>
  <c r="CO20" i="1" s="1"/>
  <c r="AT7" i="1"/>
  <c r="AT20" i="1" s="1"/>
  <c r="AS7" i="1"/>
  <c r="AS20" i="1" s="1"/>
  <c r="BA7" i="1"/>
  <c r="BA20" i="1" s="1"/>
  <c r="AY7" i="1"/>
  <c r="AY20" i="1" s="1"/>
  <c r="AV7" i="1"/>
  <c r="AV20" i="1" s="1"/>
  <c r="BC7" i="1"/>
  <c r="BC20" i="1" s="1"/>
  <c r="FF7" i="1"/>
  <c r="FF20" i="1" s="1"/>
  <c r="BO7" i="1"/>
  <c r="DP7" i="1"/>
  <c r="FE7" i="1"/>
  <c r="FE20" i="1" s="1"/>
  <c r="EK7" i="1"/>
  <c r="EK20" i="1" s="1"/>
  <c r="ES7" i="1"/>
  <c r="ES20" i="1" s="1"/>
  <c r="DK7" i="1"/>
  <c r="GV7" i="1"/>
  <c r="AQ7" i="1"/>
  <c r="AQ20" i="1" s="1"/>
  <c r="EZ7" i="1"/>
  <c r="CW7" i="1"/>
  <c r="CW20" i="1" s="1"/>
  <c r="GR7" i="1"/>
  <c r="GR20" i="1" s="1"/>
  <c r="BV7" i="1"/>
  <c r="BV20" i="1" s="1"/>
  <c r="GU7" i="1"/>
  <c r="FB7" i="1"/>
  <c r="FB20" i="1" s="1"/>
  <c r="ER7" i="1"/>
  <c r="ER20" i="1" s="1"/>
  <c r="BW7" i="1"/>
  <c r="BW20" i="1" s="1"/>
  <c r="HL7" i="1"/>
  <c r="HL20" i="1" s="1"/>
  <c r="HG20" i="1"/>
  <c r="FV7" i="1"/>
  <c r="DQ7" i="1"/>
  <c r="DQ20" i="1" s="1"/>
  <c r="GX7" i="1"/>
  <c r="EX7" i="1"/>
  <c r="EY7" i="1"/>
  <c r="EL7" i="1"/>
  <c r="EL20" i="1" s="1"/>
  <c r="HP7" i="1"/>
  <c r="HV7" i="1"/>
  <c r="EV7" i="1"/>
  <c r="EV20" i="1" s="1"/>
  <c r="AR7" i="1"/>
  <c r="AR20" i="1" s="1"/>
  <c r="HU7" i="1"/>
  <c r="GW7" i="1"/>
  <c r="EW7" i="1"/>
  <c r="EW20" i="1" s="1"/>
  <c r="CM6" i="1"/>
  <c r="CN6" i="1"/>
  <c r="GQ21" i="1" l="1"/>
  <c r="GQ36" i="1"/>
  <c r="GQ32" i="1"/>
  <c r="GQ34" i="1"/>
  <c r="GQ31" i="1"/>
  <c r="GQ27" i="1"/>
  <c r="GQ35" i="1"/>
  <c r="GQ22" i="1"/>
  <c r="GQ33" i="1"/>
  <c r="GQ29" i="1"/>
  <c r="GQ28" i="1"/>
  <c r="GQ30" i="1"/>
  <c r="GQ26" i="1"/>
  <c r="HK28" i="1"/>
  <c r="HK36" i="1"/>
  <c r="HK26" i="1"/>
  <c r="HK35" i="1"/>
  <c r="HK31" i="1"/>
  <c r="HK22" i="1"/>
  <c r="HK27" i="1"/>
  <c r="HK34" i="1"/>
  <c r="HK30" i="1"/>
  <c r="HK29" i="1"/>
  <c r="HK21" i="1"/>
  <c r="HK33" i="1"/>
  <c r="HK32" i="1"/>
  <c r="HQ27" i="1"/>
  <c r="HQ31" i="1"/>
  <c r="HQ28" i="1"/>
  <c r="HQ34" i="1"/>
  <c r="HQ21" i="1"/>
  <c r="HQ32" i="1"/>
  <c r="HQ29" i="1"/>
  <c r="HQ33" i="1"/>
  <c r="HQ22" i="1"/>
  <c r="HQ26" i="1"/>
  <c r="HQ30" i="1"/>
  <c r="HQ36" i="1"/>
  <c r="HQ35" i="1"/>
  <c r="AI30" i="1"/>
  <c r="AI35" i="1"/>
  <c r="AI26" i="1"/>
  <c r="AI36" i="1"/>
  <c r="AI21" i="1"/>
  <c r="AI33" i="1"/>
  <c r="AI31" i="1"/>
  <c r="AI34" i="1"/>
  <c r="AI32" i="1"/>
  <c r="AI29" i="1"/>
  <c r="AI27" i="1"/>
  <c r="AI28" i="1"/>
  <c r="AI22" i="1"/>
  <c r="CQ26" i="1"/>
  <c r="CQ33" i="1"/>
  <c r="CQ36" i="1"/>
  <c r="CQ32" i="1"/>
  <c r="CQ31" i="1"/>
  <c r="CQ30" i="1"/>
  <c r="CQ34" i="1"/>
  <c r="CQ22" i="1"/>
  <c r="CQ29" i="1"/>
  <c r="CQ27" i="1"/>
  <c r="CQ28" i="1"/>
  <c r="CQ21" i="1"/>
  <c r="CQ35" i="1"/>
  <c r="AZ35" i="1"/>
  <c r="AZ34" i="1"/>
  <c r="AZ31" i="1"/>
  <c r="AZ21" i="1"/>
  <c r="AZ32" i="1"/>
  <c r="AZ36" i="1"/>
  <c r="AZ33" i="1"/>
  <c r="AZ29" i="1"/>
  <c r="AZ26" i="1"/>
  <c r="AZ22" i="1"/>
  <c r="AZ28" i="1"/>
  <c r="AZ27" i="1"/>
  <c r="AZ30" i="1"/>
  <c r="DH28" i="1"/>
  <c r="DH27" i="1"/>
  <c r="DH30" i="1"/>
  <c r="DH34" i="1"/>
  <c r="DH35" i="1"/>
  <c r="DH31" i="1"/>
  <c r="DH36" i="1"/>
  <c r="DH33" i="1"/>
  <c r="DH21" i="1"/>
  <c r="DH22" i="1"/>
  <c r="DH32" i="1"/>
  <c r="DH29" i="1"/>
  <c r="DH26" i="1"/>
  <c r="FE32" i="1"/>
  <c r="FE34" i="1"/>
  <c r="FE35" i="1"/>
  <c r="FE29" i="1"/>
  <c r="FE27" i="1"/>
  <c r="FE22" i="1"/>
  <c r="FE21" i="1"/>
  <c r="FE33" i="1"/>
  <c r="FE26" i="1"/>
  <c r="FE30" i="1"/>
  <c r="FE28" i="1"/>
  <c r="FE36" i="1"/>
  <c r="FE31" i="1"/>
  <c r="HT31" i="1"/>
  <c r="HT29" i="1"/>
  <c r="HT28" i="1"/>
  <c r="HT30" i="1"/>
  <c r="HT34" i="1"/>
  <c r="HT32" i="1"/>
  <c r="HT27" i="1"/>
  <c r="HT33" i="1"/>
  <c r="HT22" i="1"/>
  <c r="HT26" i="1"/>
  <c r="HT21" i="1"/>
  <c r="HT36" i="1"/>
  <c r="HT35" i="1"/>
  <c r="HB33" i="1"/>
  <c r="HB29" i="1"/>
  <c r="HB35" i="1"/>
  <c r="HB26" i="1"/>
  <c r="HB32" i="1"/>
  <c r="HB30" i="1"/>
  <c r="HB28" i="1"/>
  <c r="HB31" i="1"/>
  <c r="HB22" i="1"/>
  <c r="HB34" i="1"/>
  <c r="HB27" i="1"/>
  <c r="HB21" i="1"/>
  <c r="HB36" i="1"/>
  <c r="HG29" i="1"/>
  <c r="HG21" i="1"/>
  <c r="HG32" i="1"/>
  <c r="HG22" i="1"/>
  <c r="HG28" i="1"/>
  <c r="HG27" i="1"/>
  <c r="HG34" i="1"/>
  <c r="HG33" i="1"/>
  <c r="HG26" i="1"/>
  <c r="HG30" i="1"/>
  <c r="HG36" i="1"/>
  <c r="HG31" i="1"/>
  <c r="HG35" i="1"/>
  <c r="BV31" i="1"/>
  <c r="BV30" i="1"/>
  <c r="BV33" i="1"/>
  <c r="BV35" i="1"/>
  <c r="BV26" i="1"/>
  <c r="BV34" i="1"/>
  <c r="BV32" i="1"/>
  <c r="BV22" i="1"/>
  <c r="BV29" i="1"/>
  <c r="BV28" i="1"/>
  <c r="BV21" i="1"/>
  <c r="BV27" i="1"/>
  <c r="BV36" i="1"/>
  <c r="EE26" i="1"/>
  <c r="EE34" i="1"/>
  <c r="EE35" i="1"/>
  <c r="EE32" i="1"/>
  <c r="EE27" i="1"/>
  <c r="EE28" i="1"/>
  <c r="EE33" i="1"/>
  <c r="EE29" i="1"/>
  <c r="EE22" i="1"/>
  <c r="EE31" i="1"/>
  <c r="EE21" i="1"/>
  <c r="EE30" i="1"/>
  <c r="EE36" i="1"/>
  <c r="EK31" i="1"/>
  <c r="EK22" i="1"/>
  <c r="EK36" i="1"/>
  <c r="EK27" i="1"/>
  <c r="EK28" i="1"/>
  <c r="EK30" i="1"/>
  <c r="EK29" i="1"/>
  <c r="EK21" i="1"/>
  <c r="EK26" i="1"/>
  <c r="EK33" i="1"/>
  <c r="EK32" i="1"/>
  <c r="EK35" i="1"/>
  <c r="EK34" i="1"/>
  <c r="DG22" i="1"/>
  <c r="DG26" i="1"/>
  <c r="DG35" i="1"/>
  <c r="DG33" i="1"/>
  <c r="DG28" i="1"/>
  <c r="DG30" i="1"/>
  <c r="DG27" i="1"/>
  <c r="DG36" i="1"/>
  <c r="DG34" i="1"/>
  <c r="DG32" i="1"/>
  <c r="DG29" i="1"/>
  <c r="DG21" i="1"/>
  <c r="DG31" i="1"/>
  <c r="EF36" i="1"/>
  <c r="EF22" i="1"/>
  <c r="EF28" i="1"/>
  <c r="EF26" i="1"/>
  <c r="EF35" i="1"/>
  <c r="EF31" i="1"/>
  <c r="EF21" i="1"/>
  <c r="EF30" i="1"/>
  <c r="EF27" i="1"/>
  <c r="EF34" i="1"/>
  <c r="EF32" i="1"/>
  <c r="EF29" i="1"/>
  <c r="EF33" i="1"/>
  <c r="GL34" i="1"/>
  <c r="GL32" i="1"/>
  <c r="GL27" i="1"/>
  <c r="GL28" i="1"/>
  <c r="GL33" i="1"/>
  <c r="GL29" i="1"/>
  <c r="GL22" i="1"/>
  <c r="GL30" i="1"/>
  <c r="GL36" i="1"/>
  <c r="GL31" i="1"/>
  <c r="GL26" i="1"/>
  <c r="GL21" i="1"/>
  <c r="GL35" i="1"/>
  <c r="DQ31" i="1"/>
  <c r="DQ28" i="1"/>
  <c r="DQ32" i="1"/>
  <c r="DQ27" i="1"/>
  <c r="DQ35" i="1"/>
  <c r="DQ22" i="1"/>
  <c r="DQ30" i="1"/>
  <c r="DQ29" i="1"/>
  <c r="DQ21" i="1"/>
  <c r="DQ33" i="1"/>
  <c r="DQ26" i="1"/>
  <c r="DQ34" i="1"/>
  <c r="DQ36" i="1"/>
  <c r="ER32" i="1"/>
  <c r="ER27" i="1"/>
  <c r="ER21" i="1"/>
  <c r="ER22" i="1"/>
  <c r="ER36" i="1"/>
  <c r="ER29" i="1"/>
  <c r="ER33" i="1"/>
  <c r="ER26" i="1"/>
  <c r="ER28" i="1"/>
  <c r="ER31" i="1"/>
  <c r="ER30" i="1"/>
  <c r="ER35" i="1"/>
  <c r="ER34" i="1"/>
  <c r="DE34" i="1"/>
  <c r="DE26" i="1"/>
  <c r="DE22" i="1"/>
  <c r="DE21" i="1"/>
  <c r="DE28" i="1"/>
  <c r="DE29" i="1"/>
  <c r="DE30" i="1"/>
  <c r="DE27" i="1"/>
  <c r="DE31" i="1"/>
  <c r="DE33" i="1"/>
  <c r="DE36" i="1"/>
  <c r="DE32" i="1"/>
  <c r="DE35" i="1"/>
  <c r="CH32" i="1"/>
  <c r="CH27" i="1"/>
  <c r="CH36" i="1"/>
  <c r="CH33" i="1"/>
  <c r="CH26" i="1"/>
  <c r="CH28" i="1"/>
  <c r="CH21" i="1"/>
  <c r="CH31" i="1"/>
  <c r="CH22" i="1"/>
  <c r="CH29" i="1"/>
  <c r="CH34" i="1"/>
  <c r="CH30" i="1"/>
  <c r="CH35" i="1"/>
  <c r="CP33" i="1"/>
  <c r="CP36" i="1"/>
  <c r="CP31" i="1"/>
  <c r="CP26" i="1"/>
  <c r="CP34" i="1"/>
  <c r="CP21" i="1"/>
  <c r="CP32" i="1"/>
  <c r="CP29" i="1"/>
  <c r="CP28" i="1"/>
  <c r="CP27" i="1"/>
  <c r="CP22" i="1"/>
  <c r="CP30" i="1"/>
  <c r="CP35" i="1"/>
  <c r="FF21" i="1"/>
  <c r="FF22" i="1"/>
  <c r="FF33" i="1"/>
  <c r="FF26" i="1"/>
  <c r="FF35" i="1"/>
  <c r="FF28" i="1"/>
  <c r="FF36" i="1"/>
  <c r="FF32" i="1"/>
  <c r="FF30" i="1"/>
  <c r="FF31" i="1"/>
  <c r="FF34" i="1"/>
  <c r="FF27" i="1"/>
  <c r="FF29" i="1"/>
  <c r="GS31" i="1"/>
  <c r="GS36" i="1"/>
  <c r="GS33" i="1"/>
  <c r="GS27" i="1"/>
  <c r="GS22" i="1"/>
  <c r="GS28" i="1"/>
  <c r="GS21" i="1"/>
  <c r="GS29" i="1"/>
  <c r="GS30" i="1"/>
  <c r="GS26" i="1"/>
  <c r="GS32" i="1"/>
  <c r="GS34" i="1"/>
  <c r="GS35" i="1"/>
  <c r="GN21" i="1"/>
  <c r="GN30" i="1"/>
  <c r="GN36" i="1"/>
  <c r="GN33" i="1"/>
  <c r="GN35" i="1"/>
  <c r="GN31" i="1"/>
  <c r="GN26" i="1"/>
  <c r="GN28" i="1"/>
  <c r="GN34" i="1"/>
  <c r="GN32" i="1"/>
  <c r="GN29" i="1"/>
  <c r="GN22" i="1"/>
  <c r="GN27" i="1"/>
  <c r="GY22" i="1"/>
  <c r="GY35" i="1"/>
  <c r="GY29" i="1"/>
  <c r="GY31" i="1"/>
  <c r="GY21" i="1"/>
  <c r="GY33" i="1"/>
  <c r="GY27" i="1"/>
  <c r="GY36" i="1"/>
  <c r="GY32" i="1"/>
  <c r="GY26" i="1"/>
  <c r="GY28" i="1"/>
  <c r="GY34" i="1"/>
  <c r="GY30" i="1"/>
  <c r="DF22" i="1"/>
  <c r="DF31" i="1"/>
  <c r="DF28" i="1"/>
  <c r="DF30" i="1"/>
  <c r="DF34" i="1"/>
  <c r="DF32" i="1"/>
  <c r="DF21" i="1"/>
  <c r="DF26" i="1"/>
  <c r="DF36" i="1"/>
  <c r="DF33" i="1"/>
  <c r="DF27" i="1"/>
  <c r="DF29" i="1"/>
  <c r="DF35" i="1"/>
  <c r="EW28" i="1"/>
  <c r="EW36" i="1"/>
  <c r="EW30" i="1"/>
  <c r="EW35" i="1"/>
  <c r="EW21" i="1"/>
  <c r="EW29" i="1"/>
  <c r="EW32" i="1"/>
  <c r="EW33" i="1"/>
  <c r="EW26" i="1"/>
  <c r="EW27" i="1"/>
  <c r="EW34" i="1"/>
  <c r="EW22" i="1"/>
  <c r="EW31" i="1"/>
  <c r="CR21" i="1"/>
  <c r="CR30" i="1"/>
  <c r="CR28" i="1"/>
  <c r="CR26" i="1"/>
  <c r="CR34" i="1"/>
  <c r="CR22" i="1"/>
  <c r="CR27" i="1"/>
  <c r="CR29" i="1"/>
  <c r="CR31" i="1"/>
  <c r="CR33" i="1"/>
  <c r="CR32" i="1"/>
  <c r="CR36" i="1"/>
  <c r="CR35" i="1"/>
  <c r="GM28" i="1"/>
  <c r="GM22" i="1"/>
  <c r="GM27" i="1"/>
  <c r="GM31" i="1"/>
  <c r="GM36" i="1"/>
  <c r="GM30" i="1"/>
  <c r="GM26" i="1"/>
  <c r="GM21" i="1"/>
  <c r="GM29" i="1"/>
  <c r="GM34" i="1"/>
  <c r="GM32" i="1"/>
  <c r="GM33" i="1"/>
  <c r="GM35" i="1"/>
  <c r="CX30" i="1"/>
  <c r="CX33" i="1"/>
  <c r="CX28" i="1"/>
  <c r="CX34" i="1"/>
  <c r="CX32" i="1"/>
  <c r="CX27" i="1"/>
  <c r="CX26" i="1"/>
  <c r="CX31" i="1"/>
  <c r="CX29" i="1"/>
  <c r="CX21" i="1"/>
  <c r="CX22" i="1"/>
  <c r="CX36" i="1"/>
  <c r="CX35" i="1"/>
  <c r="HL21" i="1"/>
  <c r="HL35" i="1"/>
  <c r="HL31" i="1"/>
  <c r="HL34" i="1"/>
  <c r="HL30" i="1"/>
  <c r="HL29" i="1"/>
  <c r="HL27" i="1"/>
  <c r="HL22" i="1"/>
  <c r="HL26" i="1"/>
  <c r="HL32" i="1"/>
  <c r="HL28" i="1"/>
  <c r="HL36" i="1"/>
  <c r="HL33" i="1"/>
  <c r="HO30" i="1"/>
  <c r="HO28" i="1"/>
  <c r="HO36" i="1"/>
  <c r="HO26" i="1"/>
  <c r="HO31" i="1"/>
  <c r="HO34" i="1"/>
  <c r="HO21" i="1"/>
  <c r="HO33" i="1"/>
  <c r="HO32" i="1"/>
  <c r="HO29" i="1"/>
  <c r="HO27" i="1"/>
  <c r="HO22" i="1"/>
  <c r="HO35" i="1"/>
  <c r="AQ30" i="1"/>
  <c r="AQ35" i="1"/>
  <c r="AQ33" i="1"/>
  <c r="AQ31" i="1"/>
  <c r="AQ26" i="1"/>
  <c r="AQ32" i="1"/>
  <c r="AQ34" i="1"/>
  <c r="AQ22" i="1"/>
  <c r="AQ21" i="1"/>
  <c r="AQ27" i="1"/>
  <c r="AQ29" i="1"/>
  <c r="AQ28" i="1"/>
  <c r="AQ36" i="1"/>
  <c r="ES27" i="1"/>
  <c r="ES28" i="1"/>
  <c r="ES21" i="1"/>
  <c r="ES29" i="1"/>
  <c r="ES36" i="1"/>
  <c r="ES33" i="1"/>
  <c r="ES26" i="1"/>
  <c r="ES31" i="1"/>
  <c r="ES22" i="1"/>
  <c r="ES30" i="1"/>
  <c r="ES35" i="1"/>
  <c r="ES34" i="1"/>
  <c r="ES32" i="1"/>
  <c r="BC33" i="1"/>
  <c r="BC35" i="1"/>
  <c r="BC22" i="1"/>
  <c r="BC27" i="1"/>
  <c r="BC26" i="1"/>
  <c r="BC29" i="1"/>
  <c r="BC32" i="1"/>
  <c r="BC28" i="1"/>
  <c r="BC31" i="1"/>
  <c r="BC30" i="1"/>
  <c r="BC34" i="1"/>
  <c r="BC21" i="1"/>
  <c r="BC36" i="1"/>
  <c r="AV35" i="1"/>
  <c r="AV21" i="1"/>
  <c r="AV28" i="1"/>
  <c r="AV27" i="1"/>
  <c r="AV30" i="1"/>
  <c r="AV34" i="1"/>
  <c r="AV31" i="1"/>
  <c r="AV36" i="1"/>
  <c r="AV33" i="1"/>
  <c r="AV32" i="1"/>
  <c r="AV22" i="1"/>
  <c r="AV29" i="1"/>
  <c r="AV26" i="1"/>
  <c r="CS30" i="1"/>
  <c r="CS31" i="1"/>
  <c r="CS34" i="1"/>
  <c r="CS29" i="1"/>
  <c r="CS33" i="1"/>
  <c r="CS27" i="1"/>
  <c r="CS22" i="1"/>
  <c r="CS26" i="1"/>
  <c r="CS21" i="1"/>
  <c r="CS32" i="1"/>
  <c r="CS36" i="1"/>
  <c r="CS28" i="1"/>
  <c r="CS35" i="1"/>
  <c r="GP21" i="1"/>
  <c r="GP30" i="1"/>
  <c r="GP35" i="1"/>
  <c r="GP32" i="1"/>
  <c r="GP28" i="1"/>
  <c r="GP34" i="1"/>
  <c r="GP26" i="1"/>
  <c r="GP22" i="1"/>
  <c r="GP29" i="1"/>
  <c r="GP33" i="1"/>
  <c r="GP27" i="1"/>
  <c r="GP31" i="1"/>
  <c r="GP36" i="1"/>
  <c r="CZ29" i="1"/>
  <c r="CZ26" i="1"/>
  <c r="CZ22" i="1"/>
  <c r="CZ35" i="1"/>
  <c r="CZ36" i="1"/>
  <c r="CZ31" i="1"/>
  <c r="CZ30" i="1"/>
  <c r="CZ21" i="1"/>
  <c r="CZ28" i="1"/>
  <c r="CZ27" i="1"/>
  <c r="CZ34" i="1"/>
  <c r="CZ32" i="1"/>
  <c r="CZ33" i="1"/>
  <c r="BD29" i="1"/>
  <c r="BD28" i="1"/>
  <c r="BD31" i="1"/>
  <c r="BD32" i="1"/>
  <c r="BD27" i="1"/>
  <c r="BD35" i="1"/>
  <c r="BD30" i="1"/>
  <c r="BD34" i="1"/>
  <c r="BD36" i="1"/>
  <c r="BD21" i="1"/>
  <c r="BD33" i="1"/>
  <c r="BD22" i="1"/>
  <c r="BD26" i="1"/>
  <c r="GR35" i="1"/>
  <c r="GR36" i="1"/>
  <c r="GR32" i="1"/>
  <c r="GR34" i="1"/>
  <c r="GR21" i="1"/>
  <c r="GR33" i="1"/>
  <c r="GR27" i="1"/>
  <c r="GR29" i="1"/>
  <c r="GR28" i="1"/>
  <c r="GR22" i="1"/>
  <c r="GR30" i="1"/>
  <c r="GR26" i="1"/>
  <c r="GR31" i="1"/>
  <c r="CF22" i="1"/>
  <c r="CF35" i="1"/>
  <c r="CF33" i="1"/>
  <c r="CF32" i="1"/>
  <c r="CF21" i="1"/>
  <c r="CF36" i="1"/>
  <c r="CF26" i="1"/>
  <c r="CF28" i="1"/>
  <c r="CF31" i="1"/>
  <c r="CF29" i="1"/>
  <c r="CF34" i="1"/>
  <c r="CF30" i="1"/>
  <c r="CF27" i="1"/>
  <c r="AY30" i="1"/>
  <c r="AY27" i="1"/>
  <c r="AY34" i="1"/>
  <c r="AY35" i="1"/>
  <c r="AY22" i="1"/>
  <c r="AY21" i="1"/>
  <c r="AY36" i="1"/>
  <c r="AY32" i="1"/>
  <c r="AY33" i="1"/>
  <c r="AY26" i="1"/>
  <c r="AY29" i="1"/>
  <c r="AY28" i="1"/>
  <c r="AY31" i="1"/>
  <c r="AH36" i="1"/>
  <c r="AH32" i="1"/>
  <c r="AH33" i="1"/>
  <c r="AH29" i="1"/>
  <c r="AH27" i="1"/>
  <c r="AH30" i="1"/>
  <c r="AH22" i="1"/>
  <c r="AH35" i="1"/>
  <c r="AH21" i="1"/>
  <c r="AH26" i="1"/>
  <c r="AH31" i="1"/>
  <c r="AH34" i="1"/>
  <c r="AH28" i="1"/>
  <c r="DA27" i="1"/>
  <c r="DA33" i="1"/>
  <c r="DA21" i="1"/>
  <c r="DA30" i="1"/>
  <c r="DA36" i="1"/>
  <c r="DA31" i="1"/>
  <c r="DA29" i="1"/>
  <c r="DA34" i="1"/>
  <c r="DA28" i="1"/>
  <c r="DA32" i="1"/>
  <c r="DA26" i="1"/>
  <c r="DA22" i="1"/>
  <c r="DA35" i="1"/>
  <c r="FB26" i="1"/>
  <c r="FB33" i="1"/>
  <c r="FB22" i="1"/>
  <c r="FB34" i="1"/>
  <c r="FB36" i="1"/>
  <c r="FB35" i="1"/>
  <c r="FB21" i="1"/>
  <c r="FB31" i="1"/>
  <c r="FB32" i="1"/>
  <c r="FB29" i="1"/>
  <c r="FB27" i="1"/>
  <c r="FB28" i="1"/>
  <c r="FB30" i="1"/>
  <c r="AJ35" i="1"/>
  <c r="AJ26" i="1"/>
  <c r="AJ33" i="1"/>
  <c r="AJ36" i="1"/>
  <c r="AJ21" i="1"/>
  <c r="AJ28" i="1"/>
  <c r="AJ29" i="1"/>
  <c r="AJ34" i="1"/>
  <c r="AJ31" i="1"/>
  <c r="AJ32" i="1"/>
  <c r="AJ27" i="1"/>
  <c r="AJ22" i="1"/>
  <c r="AJ30" i="1"/>
  <c r="CT29" i="1"/>
  <c r="CT27" i="1"/>
  <c r="CT22" i="1"/>
  <c r="CT26" i="1"/>
  <c r="CT32" i="1"/>
  <c r="CT36" i="1"/>
  <c r="CT21" i="1"/>
  <c r="CT28" i="1"/>
  <c r="CT31" i="1"/>
  <c r="CT34" i="1"/>
  <c r="CT33" i="1"/>
  <c r="CT30" i="1"/>
  <c r="CT35" i="1"/>
  <c r="AR26" i="1"/>
  <c r="AR32" i="1"/>
  <c r="AR34" i="1"/>
  <c r="AR35" i="1"/>
  <c r="AR22" i="1"/>
  <c r="AR21" i="1"/>
  <c r="AR28" i="1"/>
  <c r="AR27" i="1"/>
  <c r="AR30" i="1"/>
  <c r="AR31" i="1"/>
  <c r="AR33" i="1"/>
  <c r="AR29" i="1"/>
  <c r="AR36" i="1"/>
  <c r="BA29" i="1"/>
  <c r="BA21" i="1"/>
  <c r="BA32" i="1"/>
  <c r="BA36" i="1"/>
  <c r="BA33" i="1"/>
  <c r="BA27" i="1"/>
  <c r="BA26" i="1"/>
  <c r="BA28" i="1"/>
  <c r="BA31" i="1"/>
  <c r="BA30" i="1"/>
  <c r="BA22" i="1"/>
  <c r="BA34" i="1"/>
  <c r="BA35" i="1"/>
  <c r="CU28" i="1"/>
  <c r="CU33" i="1"/>
  <c r="CU22" i="1"/>
  <c r="CU35" i="1"/>
  <c r="CU36" i="1"/>
  <c r="CU31" i="1"/>
  <c r="CU34" i="1"/>
  <c r="CU32" i="1"/>
  <c r="CU21" i="1"/>
  <c r="CU30" i="1"/>
  <c r="CU29" i="1"/>
  <c r="CU27" i="1"/>
  <c r="CU26" i="1"/>
  <c r="BW31" i="1"/>
  <c r="BW35" i="1"/>
  <c r="BW33" i="1"/>
  <c r="BW36" i="1"/>
  <c r="BW32" i="1"/>
  <c r="BW34" i="1"/>
  <c r="BW22" i="1"/>
  <c r="BW29" i="1"/>
  <c r="BW21" i="1"/>
  <c r="BW27" i="1"/>
  <c r="BW26" i="1"/>
  <c r="BW28" i="1"/>
  <c r="BW30" i="1"/>
  <c r="CG22" i="1"/>
  <c r="CG32" i="1"/>
  <c r="CG27" i="1"/>
  <c r="CG36" i="1"/>
  <c r="CG33" i="1"/>
  <c r="CG26" i="1"/>
  <c r="CG28" i="1"/>
  <c r="CG31" i="1"/>
  <c r="CG29" i="1"/>
  <c r="CG30" i="1"/>
  <c r="CG34" i="1"/>
  <c r="CG21" i="1"/>
  <c r="CG35" i="1"/>
  <c r="EV36" i="1"/>
  <c r="EV31" i="1"/>
  <c r="EV22" i="1"/>
  <c r="EV28" i="1"/>
  <c r="EV30" i="1"/>
  <c r="EV35" i="1"/>
  <c r="EV21" i="1"/>
  <c r="EV32" i="1"/>
  <c r="EV29" i="1"/>
  <c r="EV34" i="1"/>
  <c r="EV33" i="1"/>
  <c r="EV27" i="1"/>
  <c r="EV26" i="1"/>
  <c r="AS27" i="1"/>
  <c r="AS32" i="1"/>
  <c r="AS36" i="1"/>
  <c r="AS34" i="1"/>
  <c r="AS22" i="1"/>
  <c r="AS31" i="1"/>
  <c r="AS28" i="1"/>
  <c r="AS30" i="1"/>
  <c r="AS21" i="1"/>
  <c r="AS26" i="1"/>
  <c r="AS29" i="1"/>
  <c r="AS33" i="1"/>
  <c r="AS35" i="1"/>
  <c r="HA34" i="1"/>
  <c r="HA33" i="1"/>
  <c r="HA21" i="1"/>
  <c r="HA26" i="1"/>
  <c r="HA28" i="1"/>
  <c r="HA32" i="1"/>
  <c r="HA31" i="1"/>
  <c r="HA22" i="1"/>
  <c r="HA30" i="1"/>
  <c r="HA35" i="1"/>
  <c r="HA29" i="1"/>
  <c r="HA36" i="1"/>
  <c r="HA27" i="1"/>
  <c r="FA35" i="1"/>
  <c r="FA33" i="1"/>
  <c r="FA26" i="1"/>
  <c r="FA28" i="1"/>
  <c r="FA31" i="1"/>
  <c r="FA36" i="1"/>
  <c r="FA22" i="1"/>
  <c r="FA32" i="1"/>
  <c r="FA34" i="1"/>
  <c r="FA30" i="1"/>
  <c r="FA21" i="1"/>
  <c r="FA29" i="1"/>
  <c r="FA27" i="1"/>
  <c r="CY34" i="1"/>
  <c r="CY28" i="1"/>
  <c r="CY32" i="1"/>
  <c r="CY27" i="1"/>
  <c r="CY26" i="1"/>
  <c r="CY33" i="1"/>
  <c r="CY29" i="1"/>
  <c r="CY22" i="1"/>
  <c r="CY31" i="1"/>
  <c r="CY21" i="1"/>
  <c r="CY30" i="1"/>
  <c r="CY36" i="1"/>
  <c r="CY35" i="1"/>
  <c r="BP35" i="1"/>
  <c r="BP29" i="1"/>
  <c r="BP36" i="1"/>
  <c r="BP30" i="1"/>
  <c r="BP33" i="1"/>
  <c r="BP28" i="1"/>
  <c r="BP34" i="1"/>
  <c r="BP31" i="1"/>
  <c r="BP32" i="1"/>
  <c r="BP27" i="1"/>
  <c r="BP26" i="1"/>
  <c r="BP22" i="1"/>
  <c r="BP21" i="1"/>
  <c r="AT26" i="1"/>
  <c r="AT34" i="1"/>
  <c r="AT36" i="1"/>
  <c r="AT21" i="1"/>
  <c r="AT22" i="1"/>
  <c r="AT32" i="1"/>
  <c r="AT28" i="1"/>
  <c r="AT30" i="1"/>
  <c r="AT29" i="1"/>
  <c r="AT33" i="1"/>
  <c r="AT31" i="1"/>
  <c r="AT27" i="1"/>
  <c r="AT35" i="1"/>
  <c r="AU22" i="1"/>
  <c r="AU36" i="1"/>
  <c r="AU26" i="1"/>
  <c r="AU31" i="1"/>
  <c r="AU28" i="1"/>
  <c r="AU21" i="1"/>
  <c r="AU35" i="1"/>
  <c r="AU30" i="1"/>
  <c r="AU33" i="1"/>
  <c r="AU34" i="1"/>
  <c r="AU29" i="1"/>
  <c r="AU27" i="1"/>
  <c r="AU32" i="1"/>
  <c r="HN27" i="1"/>
  <c r="HN22" i="1"/>
  <c r="HN32" i="1"/>
  <c r="HN36" i="1"/>
  <c r="HN26" i="1"/>
  <c r="HN28" i="1"/>
  <c r="HN31" i="1"/>
  <c r="HN34" i="1"/>
  <c r="HN33" i="1"/>
  <c r="HN30" i="1"/>
  <c r="HN29" i="1"/>
  <c r="HN21" i="1"/>
  <c r="HN35" i="1"/>
  <c r="AK33" i="1"/>
  <c r="AK36" i="1"/>
  <c r="AK31" i="1"/>
  <c r="AK35" i="1"/>
  <c r="AK28" i="1"/>
  <c r="AK27" i="1"/>
  <c r="AK34" i="1"/>
  <c r="AK32" i="1"/>
  <c r="AK29" i="1"/>
  <c r="AK22" i="1"/>
  <c r="AK21" i="1"/>
  <c r="AK30" i="1"/>
  <c r="AK26" i="1"/>
  <c r="CO35" i="1"/>
  <c r="CO28" i="1"/>
  <c r="CO30" i="1"/>
  <c r="CO33" i="1"/>
  <c r="CO31" i="1"/>
  <c r="CO36" i="1"/>
  <c r="CO26" i="1"/>
  <c r="CO22" i="1"/>
  <c r="CO34" i="1"/>
  <c r="CO32" i="1"/>
  <c r="CO21" i="1"/>
  <c r="CO29" i="1"/>
  <c r="CO27" i="1"/>
  <c r="AX26" i="1"/>
  <c r="AX36" i="1"/>
  <c r="AX21" i="1"/>
  <c r="AX34" i="1"/>
  <c r="AX35" i="1"/>
  <c r="AX22" i="1"/>
  <c r="AX27" i="1"/>
  <c r="AX33" i="1"/>
  <c r="AX29" i="1"/>
  <c r="AX30" i="1"/>
  <c r="AX32" i="1"/>
  <c r="AX28" i="1"/>
  <c r="AX31" i="1"/>
  <c r="HM35" i="1"/>
  <c r="HM30" i="1"/>
  <c r="HM29" i="1"/>
  <c r="HM27" i="1"/>
  <c r="HM28" i="1"/>
  <c r="HM22" i="1"/>
  <c r="HM21" i="1"/>
  <c r="HM26" i="1"/>
  <c r="HM36" i="1"/>
  <c r="HM32" i="1"/>
  <c r="HM33" i="1"/>
  <c r="HM31" i="1"/>
  <c r="HM34" i="1"/>
  <c r="CW28" i="1"/>
  <c r="CW36" i="1"/>
  <c r="CW32" i="1"/>
  <c r="CW21" i="1"/>
  <c r="CW34" i="1"/>
  <c r="CW33" i="1"/>
  <c r="CW35" i="1"/>
  <c r="CW27" i="1"/>
  <c r="CW26" i="1"/>
  <c r="CW31" i="1"/>
  <c r="CW30" i="1"/>
  <c r="CW29" i="1"/>
  <c r="CW22" i="1"/>
  <c r="BR28" i="1"/>
  <c r="BR21" i="1"/>
  <c r="BR31" i="1"/>
  <c r="BR34" i="1"/>
  <c r="BR35" i="1"/>
  <c r="BR32" i="1"/>
  <c r="BR27" i="1"/>
  <c r="BR30" i="1"/>
  <c r="BR33" i="1"/>
  <c r="BR26" i="1"/>
  <c r="BR29" i="1"/>
  <c r="BR36" i="1"/>
  <c r="BR22" i="1"/>
  <c r="DI30" i="1"/>
  <c r="DI31" i="1"/>
  <c r="DI21" i="1"/>
  <c r="DI22" i="1"/>
  <c r="DI36" i="1"/>
  <c r="DI35" i="1"/>
  <c r="DI34" i="1"/>
  <c r="DI32" i="1"/>
  <c r="DI29" i="1"/>
  <c r="DI27" i="1"/>
  <c r="DI33" i="1"/>
  <c r="DI26" i="1"/>
  <c r="DI28" i="1"/>
  <c r="DJ32" i="1"/>
  <c r="DJ21" i="1"/>
  <c r="DJ35" i="1"/>
  <c r="DJ34" i="1"/>
  <c r="DJ27" i="1"/>
  <c r="DJ29" i="1"/>
  <c r="DJ30" i="1"/>
  <c r="DJ22" i="1"/>
  <c r="DJ33" i="1"/>
  <c r="DJ26" i="1"/>
  <c r="DJ28" i="1"/>
  <c r="DJ31" i="1"/>
  <c r="DJ36" i="1"/>
  <c r="EL22" i="1"/>
  <c r="EL32" i="1"/>
  <c r="EL34" i="1"/>
  <c r="EL27" i="1"/>
  <c r="EL28" i="1"/>
  <c r="EL36" i="1"/>
  <c r="EL21" i="1"/>
  <c r="EL30" i="1"/>
  <c r="EL29" i="1"/>
  <c r="EL33" i="1"/>
  <c r="EL26" i="1"/>
  <c r="EL35" i="1"/>
  <c r="EL31" i="1"/>
  <c r="DD32" i="1"/>
  <c r="DD34" i="1"/>
  <c r="DD22" i="1"/>
  <c r="DD21" i="1"/>
  <c r="DD26" i="1"/>
  <c r="DD29" i="1"/>
  <c r="DD28" i="1"/>
  <c r="DD27" i="1"/>
  <c r="DD30" i="1"/>
  <c r="DD31" i="1"/>
  <c r="DD33" i="1"/>
  <c r="DD36" i="1"/>
  <c r="DD35" i="1"/>
  <c r="BX33" i="1"/>
  <c r="BX26" i="1"/>
  <c r="BX32" i="1"/>
  <c r="BX34" i="1"/>
  <c r="BX35" i="1"/>
  <c r="BX36" i="1"/>
  <c r="BX21" i="1"/>
  <c r="BX28" i="1"/>
  <c r="BX30" i="1"/>
  <c r="BX29" i="1"/>
  <c r="BX31" i="1"/>
  <c r="BX27" i="1"/>
  <c r="BX22" i="1"/>
  <c r="HK25" i="1"/>
  <c r="HK24" i="1"/>
  <c r="HK23" i="1"/>
  <c r="CY24" i="1"/>
  <c r="CY23" i="1"/>
  <c r="CY25" i="1"/>
  <c r="DG25" i="1"/>
  <c r="DG24" i="1"/>
  <c r="DG23" i="1"/>
  <c r="DF23" i="1"/>
  <c r="DF24" i="1"/>
  <c r="DF25" i="1"/>
  <c r="HO23" i="1"/>
  <c r="HO24" i="1"/>
  <c r="HO25" i="1"/>
  <c r="CU24" i="1"/>
  <c r="CU25" i="1"/>
  <c r="CU23" i="1"/>
  <c r="AG25" i="1"/>
  <c r="AG23" i="1"/>
  <c r="AG24" i="1"/>
  <c r="AJ24" i="1"/>
  <c r="AJ23" i="1"/>
  <c r="AJ25" i="1"/>
  <c r="CW24" i="1"/>
  <c r="CW23" i="1"/>
  <c r="CW25" i="1"/>
  <c r="AU23" i="1"/>
  <c r="AU25" i="1"/>
  <c r="AU24" i="1"/>
  <c r="CG24" i="1"/>
  <c r="CG25" i="1"/>
  <c r="CG23" i="1"/>
  <c r="CS24" i="1"/>
  <c r="CS23" i="1"/>
  <c r="CS25" i="1"/>
  <c r="GS23" i="1"/>
  <c r="GS24" i="1"/>
  <c r="GS25" i="1"/>
  <c r="CX25" i="1"/>
  <c r="CX24" i="1"/>
  <c r="CX23" i="1"/>
  <c r="AZ24" i="1"/>
  <c r="AZ23" i="1"/>
  <c r="AZ25" i="1"/>
  <c r="DE23" i="1"/>
  <c r="DE24" i="1"/>
  <c r="DE25" i="1"/>
  <c r="EE24" i="1"/>
  <c r="EE23" i="1"/>
  <c r="EE25" i="1"/>
  <c r="AR23" i="1"/>
  <c r="AR24" i="1"/>
  <c r="AR25" i="1"/>
  <c r="AI23" i="1"/>
  <c r="AI25" i="1"/>
  <c r="AI24" i="1"/>
  <c r="ES25" i="1"/>
  <c r="ES24" i="1"/>
  <c r="ES23" i="1"/>
  <c r="HQ24" i="1"/>
  <c r="HQ25" i="1"/>
  <c r="HQ23" i="1"/>
  <c r="BR24" i="1"/>
  <c r="BR25" i="1"/>
  <c r="BR23" i="1"/>
  <c r="GL24" i="1"/>
  <c r="GL23" i="1"/>
  <c r="GL25" i="1"/>
  <c r="GY25" i="1"/>
  <c r="GY23" i="1"/>
  <c r="GY24" i="1"/>
  <c r="HN25" i="1"/>
  <c r="HN24" i="1"/>
  <c r="HN23" i="1"/>
  <c r="DH25" i="1"/>
  <c r="DH24" i="1"/>
  <c r="DH23" i="1"/>
  <c r="CQ24" i="1"/>
  <c r="CQ23" i="1"/>
  <c r="CQ25" i="1"/>
  <c r="GN23" i="1"/>
  <c r="GN25" i="1"/>
  <c r="GN24" i="1"/>
  <c r="AQ24" i="1"/>
  <c r="AQ23" i="1"/>
  <c r="AQ25" i="1"/>
  <c r="AV25" i="1"/>
  <c r="AV24" i="1"/>
  <c r="AV23" i="1"/>
  <c r="CF23" i="1"/>
  <c r="CF24" i="1"/>
  <c r="CF25" i="1"/>
  <c r="CO25" i="1"/>
  <c r="CO24" i="1"/>
  <c r="CO23" i="1"/>
  <c r="HG23" i="1"/>
  <c r="HG25" i="1"/>
  <c r="HG24" i="1"/>
  <c r="GM24" i="1"/>
  <c r="GM25" i="1"/>
  <c r="GM23" i="1"/>
  <c r="BP24" i="1"/>
  <c r="BP23" i="1"/>
  <c r="BP25" i="1"/>
  <c r="DD25" i="1"/>
  <c r="DD23" i="1"/>
  <c r="DD24" i="1"/>
  <c r="CP23" i="1"/>
  <c r="CP24" i="1"/>
  <c r="CP25" i="1"/>
  <c r="HL23" i="1"/>
  <c r="HL24" i="1"/>
  <c r="HL25" i="1"/>
  <c r="GP25" i="1"/>
  <c r="GP24" i="1"/>
  <c r="GP23" i="1"/>
  <c r="EW25" i="1"/>
  <c r="EW24" i="1"/>
  <c r="EW23" i="1"/>
  <c r="CH23" i="1"/>
  <c r="CH25" i="1"/>
  <c r="CH24" i="1"/>
  <c r="EV25" i="1"/>
  <c r="EV23" i="1"/>
  <c r="EV24" i="1"/>
  <c r="AT25" i="1"/>
  <c r="AT24" i="1"/>
  <c r="AT23" i="1"/>
  <c r="HT25" i="1"/>
  <c r="HT23" i="1"/>
  <c r="HT24" i="1"/>
  <c r="EL23" i="1"/>
  <c r="EL24" i="1"/>
  <c r="EL25" i="1"/>
  <c r="CR25" i="1"/>
  <c r="CR24" i="1"/>
  <c r="CR23" i="1"/>
  <c r="BW23" i="1"/>
  <c r="BW25" i="1"/>
  <c r="BW24" i="1"/>
  <c r="HA24" i="1"/>
  <c r="HA25" i="1"/>
  <c r="HA23" i="1"/>
  <c r="AH25" i="1"/>
  <c r="AH24" i="1"/>
  <c r="AH23" i="1"/>
  <c r="BD23" i="1"/>
  <c r="BD24" i="1"/>
  <c r="BD25" i="1"/>
  <c r="AS24" i="1"/>
  <c r="AS25" i="1"/>
  <c r="AS23" i="1"/>
  <c r="GQ23" i="1"/>
  <c r="GQ24" i="1"/>
  <c r="GQ25" i="1"/>
  <c r="ER23" i="1"/>
  <c r="ER24" i="1"/>
  <c r="ER25" i="1"/>
  <c r="DI24" i="1"/>
  <c r="DI23" i="1"/>
  <c r="DI25" i="1"/>
  <c r="EK24" i="1"/>
  <c r="EK23" i="1"/>
  <c r="EK25" i="1"/>
  <c r="FE23" i="1"/>
  <c r="FE25" i="1"/>
  <c r="FE24" i="1"/>
  <c r="HM23" i="1"/>
  <c r="HM25" i="1"/>
  <c r="HM24" i="1"/>
  <c r="BC23" i="1"/>
  <c r="BC24" i="1"/>
  <c r="BC25" i="1"/>
  <c r="FB24" i="1"/>
  <c r="FB25" i="1"/>
  <c r="FB23" i="1"/>
  <c r="DJ24" i="1"/>
  <c r="DJ25" i="1"/>
  <c r="DJ23" i="1"/>
  <c r="FA25" i="1"/>
  <c r="FA23" i="1"/>
  <c r="FA24" i="1"/>
  <c r="AX24" i="1"/>
  <c r="AX25" i="1"/>
  <c r="AX23" i="1"/>
  <c r="CT23" i="1"/>
  <c r="CT24" i="1"/>
  <c r="CT25" i="1"/>
  <c r="AK23" i="1"/>
  <c r="AK25" i="1"/>
  <c r="AK24" i="1"/>
  <c r="BX23" i="1"/>
  <c r="BX24" i="1"/>
  <c r="BX25" i="1"/>
  <c r="AY23" i="1"/>
  <c r="AY25" i="1"/>
  <c r="AY24" i="1"/>
  <c r="BA24" i="1"/>
  <c r="BA25" i="1"/>
  <c r="BA23" i="1"/>
  <c r="DQ23" i="1"/>
  <c r="DQ25" i="1"/>
  <c r="DQ24" i="1"/>
  <c r="BV24" i="1"/>
  <c r="BV23" i="1"/>
  <c r="BV25" i="1"/>
  <c r="CZ23" i="1"/>
  <c r="CZ25" i="1"/>
  <c r="CZ24" i="1"/>
  <c r="HB25" i="1"/>
  <c r="HB23" i="1"/>
  <c r="HB24" i="1"/>
  <c r="FF25" i="1"/>
  <c r="FF24" i="1"/>
  <c r="FF23" i="1"/>
  <c r="EF25" i="1"/>
  <c r="EF24" i="1"/>
  <c r="EF23" i="1"/>
  <c r="GR25" i="1"/>
  <c r="GR23" i="1"/>
  <c r="GR24" i="1"/>
  <c r="DA24" i="1"/>
  <c r="DA23" i="1"/>
  <c r="DA25" i="1"/>
  <c r="HP20" i="1"/>
  <c r="BO20" i="1"/>
  <c r="HV20" i="1"/>
  <c r="HU20" i="1"/>
  <c r="HP16" i="1"/>
  <c r="HU16" i="1"/>
  <c r="BO16" i="1"/>
  <c r="HV16" i="1"/>
  <c r="CN9" i="1"/>
  <c r="CM9" i="1"/>
  <c r="CM7" i="1"/>
  <c r="CN7" i="1"/>
  <c r="B24" i="3"/>
  <c r="BN5" i="1"/>
  <c r="HU33" i="1" l="1"/>
  <c r="HU32" i="1"/>
  <c r="HU27" i="1"/>
  <c r="HU28" i="1"/>
  <c r="HU29" i="1"/>
  <c r="HU22" i="1"/>
  <c r="HU35" i="1"/>
  <c r="HU30" i="1"/>
  <c r="HU21" i="1"/>
  <c r="HU36" i="1"/>
  <c r="HU26" i="1"/>
  <c r="HU31" i="1"/>
  <c r="HU34" i="1"/>
  <c r="BO22" i="1"/>
  <c r="BO33" i="1"/>
  <c r="BO21" i="1"/>
  <c r="BO35" i="1"/>
  <c r="BO36" i="1"/>
  <c r="BO30" i="1"/>
  <c r="BO28" i="1"/>
  <c r="BO31" i="1"/>
  <c r="BO34" i="1"/>
  <c r="BO32" i="1"/>
  <c r="BO29" i="1"/>
  <c r="BO27" i="1"/>
  <c r="BO26" i="1"/>
  <c r="HP30" i="1"/>
  <c r="HP36" i="1"/>
  <c r="HP22" i="1"/>
  <c r="HP34" i="1"/>
  <c r="HP26" i="1"/>
  <c r="HP21" i="1"/>
  <c r="HP32" i="1"/>
  <c r="HP33" i="1"/>
  <c r="HP27" i="1"/>
  <c r="HP28" i="1"/>
  <c r="HP29" i="1"/>
  <c r="HP31" i="1"/>
  <c r="HP35" i="1"/>
  <c r="HV22" i="1"/>
  <c r="HV27" i="1"/>
  <c r="HV36" i="1"/>
  <c r="HV35" i="1"/>
  <c r="HV28" i="1"/>
  <c r="HV30" i="1"/>
  <c r="HV26" i="1"/>
  <c r="HV21" i="1"/>
  <c r="HV29" i="1"/>
  <c r="HV34" i="1"/>
  <c r="HV32" i="1"/>
  <c r="HV31" i="1"/>
  <c r="HV33" i="1"/>
  <c r="BO23" i="1"/>
  <c r="BO25" i="1"/>
  <c r="BO24" i="1"/>
  <c r="HU24" i="1"/>
  <c r="HU23" i="1"/>
  <c r="HU25" i="1"/>
  <c r="HP25" i="1"/>
  <c r="HP23" i="1"/>
  <c r="HP24" i="1"/>
  <c r="HV25" i="1"/>
  <c r="HV24" i="1"/>
  <c r="HV23" i="1"/>
  <c r="CM20" i="1"/>
  <c r="CN20" i="1"/>
  <c r="CN16" i="1"/>
  <c r="CM16" i="1"/>
  <c r="BN42" i="1"/>
  <c r="BN6" i="1"/>
  <c r="CN29" i="1" l="1"/>
  <c r="CN35" i="1"/>
  <c r="CN28" i="1"/>
  <c r="CN27" i="1"/>
  <c r="CN26" i="1"/>
  <c r="CN30" i="1"/>
  <c r="CN36" i="1"/>
  <c r="CN31" i="1"/>
  <c r="CN34" i="1"/>
  <c r="CN32" i="1"/>
  <c r="CN33" i="1"/>
  <c r="CN21" i="1"/>
  <c r="CN22" i="1"/>
  <c r="CM29" i="1"/>
  <c r="CM21" i="1"/>
  <c r="CM28" i="1"/>
  <c r="CM36" i="1"/>
  <c r="CM30" i="1"/>
  <c r="CM33" i="1"/>
  <c r="CM22" i="1"/>
  <c r="CM26" i="1"/>
  <c r="CM34" i="1"/>
  <c r="CM31" i="1"/>
  <c r="CM27" i="1"/>
  <c r="CM32" i="1"/>
  <c r="CM35" i="1"/>
  <c r="CN24" i="1"/>
  <c r="CN23" i="1"/>
  <c r="CN25" i="1"/>
  <c r="CM25" i="1"/>
  <c r="CM23" i="1"/>
  <c r="CM24" i="1"/>
  <c r="BN9" i="1"/>
  <c r="BN7" i="1"/>
  <c r="BM5" i="1"/>
  <c r="BN20" i="1" l="1"/>
  <c r="BN16" i="1"/>
  <c r="BM42" i="1"/>
  <c r="BM6" i="1"/>
  <c r="BN29" i="1" l="1"/>
  <c r="BN22" i="1"/>
  <c r="BN33" i="1"/>
  <c r="BN21" i="1"/>
  <c r="BN26" i="1"/>
  <c r="BN36" i="1"/>
  <c r="BN28" i="1"/>
  <c r="BN35" i="1"/>
  <c r="BN32" i="1"/>
  <c r="BN31" i="1"/>
  <c r="BN34" i="1"/>
  <c r="BN30" i="1"/>
  <c r="BN27" i="1"/>
  <c r="BN23" i="1"/>
  <c r="BN24" i="1"/>
  <c r="BN25" i="1"/>
  <c r="BM9" i="1"/>
  <c r="BM7" i="1"/>
  <c r="BL5" i="1"/>
  <c r="BK5" i="1"/>
  <c r="BJ5" i="1"/>
  <c r="BI5" i="1"/>
  <c r="BM20" i="1" l="1"/>
  <c r="BM16" i="1"/>
  <c r="BK42" i="1"/>
  <c r="BI42" i="1"/>
  <c r="BL42" i="1"/>
  <c r="BJ42" i="1"/>
  <c r="BJ6" i="1"/>
  <c r="BI6" i="1"/>
  <c r="BK6" i="1"/>
  <c r="BL6" i="1"/>
  <c r="CV5" i="1"/>
  <c r="HX5" i="1"/>
  <c r="HW5" i="1"/>
  <c r="HC5" i="1"/>
  <c r="GZ5" i="1"/>
  <c r="HF5" i="1"/>
  <c r="HE5" i="1"/>
  <c r="HD5" i="1"/>
  <c r="EJ5" i="1"/>
  <c r="EI5" i="1"/>
  <c r="EH5" i="1"/>
  <c r="EG5" i="1"/>
  <c r="ED5" i="1"/>
  <c r="EC5" i="1"/>
  <c r="EB5" i="1"/>
  <c r="EA5" i="1"/>
  <c r="DZ5" i="1"/>
  <c r="DY5" i="1"/>
  <c r="DX5" i="1"/>
  <c r="DW5" i="1"/>
  <c r="DU5" i="1"/>
  <c r="DT5" i="1"/>
  <c r="DS5" i="1"/>
  <c r="DR5" i="1"/>
  <c r="FD5" i="1"/>
  <c r="FC5" i="1"/>
  <c r="EU5" i="1"/>
  <c r="ET5" i="1"/>
  <c r="CL5" i="1"/>
  <c r="CK5" i="1"/>
  <c r="CJ5" i="1"/>
  <c r="CI5" i="1"/>
  <c r="CE5" i="1"/>
  <c r="CD5" i="1"/>
  <c r="CC5" i="1"/>
  <c r="CB5" i="1"/>
  <c r="CA5" i="1"/>
  <c r="AP5" i="1"/>
  <c r="AO5" i="1"/>
  <c r="AN5" i="1"/>
  <c r="AM5" i="1"/>
  <c r="AL5" i="1"/>
  <c r="BB5" i="1"/>
  <c r="AW5" i="1"/>
  <c r="BE5" i="1"/>
  <c r="FB5" i="1"/>
  <c r="DP5" i="1"/>
  <c r="DO5" i="1"/>
  <c r="DN5" i="1"/>
  <c r="DM5" i="1"/>
  <c r="DL5" i="1"/>
  <c r="DK5" i="1"/>
  <c r="BU5" i="1"/>
  <c r="BT5" i="1"/>
  <c r="BS5" i="1"/>
  <c r="BQ5" i="1"/>
  <c r="BZ6" i="1"/>
  <c r="BY6" i="1"/>
  <c r="BH5" i="1"/>
  <c r="BG5" i="1"/>
  <c r="BF5" i="1"/>
  <c r="EZ5" i="1"/>
  <c r="EX5" i="1"/>
  <c r="AF5" i="1"/>
  <c r="BM33" i="1" l="1"/>
  <c r="BM31" i="1"/>
  <c r="BM34" i="1"/>
  <c r="BM30" i="1"/>
  <c r="BM29" i="1"/>
  <c r="BM35" i="1"/>
  <c r="BM27" i="1"/>
  <c r="BM32" i="1"/>
  <c r="BM22" i="1"/>
  <c r="BM21" i="1"/>
  <c r="BM28" i="1"/>
  <c r="BM36" i="1"/>
  <c r="BM26" i="1"/>
  <c r="BM23" i="1"/>
  <c r="BM24" i="1"/>
  <c r="BM25" i="1"/>
  <c r="BY7" i="1"/>
  <c r="BZ7" i="1"/>
  <c r="BJ9" i="1"/>
  <c r="BJ7" i="1"/>
  <c r="BK9" i="1"/>
  <c r="BK7" i="1"/>
  <c r="BL9" i="1"/>
  <c r="BL7" i="1"/>
  <c r="BI9" i="1"/>
  <c r="BI7" i="1"/>
  <c r="BH6" i="1"/>
  <c r="BT42" i="1"/>
  <c r="BF6" i="1"/>
  <c r="BQ42" i="1"/>
  <c r="BG6" i="1"/>
  <c r="DX42" i="1"/>
  <c r="DW6" i="1"/>
  <c r="DY42" i="1"/>
  <c r="CV42" i="1"/>
  <c r="DZ6" i="1"/>
  <c r="BS42" i="1"/>
  <c r="BU6" i="1"/>
  <c r="DX6" i="1"/>
  <c r="DY6" i="1"/>
  <c r="BS6" i="1"/>
  <c r="BT6" i="1"/>
  <c r="CV6" i="1"/>
  <c r="BQ6" i="1"/>
  <c r="BU42" i="1"/>
  <c r="BH42" i="1"/>
  <c r="BZ42" i="1"/>
  <c r="BY42" i="1"/>
  <c r="BZ24" i="1" l="1"/>
  <c r="BZ23" i="1"/>
  <c r="BZ25" i="1"/>
  <c r="BY23" i="1"/>
  <c r="BY24" i="1"/>
  <c r="BY25" i="1"/>
  <c r="BL20" i="1"/>
  <c r="BI20" i="1"/>
  <c r="BK20" i="1"/>
  <c r="BJ20" i="1"/>
  <c r="BL16" i="1"/>
  <c r="BK16" i="1"/>
  <c r="BJ16" i="1"/>
  <c r="BI16" i="1"/>
  <c r="BH9" i="1"/>
  <c r="BH7" i="1"/>
  <c r="BS9" i="1"/>
  <c r="BS7" i="1"/>
  <c r="DX9" i="1"/>
  <c r="DX7" i="1"/>
  <c r="DY9" i="1"/>
  <c r="DY7" i="1"/>
  <c r="BU9" i="1"/>
  <c r="BU7" i="1"/>
  <c r="BF9" i="1"/>
  <c r="BF7" i="1"/>
  <c r="BG9" i="1"/>
  <c r="BG7" i="1"/>
  <c r="CV9" i="1"/>
  <c r="CV7" i="1"/>
  <c r="BT9" i="1"/>
  <c r="BT7" i="1"/>
  <c r="BQ9" i="1"/>
  <c r="BQ7" i="1"/>
  <c r="DZ9" i="1"/>
  <c r="DZ7" i="1"/>
  <c r="DW9" i="1"/>
  <c r="DW7" i="1"/>
  <c r="BG42" i="1"/>
  <c r="BF42" i="1"/>
  <c r="BJ28" i="1" l="1"/>
  <c r="BJ33" i="1"/>
  <c r="BJ26" i="1"/>
  <c r="BJ21" i="1"/>
  <c r="BJ36" i="1"/>
  <c r="BJ32" i="1"/>
  <c r="BJ31" i="1"/>
  <c r="BJ34" i="1"/>
  <c r="BJ30" i="1"/>
  <c r="BJ22" i="1"/>
  <c r="BJ29" i="1"/>
  <c r="BJ27" i="1"/>
  <c r="BJ35" i="1"/>
  <c r="BK33" i="1"/>
  <c r="BK35" i="1"/>
  <c r="BK22" i="1"/>
  <c r="BK36" i="1"/>
  <c r="BK34" i="1"/>
  <c r="BK31" i="1"/>
  <c r="BK30" i="1"/>
  <c r="BK32" i="1"/>
  <c r="BK29" i="1"/>
  <c r="BK27" i="1"/>
  <c r="BK21" i="1"/>
  <c r="BK26" i="1"/>
  <c r="BK28" i="1"/>
  <c r="BL36" i="1"/>
  <c r="BL34" i="1"/>
  <c r="BL29" i="1"/>
  <c r="BL35" i="1"/>
  <c r="BL32" i="1"/>
  <c r="BL27" i="1"/>
  <c r="BL21" i="1"/>
  <c r="BL30" i="1"/>
  <c r="BL33" i="1"/>
  <c r="BL22" i="1"/>
  <c r="BL31" i="1"/>
  <c r="BL26" i="1"/>
  <c r="BL28" i="1"/>
  <c r="BI30" i="1"/>
  <c r="BI22" i="1"/>
  <c r="BI34" i="1"/>
  <c r="BI28" i="1"/>
  <c r="BI33" i="1"/>
  <c r="BI36" i="1"/>
  <c r="BI26" i="1"/>
  <c r="BI31" i="1"/>
  <c r="BI32" i="1"/>
  <c r="BI21" i="1"/>
  <c r="BI29" i="1"/>
  <c r="BI27" i="1"/>
  <c r="BI35" i="1"/>
  <c r="BK23" i="1"/>
  <c r="BK25" i="1"/>
  <c r="BK24" i="1"/>
  <c r="BI25" i="1"/>
  <c r="BI24" i="1"/>
  <c r="BI23" i="1"/>
  <c r="BL25" i="1"/>
  <c r="BL24" i="1"/>
  <c r="BL23" i="1"/>
  <c r="BJ23" i="1"/>
  <c r="BJ25" i="1"/>
  <c r="BJ24" i="1"/>
  <c r="BU20" i="1"/>
  <c r="CV20" i="1"/>
  <c r="BG20" i="1"/>
  <c r="BT20" i="1"/>
  <c r="BQ20" i="1"/>
  <c r="DX20" i="1"/>
  <c r="BH20" i="1"/>
  <c r="DZ20" i="1"/>
  <c r="BF20" i="1"/>
  <c r="DY20" i="1"/>
  <c r="BS20" i="1"/>
  <c r="DW20" i="1"/>
  <c r="BU16" i="1"/>
  <c r="BF16" i="1"/>
  <c r="BG16" i="1"/>
  <c r="DW16" i="1"/>
  <c r="DX16" i="1"/>
  <c r="DZ16" i="1"/>
  <c r="DY16" i="1"/>
  <c r="BQ16" i="1"/>
  <c r="BT16" i="1"/>
  <c r="CV16" i="1"/>
  <c r="BS16" i="1"/>
  <c r="BH16" i="1"/>
  <c r="BF32" i="1" l="1"/>
  <c r="BF26" i="1"/>
  <c r="BF35" i="1"/>
  <c r="BF30" i="1"/>
  <c r="BF29" i="1"/>
  <c r="BF27" i="1"/>
  <c r="BF34" i="1"/>
  <c r="BF21" i="1"/>
  <c r="BF36" i="1"/>
  <c r="BF33" i="1"/>
  <c r="BF22" i="1"/>
  <c r="BF28" i="1"/>
  <c r="BF31" i="1"/>
  <c r="BT33" i="1"/>
  <c r="BT27" i="1"/>
  <c r="BT36" i="1"/>
  <c r="BT22" i="1"/>
  <c r="BT21" i="1"/>
  <c r="BT35" i="1"/>
  <c r="BT31" i="1"/>
  <c r="BT26" i="1"/>
  <c r="BT28" i="1"/>
  <c r="BT30" i="1"/>
  <c r="BT29" i="1"/>
  <c r="BT34" i="1"/>
  <c r="BT32" i="1"/>
  <c r="BH29" i="1"/>
  <c r="BH21" i="1"/>
  <c r="BH27" i="1"/>
  <c r="BH34" i="1"/>
  <c r="BH36" i="1"/>
  <c r="BH33" i="1"/>
  <c r="BH22" i="1"/>
  <c r="BH28" i="1"/>
  <c r="BH26" i="1"/>
  <c r="BH31" i="1"/>
  <c r="BH30" i="1"/>
  <c r="BH32" i="1"/>
  <c r="BH35" i="1"/>
  <c r="BG29" i="1"/>
  <c r="BG21" i="1"/>
  <c r="BG27" i="1"/>
  <c r="BG34" i="1"/>
  <c r="BG33" i="1"/>
  <c r="BG22" i="1"/>
  <c r="BG30" i="1"/>
  <c r="BG28" i="1"/>
  <c r="BG26" i="1"/>
  <c r="BG36" i="1"/>
  <c r="BG31" i="1"/>
  <c r="BG32" i="1"/>
  <c r="BG35" i="1"/>
  <c r="BS34" i="1"/>
  <c r="BS32" i="1"/>
  <c r="BS31" i="1"/>
  <c r="BS27" i="1"/>
  <c r="BS33" i="1"/>
  <c r="BS21" i="1"/>
  <c r="BS29" i="1"/>
  <c r="BS35" i="1"/>
  <c r="BS22" i="1"/>
  <c r="BS26" i="1"/>
  <c r="BS28" i="1"/>
  <c r="BS30" i="1"/>
  <c r="BS36" i="1"/>
  <c r="DY31" i="1"/>
  <c r="DY34" i="1"/>
  <c r="DY28" i="1"/>
  <c r="DY29" i="1"/>
  <c r="DY30" i="1"/>
  <c r="DY27" i="1"/>
  <c r="DY26" i="1"/>
  <c r="DY22" i="1"/>
  <c r="DY32" i="1"/>
  <c r="DY33" i="1"/>
  <c r="DY21" i="1"/>
  <c r="DY35" i="1"/>
  <c r="DY36" i="1"/>
  <c r="DX22" i="1"/>
  <c r="DX35" i="1"/>
  <c r="DX34" i="1"/>
  <c r="DX27" i="1"/>
  <c r="DX28" i="1"/>
  <c r="DX32" i="1"/>
  <c r="DX30" i="1"/>
  <c r="DX29" i="1"/>
  <c r="DX33" i="1"/>
  <c r="DX21" i="1"/>
  <c r="DX26" i="1"/>
  <c r="DX31" i="1"/>
  <c r="DX36" i="1"/>
  <c r="BQ36" i="1"/>
  <c r="BQ30" i="1"/>
  <c r="BQ35" i="1"/>
  <c r="BQ28" i="1"/>
  <c r="BQ33" i="1"/>
  <c r="BQ34" i="1"/>
  <c r="BQ21" i="1"/>
  <c r="BQ32" i="1"/>
  <c r="BQ22" i="1"/>
  <c r="BQ26" i="1"/>
  <c r="BQ27" i="1"/>
  <c r="BQ31" i="1"/>
  <c r="BQ29" i="1"/>
  <c r="CV35" i="1"/>
  <c r="CV28" i="1"/>
  <c r="CV36" i="1"/>
  <c r="CV29" i="1"/>
  <c r="CV33" i="1"/>
  <c r="CV34" i="1"/>
  <c r="CV22" i="1"/>
  <c r="CV31" i="1"/>
  <c r="CV32" i="1"/>
  <c r="CV27" i="1"/>
  <c r="CV26" i="1"/>
  <c r="CV21" i="1"/>
  <c r="CV30" i="1"/>
  <c r="DW35" i="1"/>
  <c r="DW36" i="1"/>
  <c r="DW31" i="1"/>
  <c r="DW30" i="1"/>
  <c r="DW34" i="1"/>
  <c r="DW22" i="1"/>
  <c r="DW32" i="1"/>
  <c r="DW28" i="1"/>
  <c r="DW29" i="1"/>
  <c r="DW27" i="1"/>
  <c r="DW21" i="1"/>
  <c r="DW26" i="1"/>
  <c r="DW33" i="1"/>
  <c r="DZ29" i="1"/>
  <c r="DZ27" i="1"/>
  <c r="DZ36" i="1"/>
  <c r="DZ30" i="1"/>
  <c r="DZ22" i="1"/>
  <c r="DZ33" i="1"/>
  <c r="DZ21" i="1"/>
  <c r="DZ35" i="1"/>
  <c r="DZ26" i="1"/>
  <c r="DZ31" i="1"/>
  <c r="DZ34" i="1"/>
  <c r="DZ32" i="1"/>
  <c r="DZ28" i="1"/>
  <c r="BU27" i="1"/>
  <c r="BU29" i="1"/>
  <c r="BU28" i="1"/>
  <c r="BU26" i="1"/>
  <c r="BU33" i="1"/>
  <c r="BU35" i="1"/>
  <c r="BU31" i="1"/>
  <c r="BU30" i="1"/>
  <c r="BU36" i="1"/>
  <c r="BU34" i="1"/>
  <c r="BU32" i="1"/>
  <c r="BU22" i="1"/>
  <c r="BU21" i="1"/>
  <c r="AD20" i="1"/>
  <c r="AD21" i="1" s="1"/>
  <c r="AD22" i="1" s="1"/>
  <c r="AD23" i="1" s="1"/>
  <c r="AD24" i="1" s="1"/>
  <c r="AD25" i="1" s="1"/>
  <c r="AD26" i="1" s="1"/>
  <c r="AD27" i="1" s="1"/>
  <c r="AD28" i="1" s="1"/>
  <c r="AD29" i="1" s="1"/>
  <c r="AD30" i="1" s="1"/>
  <c r="AD31" i="1" s="1"/>
  <c r="AD32" i="1" s="1"/>
  <c r="AD33" i="1" s="1"/>
  <c r="AD34" i="1" s="1"/>
  <c r="AD35" i="1" s="1"/>
  <c r="AD36" i="1" s="1"/>
  <c r="DX23" i="1"/>
  <c r="DX24" i="1"/>
  <c r="DX25" i="1"/>
  <c r="BS25" i="1"/>
  <c r="BS24" i="1"/>
  <c r="BS23" i="1"/>
  <c r="DW25" i="1"/>
  <c r="DW24" i="1"/>
  <c r="DW23" i="1"/>
  <c r="BH23" i="1"/>
  <c r="BH25" i="1"/>
  <c r="BH24" i="1"/>
  <c r="CV25" i="1"/>
  <c r="CV23" i="1"/>
  <c r="CV24" i="1"/>
  <c r="BU25" i="1"/>
  <c r="BU23" i="1"/>
  <c r="BU24" i="1"/>
  <c r="DY23" i="1"/>
  <c r="DY25" i="1"/>
  <c r="DY24" i="1"/>
  <c r="BT23" i="1"/>
  <c r="BT25" i="1"/>
  <c r="BT24" i="1"/>
  <c r="BQ23" i="1"/>
  <c r="BQ24" i="1"/>
  <c r="BQ25" i="1"/>
  <c r="BF23" i="1"/>
  <c r="BF24" i="1"/>
  <c r="BF25" i="1"/>
  <c r="DZ25" i="1"/>
  <c r="DZ24" i="1"/>
  <c r="DZ23" i="1"/>
  <c r="BG23" i="1"/>
  <c r="BG25" i="1"/>
  <c r="BG24" i="1"/>
  <c r="AD16" i="1"/>
  <c r="DR42" i="1"/>
  <c r="EJ42" i="1"/>
  <c r="C44" i="3"/>
  <c r="C43" i="3"/>
  <c r="C42" i="3"/>
  <c r="C29" i="3"/>
  <c r="C28" i="3"/>
  <c r="C27" i="3"/>
  <c r="C25" i="3"/>
  <c r="C24" i="3"/>
  <c r="AE21" i="1" l="1"/>
  <c r="AE17" i="1"/>
  <c r="AE18" i="1"/>
  <c r="AE16" i="1"/>
  <c r="AE19" i="1"/>
  <c r="DR6" i="1"/>
  <c r="EJ6" i="1"/>
  <c r="B25" i="3"/>
  <c r="B44" i="3"/>
  <c r="B43" i="3"/>
  <c r="B42" i="3"/>
  <c r="B29" i="3"/>
  <c r="B27" i="3"/>
  <c r="B28" i="3"/>
  <c r="AP42" i="1"/>
  <c r="AE22" i="1" l="1"/>
  <c r="DR9" i="1"/>
  <c r="DR7" i="1"/>
  <c r="EJ9" i="1"/>
  <c r="EJ7" i="1"/>
  <c r="AP6" i="1"/>
  <c r="DR20" i="1" l="1"/>
  <c r="EJ20" i="1"/>
  <c r="DR16" i="1"/>
  <c r="EJ16" i="1"/>
  <c r="AP7" i="1"/>
  <c r="AP20" i="1" s="1"/>
  <c r="AP35" i="1" l="1"/>
  <c r="AP30" i="1"/>
  <c r="AP33" i="1"/>
  <c r="AP31" i="1"/>
  <c r="AP21" i="1"/>
  <c r="AP26" i="1"/>
  <c r="AP34" i="1"/>
  <c r="AP32" i="1"/>
  <c r="AP22" i="1"/>
  <c r="AP27" i="1"/>
  <c r="AP29" i="1"/>
  <c r="AP28" i="1"/>
  <c r="AP36" i="1"/>
  <c r="EJ33" i="1"/>
  <c r="EJ35" i="1"/>
  <c r="EJ36" i="1"/>
  <c r="EJ32" i="1"/>
  <c r="EJ29" i="1"/>
  <c r="EJ34" i="1"/>
  <c r="EJ27" i="1"/>
  <c r="EJ22" i="1"/>
  <c r="EJ26" i="1"/>
  <c r="EJ28" i="1"/>
  <c r="EJ30" i="1"/>
  <c r="EJ31" i="1"/>
  <c r="EJ21" i="1"/>
  <c r="DR27" i="1"/>
  <c r="DR30" i="1"/>
  <c r="DR35" i="1"/>
  <c r="DR28" i="1"/>
  <c r="DR36" i="1"/>
  <c r="DR33" i="1"/>
  <c r="DR29" i="1"/>
  <c r="DR21" i="1"/>
  <c r="DR22" i="1"/>
  <c r="DR34" i="1"/>
  <c r="DR26" i="1"/>
  <c r="DR31" i="1"/>
  <c r="DR32" i="1"/>
  <c r="AE28" i="1"/>
  <c r="AE26" i="1"/>
  <c r="AE27" i="1"/>
  <c r="AP24" i="1"/>
  <c r="AP23" i="1"/>
  <c r="AP25" i="1"/>
  <c r="EJ23" i="1"/>
  <c r="EJ25" i="1"/>
  <c r="EJ24" i="1"/>
  <c r="DR23" i="1"/>
  <c r="DR24" i="1"/>
  <c r="DR25" i="1"/>
  <c r="CE42" i="1"/>
  <c r="CD42" i="1"/>
  <c r="FC42" i="1"/>
  <c r="FD42" i="1"/>
  <c r="AE33" i="1" l="1"/>
  <c r="AE29" i="1"/>
  <c r="AE34" i="1"/>
  <c r="AE30" i="1"/>
  <c r="AE32" i="1"/>
  <c r="AE31" i="1"/>
  <c r="CD6" i="1"/>
  <c r="CE6" i="1"/>
  <c r="FC6" i="1"/>
  <c r="FD6" i="1"/>
  <c r="AE36" i="1" l="1"/>
  <c r="AE35" i="1"/>
  <c r="FD9" i="1"/>
  <c r="CE7" i="1"/>
  <c r="CD7" i="1"/>
  <c r="FC9" i="1"/>
  <c r="FC7" i="1"/>
  <c r="FD7" i="1"/>
  <c r="CE9" i="1"/>
  <c r="CD9" i="1"/>
  <c r="CL6" i="1"/>
  <c r="CE20" i="1" l="1"/>
  <c r="CD20" i="1"/>
  <c r="FC20" i="1"/>
  <c r="FD20" i="1"/>
  <c r="FD16" i="1"/>
  <c r="FC16" i="1"/>
  <c r="CD16" i="1"/>
  <c r="CE16" i="1"/>
  <c r="CL9" i="1"/>
  <c r="CL7" i="1"/>
  <c r="FC36" i="1" l="1"/>
  <c r="FC31" i="1"/>
  <c r="FC35" i="1"/>
  <c r="FC34" i="1"/>
  <c r="FC28" i="1"/>
  <c r="FC29" i="1"/>
  <c r="FC27" i="1"/>
  <c r="FC30" i="1"/>
  <c r="FC21" i="1"/>
  <c r="FC32" i="1"/>
  <c r="FC22" i="1"/>
  <c r="FC26" i="1"/>
  <c r="FC33" i="1"/>
  <c r="CD34" i="1"/>
  <c r="CD21" i="1"/>
  <c r="CD32" i="1"/>
  <c r="CD29" i="1"/>
  <c r="CD27" i="1"/>
  <c r="CD35" i="1"/>
  <c r="CD22" i="1"/>
  <c r="CD33" i="1"/>
  <c r="CD31" i="1"/>
  <c r="CD26" i="1"/>
  <c r="CD28" i="1"/>
  <c r="CD30" i="1"/>
  <c r="CD36" i="1"/>
  <c r="FD33" i="1"/>
  <c r="FD35" i="1"/>
  <c r="FD32" i="1"/>
  <c r="FD34" i="1"/>
  <c r="FD31" i="1"/>
  <c r="FD29" i="1"/>
  <c r="FD21" i="1"/>
  <c r="FD27" i="1"/>
  <c r="FD30" i="1"/>
  <c r="FD26" i="1"/>
  <c r="FD28" i="1"/>
  <c r="FD22" i="1"/>
  <c r="FD36" i="1"/>
  <c r="CE30" i="1"/>
  <c r="CE27" i="1"/>
  <c r="CE35" i="1"/>
  <c r="CE32" i="1"/>
  <c r="CE36" i="1"/>
  <c r="CE21" i="1"/>
  <c r="CE22" i="1"/>
  <c r="CE33" i="1"/>
  <c r="CE31" i="1"/>
  <c r="CE26" i="1"/>
  <c r="CE28" i="1"/>
  <c r="CE34" i="1"/>
  <c r="CE29" i="1"/>
  <c r="FC24" i="1"/>
  <c r="FC25" i="1"/>
  <c r="FC23" i="1"/>
  <c r="CD23" i="1"/>
  <c r="CD24" i="1"/>
  <c r="CD25" i="1"/>
  <c r="FD24" i="1"/>
  <c r="FD23" i="1"/>
  <c r="FD25" i="1"/>
  <c r="CE23" i="1"/>
  <c r="CE25" i="1"/>
  <c r="CE24" i="1"/>
  <c r="CL20" i="1"/>
  <c r="CL16" i="1"/>
  <c r="AO42" i="1"/>
  <c r="CL32" i="1" l="1"/>
  <c r="CL35" i="1"/>
  <c r="CL26" i="1"/>
  <c r="CL36" i="1"/>
  <c r="CL30" i="1"/>
  <c r="CL29" i="1"/>
  <c r="CL28" i="1"/>
  <c r="CL21" i="1"/>
  <c r="CL33" i="1"/>
  <c r="CL22" i="1"/>
  <c r="CL34" i="1"/>
  <c r="CL31" i="1"/>
  <c r="CL27" i="1"/>
  <c r="CL24" i="1"/>
  <c r="CL23" i="1"/>
  <c r="CL25" i="1"/>
  <c r="AO6" i="1"/>
  <c r="HX42" i="1"/>
  <c r="HE42" i="1"/>
  <c r="AW42" i="1"/>
  <c r="AO7" i="1" l="1"/>
  <c r="AO20" i="1" s="1"/>
  <c r="HX6" i="1"/>
  <c r="HE6" i="1"/>
  <c r="AW6" i="1"/>
  <c r="AO28" i="1" l="1"/>
  <c r="AO27" i="1"/>
  <c r="AO35" i="1"/>
  <c r="AO31" i="1"/>
  <c r="AO29" i="1"/>
  <c r="AO21" i="1"/>
  <c r="AO26" i="1"/>
  <c r="AO33" i="1"/>
  <c r="AO36" i="1"/>
  <c r="AO30" i="1"/>
  <c r="AO34" i="1"/>
  <c r="AO32" i="1"/>
  <c r="AO22" i="1"/>
  <c r="AO25" i="1"/>
  <c r="AO23" i="1"/>
  <c r="AO24" i="1"/>
  <c r="HE9" i="1"/>
  <c r="AW9" i="1"/>
  <c r="AW7" i="1"/>
  <c r="HX9" i="1"/>
  <c r="HX7" i="1"/>
  <c r="HF6" i="1"/>
  <c r="HD6" i="1"/>
  <c r="DV5" i="1"/>
  <c r="AN42" i="1"/>
  <c r="AM42" i="1"/>
  <c r="AL42" i="1"/>
  <c r="BB6" i="1"/>
  <c r="AW20" i="1" l="1"/>
  <c r="HX20" i="1"/>
  <c r="HE20" i="1"/>
  <c r="HX16" i="1"/>
  <c r="AW16" i="1"/>
  <c r="HE16" i="1"/>
  <c r="HD9" i="1"/>
  <c r="HF9" i="1"/>
  <c r="BB9" i="1"/>
  <c r="BB7" i="1"/>
  <c r="DK9" i="1"/>
  <c r="HE34" i="1" l="1"/>
  <c r="HE27" i="1"/>
  <c r="HE35" i="1"/>
  <c r="HE32" i="1"/>
  <c r="HE29" i="1"/>
  <c r="HE21" i="1"/>
  <c r="HE22" i="1"/>
  <c r="HE33" i="1"/>
  <c r="HE26" i="1"/>
  <c r="HE30" i="1"/>
  <c r="HE31" i="1"/>
  <c r="HE28" i="1"/>
  <c r="HE36" i="1"/>
  <c r="HX30" i="1"/>
  <c r="HX28" i="1"/>
  <c r="HX29" i="1"/>
  <c r="HX26" i="1"/>
  <c r="HX36" i="1"/>
  <c r="HX32" i="1"/>
  <c r="HX35" i="1"/>
  <c r="HX34" i="1"/>
  <c r="HX22" i="1"/>
  <c r="HX21" i="1"/>
  <c r="HX31" i="1"/>
  <c r="HX27" i="1"/>
  <c r="HX33" i="1"/>
  <c r="AW28" i="1"/>
  <c r="AW31" i="1"/>
  <c r="AW30" i="1"/>
  <c r="AW35" i="1"/>
  <c r="AW22" i="1"/>
  <c r="AW26" i="1"/>
  <c r="AW27" i="1"/>
  <c r="AW34" i="1"/>
  <c r="AW36" i="1"/>
  <c r="AW21" i="1"/>
  <c r="AW32" i="1"/>
  <c r="AW33" i="1"/>
  <c r="AW29" i="1"/>
  <c r="HE23" i="1"/>
  <c r="HE24" i="1"/>
  <c r="HE25" i="1"/>
  <c r="HX25" i="1"/>
  <c r="HX23" i="1"/>
  <c r="HX24" i="1"/>
  <c r="AW23" i="1"/>
  <c r="AW25" i="1"/>
  <c r="AW24" i="1"/>
  <c r="BB20" i="1"/>
  <c r="HD20" i="1"/>
  <c r="HF20" i="1"/>
  <c r="DK16" i="1"/>
  <c r="BB16" i="1"/>
  <c r="HD16" i="1"/>
  <c r="HF16" i="1"/>
  <c r="EB6" i="1"/>
  <c r="EB42" i="1"/>
  <c r="EA42" i="1"/>
  <c r="EA6" i="1"/>
  <c r="BB27" i="1" l="1"/>
  <c r="BB36" i="1"/>
  <c r="BB33" i="1"/>
  <c r="BB22" i="1"/>
  <c r="BB26" i="1"/>
  <c r="BB29" i="1"/>
  <c r="BB32" i="1"/>
  <c r="BB31" i="1"/>
  <c r="BB30" i="1"/>
  <c r="BB35" i="1"/>
  <c r="BB34" i="1"/>
  <c r="BB28" i="1"/>
  <c r="BB21" i="1"/>
  <c r="HD30" i="1"/>
  <c r="HD29" i="1"/>
  <c r="HD32" i="1"/>
  <c r="HD31" i="1"/>
  <c r="HD27" i="1"/>
  <c r="HD28" i="1"/>
  <c r="HD35" i="1"/>
  <c r="HD22" i="1"/>
  <c r="HD21" i="1"/>
  <c r="HD34" i="1"/>
  <c r="HD33" i="1"/>
  <c r="HD36" i="1"/>
  <c r="HD26" i="1"/>
  <c r="HF35" i="1"/>
  <c r="HF27" i="1"/>
  <c r="HF29" i="1"/>
  <c r="HF33" i="1"/>
  <c r="HF22" i="1"/>
  <c r="HF26" i="1"/>
  <c r="HF21" i="1"/>
  <c r="HF28" i="1"/>
  <c r="HF34" i="1"/>
  <c r="HF36" i="1"/>
  <c r="HF30" i="1"/>
  <c r="HF31" i="1"/>
  <c r="HF32" i="1"/>
  <c r="HD25" i="1"/>
  <c r="HD24" i="1"/>
  <c r="HD23" i="1"/>
  <c r="HF25" i="1"/>
  <c r="HF23" i="1"/>
  <c r="HF24" i="1"/>
  <c r="BB23" i="1"/>
  <c r="BB25" i="1"/>
  <c r="BB24" i="1"/>
  <c r="AE20" i="1"/>
  <c r="EB9" i="1"/>
  <c r="EB7" i="1"/>
  <c r="EA9" i="1"/>
  <c r="EA7" i="1"/>
  <c r="CK6" i="1"/>
  <c r="CJ6" i="1"/>
  <c r="CI6" i="1"/>
  <c r="EB20" i="1" l="1"/>
  <c r="EA20" i="1"/>
  <c r="EA16" i="1"/>
  <c r="EB16" i="1"/>
  <c r="CI7" i="1"/>
  <c r="CK9" i="1"/>
  <c r="CK7" i="1"/>
  <c r="CJ9" i="1"/>
  <c r="CJ7" i="1"/>
  <c r="CB42" i="1"/>
  <c r="EA33" i="1" l="1"/>
  <c r="EA22" i="1"/>
  <c r="EA36" i="1"/>
  <c r="EA35" i="1"/>
  <c r="EA21" i="1"/>
  <c r="EA28" i="1"/>
  <c r="EA31" i="1"/>
  <c r="EA34" i="1"/>
  <c r="EA32" i="1"/>
  <c r="EA29" i="1"/>
  <c r="EA27" i="1"/>
  <c r="EA26" i="1"/>
  <c r="EA30" i="1"/>
  <c r="EB21" i="1"/>
  <c r="EB36" i="1"/>
  <c r="EB28" i="1"/>
  <c r="EB33" i="1"/>
  <c r="EB34" i="1"/>
  <c r="EB31" i="1"/>
  <c r="EB26" i="1"/>
  <c r="EB32" i="1"/>
  <c r="EB27" i="1"/>
  <c r="EB29" i="1"/>
  <c r="EB30" i="1"/>
  <c r="EB22" i="1"/>
  <c r="EB35" i="1"/>
  <c r="EA23" i="1"/>
  <c r="EA24" i="1"/>
  <c r="EA25" i="1"/>
  <c r="CI23" i="1"/>
  <c r="CI24" i="1"/>
  <c r="CI25" i="1"/>
  <c r="EB25" i="1"/>
  <c r="EB23" i="1"/>
  <c r="EB24" i="1"/>
  <c r="AE23" i="1"/>
  <c r="CK20" i="1"/>
  <c r="CJ20" i="1"/>
  <c r="CJ16" i="1"/>
  <c r="CK16" i="1"/>
  <c r="CA42" i="1"/>
  <c r="CA6" i="1"/>
  <c r="CC42" i="1"/>
  <c r="CC6" i="1"/>
  <c r="CB6" i="1"/>
  <c r="DM6" i="1"/>
  <c r="CJ32" i="1" l="1"/>
  <c r="CJ27" i="1"/>
  <c r="CJ31" i="1"/>
  <c r="CJ28" i="1"/>
  <c r="CJ35" i="1"/>
  <c r="CJ22" i="1"/>
  <c r="CJ29" i="1"/>
  <c r="CJ30" i="1"/>
  <c r="CJ21" i="1"/>
  <c r="CJ36" i="1"/>
  <c r="CJ33" i="1"/>
  <c r="CJ26" i="1"/>
  <c r="CJ34" i="1"/>
  <c r="CK31" i="1"/>
  <c r="CK28" i="1"/>
  <c r="CK30" i="1"/>
  <c r="CK35" i="1"/>
  <c r="CK29" i="1"/>
  <c r="CK34" i="1"/>
  <c r="CK21" i="1"/>
  <c r="CK33" i="1"/>
  <c r="CK26" i="1"/>
  <c r="CK22" i="1"/>
  <c r="CK32" i="1"/>
  <c r="CK27" i="1"/>
  <c r="CK36" i="1"/>
  <c r="CJ25" i="1"/>
  <c r="CJ24" i="1"/>
  <c r="CJ23" i="1"/>
  <c r="CK25" i="1"/>
  <c r="CK23" i="1"/>
  <c r="CK24" i="1"/>
  <c r="AE24" i="1"/>
  <c r="AE25" i="1"/>
  <c r="CB9" i="1"/>
  <c r="CC9" i="1"/>
  <c r="CB7" i="1"/>
  <c r="CC7" i="1"/>
  <c r="CA7" i="1"/>
  <c r="CA16" i="1"/>
  <c r="DM9" i="1"/>
  <c r="DM7" i="1"/>
  <c r="DL6" i="1"/>
  <c r="DK42" i="1"/>
  <c r="DL42" i="1"/>
  <c r="DM42" i="1"/>
  <c r="AE39" i="1" l="1"/>
  <c r="CA23" i="1"/>
  <c r="CA25" i="1"/>
  <c r="CA24" i="1"/>
  <c r="AE38" i="1"/>
  <c r="AE40" i="1"/>
  <c r="AE37" i="1"/>
  <c r="AE41" i="1"/>
  <c r="DM20" i="1"/>
  <c r="CC20" i="1"/>
  <c r="CB20" i="1"/>
  <c r="CB16" i="1"/>
  <c r="DM16" i="1"/>
  <c r="CC16" i="1"/>
  <c r="DL9" i="1"/>
  <c r="DL7" i="1"/>
  <c r="BB42" i="1"/>
  <c r="EI42" i="1"/>
  <c r="EI6" i="1"/>
  <c r="DV42" i="1"/>
  <c r="DV6" i="1"/>
  <c r="ED42" i="1"/>
  <c r="ED6" i="1"/>
  <c r="EC42" i="1"/>
  <c r="EC6" i="1"/>
  <c r="DT42" i="1"/>
  <c r="DT6" i="1"/>
  <c r="EH42" i="1"/>
  <c r="EH6" i="1"/>
  <c r="DS42" i="1"/>
  <c r="DS6" i="1"/>
  <c r="EG42" i="1"/>
  <c r="EG6" i="1"/>
  <c r="DU42" i="1"/>
  <c r="DU6" i="1"/>
  <c r="CB21" i="1" l="1"/>
  <c r="CB29" i="1"/>
  <c r="CB34" i="1"/>
  <c r="CB27" i="1"/>
  <c r="CB28" i="1"/>
  <c r="CB30" i="1"/>
  <c r="CB35" i="1"/>
  <c r="CB36" i="1"/>
  <c r="CB22" i="1"/>
  <c r="CB32" i="1"/>
  <c r="CB33" i="1"/>
  <c r="CB31" i="1"/>
  <c r="CB26" i="1"/>
  <c r="CC28" i="1"/>
  <c r="CC29" i="1"/>
  <c r="CC34" i="1"/>
  <c r="CC30" i="1"/>
  <c r="CC27" i="1"/>
  <c r="CC36" i="1"/>
  <c r="CC35" i="1"/>
  <c r="CC22" i="1"/>
  <c r="CC32" i="1"/>
  <c r="CC26" i="1"/>
  <c r="CC21" i="1"/>
  <c r="CC33" i="1"/>
  <c r="CC31" i="1"/>
  <c r="DM21" i="1"/>
  <c r="DM32" i="1"/>
  <c r="DM34" i="1"/>
  <c r="DM29" i="1"/>
  <c r="DM33" i="1"/>
  <c r="DM36" i="1"/>
  <c r="DM27" i="1"/>
  <c r="DM28" i="1"/>
  <c r="DM26" i="1"/>
  <c r="DM31" i="1"/>
  <c r="DM30" i="1"/>
  <c r="DM22" i="1"/>
  <c r="DM35" i="1"/>
  <c r="CB24" i="1"/>
  <c r="CB23" i="1"/>
  <c r="CB25" i="1"/>
  <c r="CC23" i="1"/>
  <c r="CC25" i="1"/>
  <c r="CC24" i="1"/>
  <c r="DM24" i="1"/>
  <c r="DM23" i="1"/>
  <c r="DM25" i="1"/>
  <c r="DL20" i="1"/>
  <c r="DL16" i="1"/>
  <c r="EH9" i="1"/>
  <c r="EH7" i="1"/>
  <c r="EI9" i="1"/>
  <c r="EI7" i="1"/>
  <c r="DT9" i="1"/>
  <c r="DT7" i="1"/>
  <c r="EC9" i="1"/>
  <c r="EC7" i="1"/>
  <c r="DS9" i="1"/>
  <c r="DS7" i="1"/>
  <c r="ED9" i="1"/>
  <c r="ED7" i="1"/>
  <c r="EG9" i="1"/>
  <c r="EG7" i="1"/>
  <c r="DU9" i="1"/>
  <c r="DU7" i="1"/>
  <c r="DV9" i="1"/>
  <c r="DV7" i="1"/>
  <c r="DL35" i="1" l="1"/>
  <c r="DL22" i="1"/>
  <c r="DL33" i="1"/>
  <c r="DL21" i="1"/>
  <c r="DL34" i="1"/>
  <c r="DL36" i="1"/>
  <c r="DL27" i="1"/>
  <c r="DL32" i="1"/>
  <c r="DL29" i="1"/>
  <c r="DL31" i="1"/>
  <c r="DL28" i="1"/>
  <c r="DL26" i="1"/>
  <c r="DL30" i="1"/>
  <c r="DL24" i="1"/>
  <c r="DL23" i="1"/>
  <c r="DL25" i="1"/>
  <c r="DU20" i="1"/>
  <c r="ED20" i="1"/>
  <c r="EI20" i="1"/>
  <c r="DT20" i="1"/>
  <c r="DV20" i="1"/>
  <c r="EG20" i="1"/>
  <c r="DS20" i="1"/>
  <c r="EC20" i="1"/>
  <c r="EH20" i="1"/>
  <c r="ED16" i="1"/>
  <c r="EC16" i="1"/>
  <c r="DU16" i="1"/>
  <c r="EG16" i="1"/>
  <c r="DS16" i="1"/>
  <c r="DT16" i="1"/>
  <c r="EI16" i="1"/>
  <c r="DV16" i="1"/>
  <c r="EH16" i="1"/>
  <c r="AN6" i="1"/>
  <c r="AM6" i="1"/>
  <c r="DU30" i="1" l="1"/>
  <c r="DU31" i="1"/>
  <c r="DU33" i="1"/>
  <c r="DU34" i="1"/>
  <c r="DU26" i="1"/>
  <c r="DU36" i="1"/>
  <c r="DU28" i="1"/>
  <c r="DU32" i="1"/>
  <c r="DU21" i="1"/>
  <c r="DU29" i="1"/>
  <c r="DU27" i="1"/>
  <c r="DU22" i="1"/>
  <c r="DU35" i="1"/>
  <c r="EG26" i="1"/>
  <c r="EG28" i="1"/>
  <c r="EG29" i="1"/>
  <c r="EG31" i="1"/>
  <c r="EG21" i="1"/>
  <c r="EG33" i="1"/>
  <c r="EG35" i="1"/>
  <c r="EG36" i="1"/>
  <c r="EG30" i="1"/>
  <c r="EG34" i="1"/>
  <c r="EG32" i="1"/>
  <c r="EG22" i="1"/>
  <c r="EG27" i="1"/>
  <c r="DV33" i="1"/>
  <c r="DV32" i="1"/>
  <c r="DV28" i="1"/>
  <c r="DV36" i="1"/>
  <c r="DV30" i="1"/>
  <c r="DV26" i="1"/>
  <c r="DV31" i="1"/>
  <c r="DV34" i="1"/>
  <c r="DV22" i="1"/>
  <c r="DV29" i="1"/>
  <c r="DV27" i="1"/>
  <c r="DV21" i="1"/>
  <c r="DV35" i="1"/>
  <c r="EH35" i="1"/>
  <c r="EH29" i="1"/>
  <c r="EH21" i="1"/>
  <c r="EH30" i="1"/>
  <c r="EH33" i="1"/>
  <c r="EH34" i="1"/>
  <c r="EH32" i="1"/>
  <c r="EH26" i="1"/>
  <c r="EH28" i="1"/>
  <c r="EH22" i="1"/>
  <c r="EH27" i="1"/>
  <c r="EH36" i="1"/>
  <c r="EH31" i="1"/>
  <c r="DT21" i="1"/>
  <c r="DT22" i="1"/>
  <c r="DT36" i="1"/>
  <c r="DT33" i="1"/>
  <c r="DT34" i="1"/>
  <c r="DT27" i="1"/>
  <c r="DT26" i="1"/>
  <c r="DT30" i="1"/>
  <c r="DT31" i="1"/>
  <c r="DT32" i="1"/>
  <c r="DT28" i="1"/>
  <c r="DT29" i="1"/>
  <c r="DT35" i="1"/>
  <c r="ED26" i="1"/>
  <c r="ED34" i="1"/>
  <c r="ED35" i="1"/>
  <c r="ED31" i="1"/>
  <c r="ED36" i="1"/>
  <c r="ED32" i="1"/>
  <c r="ED33" i="1"/>
  <c r="ED27" i="1"/>
  <c r="ED28" i="1"/>
  <c r="ED29" i="1"/>
  <c r="ED22" i="1"/>
  <c r="ED21" i="1"/>
  <c r="ED30" i="1"/>
  <c r="DS34" i="1"/>
  <c r="DS30" i="1"/>
  <c r="DS29" i="1"/>
  <c r="DS21" i="1"/>
  <c r="DS36" i="1"/>
  <c r="DS33" i="1"/>
  <c r="DS26" i="1"/>
  <c r="DS31" i="1"/>
  <c r="DS22" i="1"/>
  <c r="DS27" i="1"/>
  <c r="DS28" i="1"/>
  <c r="DS32" i="1"/>
  <c r="DS35" i="1"/>
  <c r="EI33" i="1"/>
  <c r="EI35" i="1"/>
  <c r="EI27" i="1"/>
  <c r="EI26" i="1"/>
  <c r="EI29" i="1"/>
  <c r="EI31" i="1"/>
  <c r="EI32" i="1"/>
  <c r="EI34" i="1"/>
  <c r="EI22" i="1"/>
  <c r="EI28" i="1"/>
  <c r="EI21" i="1"/>
  <c r="EI30" i="1"/>
  <c r="EI36" i="1"/>
  <c r="EC36" i="1"/>
  <c r="EC31" i="1"/>
  <c r="EC32" i="1"/>
  <c r="EC27" i="1"/>
  <c r="EC35" i="1"/>
  <c r="EC28" i="1"/>
  <c r="EC34" i="1"/>
  <c r="EC33" i="1"/>
  <c r="EC26" i="1"/>
  <c r="EC22" i="1"/>
  <c r="EC30" i="1"/>
  <c r="EC29" i="1"/>
  <c r="EC21" i="1"/>
  <c r="EH25" i="1"/>
  <c r="EH24" i="1"/>
  <c r="EH23" i="1"/>
  <c r="EI24" i="1"/>
  <c r="EI23" i="1"/>
  <c r="EI25" i="1"/>
  <c r="DS24" i="1"/>
  <c r="DS25" i="1"/>
  <c r="DS23" i="1"/>
  <c r="DV23" i="1"/>
  <c r="DV24" i="1"/>
  <c r="DV25" i="1"/>
  <c r="ED25" i="1"/>
  <c r="ED23" i="1"/>
  <c r="ED24" i="1"/>
  <c r="EC24" i="1"/>
  <c r="EC25" i="1"/>
  <c r="EC23" i="1"/>
  <c r="EG24" i="1"/>
  <c r="EG23" i="1"/>
  <c r="EG25" i="1"/>
  <c r="DT23" i="1"/>
  <c r="DT24" i="1"/>
  <c r="DT25" i="1"/>
  <c r="DU23" i="1"/>
  <c r="DU25" i="1"/>
  <c r="DU24" i="1"/>
  <c r="AM7" i="1"/>
  <c r="AM20" i="1" s="1"/>
  <c r="AN7" i="1"/>
  <c r="AN20" i="1" s="1"/>
  <c r="EX42" i="1"/>
  <c r="AM31" i="1" l="1"/>
  <c r="AM34" i="1"/>
  <c r="AM32" i="1"/>
  <c r="AM27" i="1"/>
  <c r="AM35" i="1"/>
  <c r="AM29" i="1"/>
  <c r="AM33" i="1"/>
  <c r="AM22" i="1"/>
  <c r="AM26" i="1"/>
  <c r="AM21" i="1"/>
  <c r="AM30" i="1"/>
  <c r="AM28" i="1"/>
  <c r="AM36" i="1"/>
  <c r="AN32" i="1"/>
  <c r="AN33" i="1"/>
  <c r="AN28" i="1"/>
  <c r="AN22" i="1"/>
  <c r="AN31" i="1"/>
  <c r="AN36" i="1"/>
  <c r="AN35" i="1"/>
  <c r="AN27" i="1"/>
  <c r="AN29" i="1"/>
  <c r="AN26" i="1"/>
  <c r="AN30" i="1"/>
  <c r="AN21" i="1"/>
  <c r="AN34" i="1"/>
  <c r="AN23" i="1"/>
  <c r="AN25" i="1"/>
  <c r="AN24" i="1"/>
  <c r="AM25" i="1"/>
  <c r="AM23" i="1"/>
  <c r="AM24" i="1"/>
  <c r="AL6" i="1"/>
  <c r="AL7" i="1" l="1"/>
  <c r="AL20" i="1" s="1"/>
  <c r="AL35" i="1" l="1"/>
  <c r="AL28" i="1"/>
  <c r="AL29" i="1"/>
  <c r="AL31" i="1"/>
  <c r="AL30" i="1"/>
  <c r="AL34" i="1"/>
  <c r="AL33" i="1"/>
  <c r="AL32" i="1"/>
  <c r="AL27" i="1"/>
  <c r="AL22" i="1"/>
  <c r="AL26" i="1"/>
  <c r="AL21" i="1"/>
  <c r="AL36" i="1"/>
  <c r="AL23" i="1"/>
  <c r="AL24" i="1"/>
  <c r="AL25" i="1"/>
  <c r="FB42" i="1"/>
  <c r="EU6" i="1"/>
  <c r="ET6" i="1"/>
  <c r="ET9" i="1" l="1"/>
  <c r="ET7" i="1"/>
  <c r="EU9" i="1"/>
  <c r="EU7" i="1"/>
  <c r="EU42" i="1"/>
  <c r="ET42" i="1"/>
  <c r="ET20" i="1" l="1"/>
  <c r="EU20" i="1"/>
  <c r="ET16" i="1"/>
  <c r="EU16" i="1"/>
  <c r="HD42" i="1"/>
  <c r="EU26" i="1" l="1"/>
  <c r="EU36" i="1"/>
  <c r="EU35" i="1"/>
  <c r="EU28" i="1"/>
  <c r="EU31" i="1"/>
  <c r="EU22" i="1"/>
  <c r="EU32" i="1"/>
  <c r="EU29" i="1"/>
  <c r="EU34" i="1"/>
  <c r="EU21" i="1"/>
  <c r="EU30" i="1"/>
  <c r="EU27" i="1"/>
  <c r="EU33" i="1"/>
  <c r="ET33" i="1"/>
  <c r="ET35" i="1"/>
  <c r="ET22" i="1"/>
  <c r="ET30" i="1"/>
  <c r="ET36" i="1"/>
  <c r="ET31" i="1"/>
  <c r="ET29" i="1"/>
  <c r="ET26" i="1"/>
  <c r="ET28" i="1"/>
  <c r="ET34" i="1"/>
  <c r="ET32" i="1"/>
  <c r="ET21" i="1"/>
  <c r="ET27" i="1"/>
  <c r="EU23" i="1"/>
  <c r="EU24" i="1"/>
  <c r="EU25" i="1"/>
  <c r="ET24" i="1"/>
  <c r="ET25" i="1"/>
  <c r="ET23" i="1"/>
  <c r="BE6" i="1"/>
  <c r="BE9" i="1" l="1"/>
  <c r="BE7" i="1"/>
  <c r="BE42" i="1"/>
  <c r="DN6" i="1"/>
  <c r="DO6" i="1"/>
  <c r="GZ6" i="1"/>
  <c r="HC6" i="1"/>
  <c r="HW6" i="1"/>
  <c r="AF6" i="1"/>
  <c r="BE20" i="1" l="1"/>
  <c r="BE16" i="1"/>
  <c r="HC9" i="1"/>
  <c r="HC7" i="1"/>
  <c r="HW9" i="1"/>
  <c r="HW7" i="1"/>
  <c r="DN9" i="1"/>
  <c r="DN7" i="1"/>
  <c r="DO9" i="1"/>
  <c r="DO7" i="1"/>
  <c r="AF7" i="1"/>
  <c r="GZ9" i="1"/>
  <c r="GZ7" i="1"/>
  <c r="DN42" i="1"/>
  <c r="HC42" i="1"/>
  <c r="DO42" i="1"/>
  <c r="GZ42" i="1"/>
  <c r="HF42" i="1"/>
  <c r="DP42" i="1"/>
  <c r="EZ42" i="1"/>
  <c r="AF42" i="1"/>
  <c r="HW42" i="1"/>
  <c r="BE27" i="1" l="1"/>
  <c r="BE30" i="1"/>
  <c r="BE32" i="1"/>
  <c r="BE31" i="1"/>
  <c r="BE28" i="1"/>
  <c r="BE35" i="1"/>
  <c r="BE34" i="1"/>
  <c r="BE29" i="1"/>
  <c r="BE21" i="1"/>
  <c r="BE36" i="1"/>
  <c r="BE33" i="1"/>
  <c r="BE22" i="1"/>
  <c r="BE26" i="1"/>
  <c r="AF25" i="1"/>
  <c r="AF24" i="1"/>
  <c r="AF23" i="1"/>
  <c r="BE25" i="1"/>
  <c r="BE24" i="1"/>
  <c r="BE23" i="1"/>
  <c r="DN20" i="1"/>
  <c r="GZ20" i="1"/>
  <c r="HW20" i="1"/>
  <c r="DO20" i="1"/>
  <c r="HC20" i="1"/>
  <c r="AF16" i="1"/>
  <c r="DO16" i="1"/>
  <c r="HW16" i="1"/>
  <c r="DN16" i="1"/>
  <c r="HC16" i="1"/>
  <c r="GZ16" i="1"/>
  <c r="HC26" i="1" l="1"/>
  <c r="HC32" i="1"/>
  <c r="HC30" i="1"/>
  <c r="HC29" i="1"/>
  <c r="HC28" i="1"/>
  <c r="HC31" i="1"/>
  <c r="HC35" i="1"/>
  <c r="HC22" i="1"/>
  <c r="HC27" i="1"/>
  <c r="HC21" i="1"/>
  <c r="HC36" i="1"/>
  <c r="HC34" i="1"/>
  <c r="HC33" i="1"/>
  <c r="HW30" i="1"/>
  <c r="HW28" i="1"/>
  <c r="HW33" i="1"/>
  <c r="HW36" i="1"/>
  <c r="HW35" i="1"/>
  <c r="HW26" i="1"/>
  <c r="HW34" i="1"/>
  <c r="HW32" i="1"/>
  <c r="HW29" i="1"/>
  <c r="HW21" i="1"/>
  <c r="HW22" i="1"/>
  <c r="HW31" i="1"/>
  <c r="HW27" i="1"/>
  <c r="DN27" i="1"/>
  <c r="DN31" i="1"/>
  <c r="DN33" i="1"/>
  <c r="DN30" i="1"/>
  <c r="DN21" i="1"/>
  <c r="DN36" i="1"/>
  <c r="DN29" i="1"/>
  <c r="DN26" i="1"/>
  <c r="DN32" i="1"/>
  <c r="DN28" i="1"/>
  <c r="DN34" i="1"/>
  <c r="DN22" i="1"/>
  <c r="DN35" i="1"/>
  <c r="DO35" i="1"/>
  <c r="DO34" i="1"/>
  <c r="DO26" i="1"/>
  <c r="DO36" i="1"/>
  <c r="DO27" i="1"/>
  <c r="DO28" i="1"/>
  <c r="DO32" i="1"/>
  <c r="DO31" i="1"/>
  <c r="DO22" i="1"/>
  <c r="DO29" i="1"/>
  <c r="DO30" i="1"/>
  <c r="DO21" i="1"/>
  <c r="DO33" i="1"/>
  <c r="GZ34" i="1"/>
  <c r="GZ21" i="1"/>
  <c r="GZ27" i="1"/>
  <c r="GZ29" i="1"/>
  <c r="GZ32" i="1"/>
  <c r="GZ33" i="1"/>
  <c r="GZ28" i="1"/>
  <c r="GZ26" i="1"/>
  <c r="GZ31" i="1"/>
  <c r="GZ30" i="1"/>
  <c r="GZ22" i="1"/>
  <c r="GZ35" i="1"/>
  <c r="GZ36" i="1"/>
  <c r="HC25" i="1"/>
  <c r="HC24" i="1"/>
  <c r="HC23" i="1"/>
  <c r="DO23" i="1"/>
  <c r="DO24" i="1"/>
  <c r="DO25" i="1"/>
  <c r="DN25" i="1"/>
  <c r="DN24" i="1"/>
  <c r="DN23" i="1"/>
  <c r="HW23" i="1"/>
  <c r="HW25" i="1"/>
  <c r="HW24" i="1"/>
  <c r="GZ24" i="1"/>
  <c r="GZ23" i="1"/>
  <c r="GZ25" i="1"/>
  <c r="A4" i="1"/>
  <c r="EO9" i="1" l="1"/>
  <c r="EO7" i="1"/>
  <c r="EO16" i="1" l="1"/>
  <c r="EN7" i="1"/>
  <c r="EN9" i="1"/>
  <c r="EN16" i="1" l="1"/>
  <c r="B3" i="1" l="1"/>
  <c r="D4" i="1" l="1"/>
  <c r="E4" i="1"/>
  <c r="F4" i="1"/>
  <c r="AE42" i="1" l="1"/>
  <c r="AE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D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AA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D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G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H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I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AR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P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Q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R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E78D51DF-8654-4903-B76F-F074C17EEDEC}">
      <text>
        <r>
          <rPr>
            <b/>
            <sz val="9"/>
            <color indexed="81"/>
            <rFont val="Tahoma"/>
            <family val="2"/>
          </rPr>
          <t>Michael Young:</t>
        </r>
        <r>
          <rPr>
            <sz val="9"/>
            <color indexed="81"/>
            <rFont val="Tahoma"/>
            <family val="2"/>
          </rPr>
          <t xml:space="preserve">
Control if fvp is dvp</t>
        </r>
      </text>
    </comment>
    <comment ref="BT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U2" authorId="0" shapeId="0" xr:uid="{F3BE25F0-A306-41BC-B1FE-05A4EB76F4F0}">
      <text>
        <r>
          <rPr>
            <b/>
            <sz val="9"/>
            <color indexed="81"/>
            <rFont val="Tahoma"/>
            <family val="2"/>
          </rPr>
          <t>Michael Young:</t>
        </r>
        <r>
          <rPr>
            <sz val="9"/>
            <color indexed="81"/>
            <rFont val="Tahoma"/>
            <family val="2"/>
          </rPr>
          <t xml:space="preserve">
Control if fvp is dvp</t>
        </r>
      </text>
    </comment>
    <comment ref="BV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W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X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O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Q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CV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W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X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Y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Z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A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B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C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D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E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H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I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J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X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A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E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H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I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K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L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M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S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V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W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A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B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C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FD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E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F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G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H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V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W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L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M2" authorId="0" shapeId="0" xr:uid="{CBD300F2-C140-49FF-A3D1-19531521668F}">
      <text>
        <r>
          <rPr>
            <b/>
            <sz val="9"/>
            <color indexed="81"/>
            <rFont val="Tahoma"/>
            <family val="2"/>
          </rPr>
          <t>Michael Young:</t>
        </r>
        <r>
          <rPr>
            <sz val="9"/>
            <color indexed="81"/>
            <rFont val="Tahoma"/>
            <family val="2"/>
          </rPr>
          <t xml:space="preserve">
min dams</t>
        </r>
      </text>
    </comment>
    <comment ref="GN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O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adults can be entered as d[2:3]</t>
        </r>
      </text>
    </comment>
    <comment ref="GQ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R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GS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GT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U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V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W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X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GY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Z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A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B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C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H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I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J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K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M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N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O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P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Q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R2" authorId="2" shapeId="0" xr:uid="{289B5281-ED83-4166-BDEE-15C174FC795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S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T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D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M3" authorId="2" shapeId="0" xr:uid="{B954CDF6-1ABF-48D4-9FEA-F3C077148276}">
      <text>
        <r>
          <rPr>
            <b/>
            <sz val="9"/>
            <color indexed="81"/>
            <rFont val="Tahoma"/>
            <family val="2"/>
          </rPr>
          <t>John:</t>
        </r>
        <r>
          <rPr>
            <sz val="9"/>
            <color indexed="81"/>
            <rFont val="Tahoma"/>
            <family val="2"/>
          </rPr>
          <t xml:space="preserve">
Pasture type</t>
        </r>
      </text>
    </comment>
    <comment ref="HN3" authorId="2" shapeId="0" xr:uid="{3DA988A2-87E9-45A7-B00D-99AF0DC99125}">
      <text>
        <r>
          <rPr>
            <b/>
            <sz val="9"/>
            <color indexed="81"/>
            <rFont val="Tahoma"/>
            <family val="2"/>
          </rPr>
          <t>John:</t>
        </r>
        <r>
          <rPr>
            <sz val="9"/>
            <color indexed="81"/>
            <rFont val="Tahoma"/>
            <family val="2"/>
          </rPr>
          <t xml:space="preserve">
Pasture type</t>
        </r>
      </text>
    </comment>
    <comment ref="HO3" authorId="2" shapeId="0" xr:uid="{B1BA6188-A345-4BB4-9DCF-724ACC79178E}">
      <text>
        <r>
          <rPr>
            <b/>
            <sz val="9"/>
            <color indexed="81"/>
            <rFont val="Tahoma"/>
            <family val="2"/>
          </rPr>
          <t>John:</t>
        </r>
        <r>
          <rPr>
            <sz val="9"/>
            <color indexed="81"/>
            <rFont val="Tahoma"/>
            <family val="2"/>
          </rPr>
          <t xml:space="preserve">
Pasture type</t>
        </r>
      </text>
    </comment>
    <comment ref="HP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D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E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P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U4" authorId="0" shapeId="0" xr:uid="{7861D19F-916D-408A-A538-198C929599E5}">
      <text>
        <r>
          <rPr>
            <b/>
            <sz val="9"/>
            <color indexed="81"/>
            <rFont val="Tahoma"/>
            <family val="2"/>
          </rPr>
          <t>John:</t>
        </r>
        <r>
          <rPr>
            <sz val="9"/>
            <color indexed="81"/>
            <rFont val="Tahoma"/>
            <family val="2"/>
          </rPr>
          <t xml:space="preserve">
Relative availability</t>
        </r>
      </text>
    </comment>
    <comment ref="AV4" authorId="0" shapeId="0" xr:uid="{F2BDF62F-A2C0-480F-B4A2-37C24BFCFD37}">
      <text>
        <r>
          <rPr>
            <b/>
            <sz val="9"/>
            <color indexed="81"/>
            <rFont val="Tahoma"/>
            <family val="2"/>
          </rPr>
          <t>John:</t>
        </r>
        <r>
          <rPr>
            <sz val="9"/>
            <color indexed="81"/>
            <rFont val="Tahoma"/>
            <family val="2"/>
          </rPr>
          <t xml:space="preserve">
Weaner mortality</t>
        </r>
      </text>
    </comment>
    <comment ref="AW4" authorId="0" shapeId="0" xr:uid="{D8F50781-0506-497E-A15D-0AC6218853A7}">
      <text>
        <r>
          <rPr>
            <b/>
            <sz val="9"/>
            <color indexed="81"/>
            <rFont val="Tahoma"/>
            <family val="2"/>
          </rPr>
          <t>John:</t>
        </r>
        <r>
          <rPr>
            <sz val="9"/>
            <color indexed="81"/>
            <rFont val="Tahoma"/>
            <family val="2"/>
          </rPr>
          <t xml:space="preserve">
Dam mortality</t>
        </r>
      </text>
    </comment>
    <comment ref="AX4" authorId="0" shapeId="0" xr:uid="{1E2CC5AE-FD66-4928-899F-555D857AB655}">
      <text>
        <r>
          <rPr>
            <b/>
            <sz val="9"/>
            <color indexed="81"/>
            <rFont val="Tahoma"/>
            <family val="2"/>
          </rPr>
          <t>John:</t>
        </r>
        <r>
          <rPr>
            <sz val="9"/>
            <color indexed="81"/>
            <rFont val="Tahoma"/>
            <family val="2"/>
          </rPr>
          <t xml:space="preserve">
Relative availability</t>
        </r>
      </text>
    </comment>
    <comment ref="AY4" authorId="0" shapeId="0" xr:uid="{DD1BC7DC-9510-49A0-8CF8-2ACF91E46EB3}">
      <text>
        <r>
          <rPr>
            <sz val="9"/>
            <color indexed="81"/>
            <rFont val="Tahoma"/>
            <family val="2"/>
          </rPr>
          <t>Progeny survival</t>
        </r>
      </text>
    </comment>
    <comment ref="AZ4" authorId="0" shapeId="0" xr:uid="{0C4CB34C-52A2-4080-A23E-ADED3301A1F0}">
      <text>
        <r>
          <rPr>
            <b/>
            <sz val="9"/>
            <color indexed="81"/>
            <rFont val="Tahoma"/>
            <family val="2"/>
          </rPr>
          <t>John:</t>
        </r>
        <r>
          <rPr>
            <sz val="9"/>
            <color indexed="81"/>
            <rFont val="Tahoma"/>
            <family val="2"/>
          </rPr>
          <t xml:space="preserve">
Relative availability</t>
        </r>
      </text>
    </comment>
    <comment ref="BA4" authorId="0" shapeId="0" xr:uid="{3F3DB6C4-DE2F-419B-AD18-07785C231917}">
      <text>
        <r>
          <rPr>
            <sz val="9"/>
            <color indexed="81"/>
            <rFont val="Tahoma"/>
            <family val="2"/>
          </rPr>
          <t>Birth weight</t>
        </r>
      </text>
    </comment>
    <comment ref="BB4" authorId="0" shapeId="0" xr:uid="{DA1C078D-AA81-4A78-9DFC-37E0A8AB8B86}">
      <text>
        <r>
          <rPr>
            <sz val="9"/>
            <color indexed="81"/>
            <rFont val="Tahoma"/>
            <family val="2"/>
          </rPr>
          <t>Weaning weight</t>
        </r>
      </text>
    </comment>
    <comment ref="BC4" authorId="0" shapeId="0" xr:uid="{1EC0D7CF-12F9-4F1F-8977-A8F060C09A40}">
      <text>
        <r>
          <rPr>
            <b/>
            <sz val="9"/>
            <color indexed="81"/>
            <rFont val="Tahoma"/>
            <family val="2"/>
          </rPr>
          <t>John:</t>
        </r>
        <r>
          <rPr>
            <sz val="9"/>
            <color indexed="81"/>
            <rFont val="Tahoma"/>
            <family val="2"/>
          </rPr>
          <t xml:space="preserve">
Weaner mortality</t>
        </r>
      </text>
    </comment>
    <comment ref="BD4" authorId="0" shapeId="0" xr:uid="{85ED7518-3248-46F2-BEC1-6F6D2BDF3C8C}">
      <text>
        <r>
          <rPr>
            <b/>
            <sz val="9"/>
            <color indexed="81"/>
            <rFont val="Tahoma"/>
            <family val="2"/>
          </rPr>
          <t>John:</t>
        </r>
        <r>
          <rPr>
            <sz val="9"/>
            <color indexed="81"/>
            <rFont val="Tahoma"/>
            <family val="2"/>
          </rPr>
          <t xml:space="preserve">
Relative availability</t>
        </r>
      </text>
    </comment>
    <comment ref="BE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F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G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H4" authorId="2" shapeId="0" xr:uid="{7393AF12-0094-4F60-A7AB-F5D1266D3A77}">
      <text>
        <r>
          <rPr>
            <b/>
            <sz val="9"/>
            <color indexed="81"/>
            <rFont val="Tahoma"/>
            <family val="2"/>
          </rPr>
          <t>John:</t>
        </r>
        <r>
          <rPr>
            <sz val="9"/>
            <color indexed="81"/>
            <rFont val="Tahoma"/>
            <family val="2"/>
          </rPr>
          <t xml:space="preserve">
CFW</t>
        </r>
      </text>
    </comment>
    <comment ref="BI4" authorId="2" shapeId="0" xr:uid="{771484C3-46D6-45C5-A026-7EE24A81FF53}">
      <text>
        <r>
          <rPr>
            <b/>
            <sz val="9"/>
            <color indexed="81"/>
            <rFont val="Tahoma"/>
            <family val="2"/>
          </rPr>
          <t>John:</t>
        </r>
        <r>
          <rPr>
            <sz val="9"/>
            <color indexed="81"/>
            <rFont val="Tahoma"/>
            <family val="2"/>
          </rPr>
          <t xml:space="preserve">
FD</t>
        </r>
      </text>
    </comment>
    <comment ref="BJ4" authorId="2" shapeId="0" xr:uid="{ADC52D4F-7C42-4FA7-9F09-55FB9985AC2F}">
      <text>
        <r>
          <rPr>
            <b/>
            <sz val="9"/>
            <color indexed="81"/>
            <rFont val="Tahoma"/>
            <family val="2"/>
          </rPr>
          <t>John:</t>
        </r>
        <r>
          <rPr>
            <sz val="9"/>
            <color indexed="81"/>
            <rFont val="Tahoma"/>
            <family val="2"/>
          </rPr>
          <t xml:space="preserve">
Conception</t>
        </r>
      </text>
    </comment>
    <comment ref="BK4" authorId="2" shapeId="0" xr:uid="{F27BEBBE-D2F8-4576-8FEC-B287BAC0AE61}">
      <text>
        <r>
          <rPr>
            <b/>
            <sz val="9"/>
            <color indexed="81"/>
            <rFont val="Tahoma"/>
            <family val="2"/>
          </rPr>
          <t>John:</t>
        </r>
        <r>
          <rPr>
            <sz val="9"/>
            <color indexed="81"/>
            <rFont val="Tahoma"/>
            <family val="2"/>
          </rPr>
          <t xml:space="preserve">
Litter Size</t>
        </r>
      </text>
    </comment>
    <comment ref="BL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M4" authorId="2" shapeId="0" xr:uid="{DE7CD090-09BE-40D2-9B12-1E8507B432E6}">
      <text>
        <r>
          <rPr>
            <b/>
            <sz val="9"/>
            <color indexed="81"/>
            <rFont val="Tahoma"/>
            <family val="2"/>
          </rPr>
          <t>John:</t>
        </r>
        <r>
          <rPr>
            <sz val="9"/>
            <color indexed="81"/>
            <rFont val="Tahoma"/>
            <family val="2"/>
          </rPr>
          <t xml:space="preserve">
Mortality</t>
        </r>
      </text>
    </comment>
    <comment ref="BN4" authorId="2" shapeId="0" xr:uid="{6ED1A1EE-0BDB-495F-9681-190BB4699860}">
      <text>
        <r>
          <rPr>
            <b/>
            <sz val="9"/>
            <color indexed="81"/>
            <rFont val="Tahoma"/>
            <family val="2"/>
          </rPr>
          <t>John:</t>
        </r>
        <r>
          <rPr>
            <sz val="9"/>
            <color indexed="81"/>
            <rFont val="Tahoma"/>
            <family val="2"/>
          </rPr>
          <t xml:space="preserve">
LWC (Liveweight change)</t>
        </r>
      </text>
    </comment>
    <comment ref="BO4" authorId="2" shapeId="0" xr:uid="{6D71D5CB-E7C6-4A81-9736-2A0B30A96F03}">
      <text>
        <r>
          <rPr>
            <b/>
            <sz val="9"/>
            <color indexed="81"/>
            <rFont val="Tahoma"/>
            <family val="2"/>
          </rPr>
          <t>John:</t>
        </r>
        <r>
          <rPr>
            <sz val="9"/>
            <color indexed="81"/>
            <rFont val="Tahoma"/>
            <family val="2"/>
          </rPr>
          <t xml:space="preserve">
Random</t>
        </r>
      </text>
    </comment>
    <comment ref="BQ4" authorId="0" shapeId="0" xr:uid="{823CD838-0DE7-46A5-A20C-4967BBB8336D}">
      <text>
        <r>
          <rPr>
            <b/>
            <sz val="9"/>
            <color indexed="81"/>
            <rFont val="Tahoma"/>
            <family val="2"/>
          </rPr>
          <t>Michael Young:</t>
        </r>
        <r>
          <rPr>
            <sz val="9"/>
            <color indexed="81"/>
            <rFont val="Tahoma"/>
            <family val="2"/>
          </rPr>
          <t xml:space="preserve">
1:2 is weaning </t>
        </r>
      </text>
    </comment>
    <comment ref="BR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BT4" authorId="0" shapeId="0" xr:uid="{513F7AEA-C2A1-457F-B2C9-E7D72D003C9B}">
      <text>
        <r>
          <rPr>
            <b/>
            <sz val="9"/>
            <color indexed="81"/>
            <rFont val="Tahoma"/>
            <family val="2"/>
          </rPr>
          <t>Michael Young:</t>
        </r>
        <r>
          <rPr>
            <sz val="9"/>
            <color indexed="81"/>
            <rFont val="Tahoma"/>
            <family val="2"/>
          </rPr>
          <t xml:space="preserve">
3:4 is season start FVP</t>
        </r>
      </text>
    </comment>
    <comment ref="BY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Z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A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B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C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V4" authorId="2" shapeId="0" xr:uid="{2264C0C6-E70D-43D3-B87A-30EDC2A40F34}">
      <text>
        <r>
          <rPr>
            <b/>
            <sz val="9"/>
            <color indexed="81"/>
            <rFont val="Tahoma"/>
            <family val="2"/>
          </rPr>
          <t>John:</t>
        </r>
        <r>
          <rPr>
            <sz val="9"/>
            <color indexed="81"/>
            <rFont val="Tahoma"/>
            <family val="2"/>
          </rPr>
          <t xml:space="preserve">
All dams</t>
        </r>
      </text>
    </comment>
    <comment ref="CW4" authorId="2" shapeId="0" xr:uid="{0C26DBE4-BD27-4C07-A035-AB2C76262933}">
      <text>
        <r>
          <rPr>
            <b/>
            <sz val="9"/>
            <color indexed="81"/>
            <rFont val="Tahoma"/>
            <family val="2"/>
          </rPr>
          <t>John:</t>
        </r>
        <r>
          <rPr>
            <sz val="9"/>
            <color indexed="81"/>
            <rFont val="Tahoma"/>
            <family val="2"/>
          </rPr>
          <t xml:space="preserve">
All offspring</t>
        </r>
      </text>
    </comment>
    <comment ref="CX4" authorId="2" shapeId="0" xr:uid="{ACD28C0C-AE68-4BD9-9EED-7DD6A7DC9B99}">
      <text>
        <r>
          <rPr>
            <b/>
            <sz val="9"/>
            <color indexed="81"/>
            <rFont val="Tahoma"/>
            <family val="2"/>
          </rPr>
          <t>John:</t>
        </r>
        <r>
          <rPr>
            <sz val="9"/>
            <color indexed="81"/>
            <rFont val="Tahoma"/>
            <family val="2"/>
          </rPr>
          <t xml:space="preserve">
All dams</t>
        </r>
      </text>
    </comment>
    <comment ref="CY4" authorId="2" shapeId="0" xr:uid="{92936E11-8E13-4370-BA01-5A7C64DCB7E6}">
      <text>
        <r>
          <rPr>
            <b/>
            <sz val="9"/>
            <color indexed="81"/>
            <rFont val="Tahoma"/>
            <family val="2"/>
          </rPr>
          <t>John:</t>
        </r>
        <r>
          <rPr>
            <sz val="9"/>
            <color indexed="81"/>
            <rFont val="Tahoma"/>
            <family val="2"/>
          </rPr>
          <t xml:space="preserve">
All offspring</t>
        </r>
      </text>
    </comment>
    <comment ref="CZ4" authorId="2" shapeId="0" xr:uid="{47717A62-9B44-40A0-AE13-768647E9BB65}">
      <text>
        <r>
          <rPr>
            <b/>
            <sz val="9"/>
            <color indexed="81"/>
            <rFont val="Tahoma"/>
            <family val="2"/>
          </rPr>
          <t>John:</t>
        </r>
        <r>
          <rPr>
            <sz val="9"/>
            <color indexed="81"/>
            <rFont val="Tahoma"/>
            <family val="2"/>
          </rPr>
          <t xml:space="preserve">
All dams</t>
        </r>
      </text>
    </comment>
    <comment ref="DA4" authorId="2" shapeId="0" xr:uid="{824A4D46-16F9-434D-92A9-93CDBAFCFE8D}">
      <text>
        <r>
          <rPr>
            <b/>
            <sz val="9"/>
            <color indexed="81"/>
            <rFont val="Tahoma"/>
            <family val="2"/>
          </rPr>
          <t>John:</t>
        </r>
        <r>
          <rPr>
            <sz val="9"/>
            <color indexed="81"/>
            <rFont val="Tahoma"/>
            <family val="2"/>
          </rPr>
          <t xml:space="preserve">
All offspring</t>
        </r>
      </text>
    </comment>
    <comment ref="DB4" authorId="2" shapeId="0" xr:uid="{5F8D7599-9B1B-4CCD-8F76-B4A1DF99C4FD}">
      <text>
        <r>
          <rPr>
            <b/>
            <sz val="9"/>
            <color indexed="81"/>
            <rFont val="Tahoma"/>
            <family val="2"/>
          </rPr>
          <t>John:</t>
        </r>
        <r>
          <rPr>
            <sz val="9"/>
            <color indexed="81"/>
            <rFont val="Tahoma"/>
            <family val="2"/>
          </rPr>
          <t xml:space="preserve">
aStd - weanage
</t>
        </r>
      </text>
    </comment>
    <comment ref="DC4" authorId="2" shapeId="0" xr:uid="{5A621710-7CA6-4398-BEAD-82F155DBF4A7}">
      <text>
        <r>
          <rPr>
            <b/>
            <sz val="9"/>
            <color indexed="81"/>
            <rFont val="Tahoma"/>
            <family val="2"/>
          </rPr>
          <t>John:</t>
        </r>
        <r>
          <rPr>
            <sz val="9"/>
            <color indexed="81"/>
            <rFont val="Tahoma"/>
            <family val="2"/>
          </rPr>
          <t xml:space="preserve">
aStd - weanage
</t>
        </r>
      </text>
    </comment>
    <comment ref="DD4" authorId="2" shapeId="0" xr:uid="{1FD324B5-731F-4818-8775-5AB906AD49E4}">
      <text>
        <r>
          <rPr>
            <b/>
            <sz val="9"/>
            <color indexed="81"/>
            <rFont val="Tahoma"/>
            <family val="2"/>
          </rPr>
          <t>John:</t>
        </r>
        <r>
          <rPr>
            <sz val="9"/>
            <color indexed="81"/>
            <rFont val="Tahoma"/>
            <family val="2"/>
          </rPr>
          <t xml:space="preserve">
Undifferentiated dams</t>
        </r>
      </text>
    </comment>
    <comment ref="DE4" authorId="2" shapeId="0" xr:uid="{2CCD5A21-A028-4D5C-859A-15011590E0D3}">
      <text>
        <r>
          <rPr>
            <b/>
            <sz val="9"/>
            <color indexed="81"/>
            <rFont val="Tahoma"/>
            <family val="2"/>
          </rPr>
          <t>John:</t>
        </r>
        <r>
          <rPr>
            <sz val="9"/>
            <color indexed="81"/>
            <rFont val="Tahoma"/>
            <family val="2"/>
          </rPr>
          <t xml:space="preserve">
Dry dams </t>
        </r>
      </text>
    </comment>
    <comment ref="DF4" authorId="2" shapeId="0" xr:uid="{CDF6E461-6EFD-4268-BC12-71BD89FEFDD2}">
      <text>
        <r>
          <rPr>
            <b/>
            <sz val="9"/>
            <color indexed="81"/>
            <rFont val="Tahoma"/>
            <family val="2"/>
          </rPr>
          <t>John:</t>
        </r>
        <r>
          <rPr>
            <sz val="9"/>
            <color indexed="81"/>
            <rFont val="Tahoma"/>
            <family val="2"/>
          </rPr>
          <t xml:space="preserve">
Pregnant dams</t>
        </r>
      </text>
    </comment>
    <comment ref="DG4" authorId="2" shapeId="0" xr:uid="{83A44181-CA52-4FE1-8F1C-722C4F31CE68}">
      <text>
        <r>
          <rPr>
            <b/>
            <sz val="9"/>
            <color indexed="81"/>
            <rFont val="Tahoma"/>
            <family val="2"/>
          </rPr>
          <t>John:</t>
        </r>
        <r>
          <rPr>
            <sz val="9"/>
            <color indexed="81"/>
            <rFont val="Tahoma"/>
            <family val="2"/>
          </rPr>
          <t xml:space="preserve">
Single dams</t>
        </r>
      </text>
    </comment>
    <comment ref="DH4" authorId="2" shapeId="0" xr:uid="{4B55BEE9-662E-40B1-815B-DE633A72AFC3}">
      <text>
        <r>
          <rPr>
            <b/>
            <sz val="9"/>
            <color indexed="81"/>
            <rFont val="Tahoma"/>
            <family val="2"/>
          </rPr>
          <t>John:</t>
        </r>
        <r>
          <rPr>
            <sz val="9"/>
            <color indexed="81"/>
            <rFont val="Tahoma"/>
            <family val="2"/>
          </rPr>
          <t xml:space="preserve">
Multiple dams</t>
        </r>
      </text>
    </comment>
    <comment ref="DI4" authorId="2" shapeId="0" xr:uid="{AEB5DD46-8F1F-4D43-AE86-2A2726BC7ED2}">
      <text>
        <r>
          <rPr>
            <b/>
            <sz val="9"/>
            <color indexed="81"/>
            <rFont val="Tahoma"/>
            <family val="2"/>
          </rPr>
          <t>John:</t>
        </r>
        <r>
          <rPr>
            <sz val="9"/>
            <color indexed="81"/>
            <rFont val="Tahoma"/>
            <family val="2"/>
          </rPr>
          <t xml:space="preserve">
Twin dams</t>
        </r>
      </text>
    </comment>
    <comment ref="DJ4" authorId="2" shapeId="0" xr:uid="{070358F4-7D23-4E95-A2AB-E657991D714C}">
      <text>
        <r>
          <rPr>
            <b/>
            <sz val="9"/>
            <color indexed="81"/>
            <rFont val="Tahoma"/>
            <family val="2"/>
          </rPr>
          <t>John:</t>
        </r>
        <r>
          <rPr>
            <sz val="9"/>
            <color indexed="81"/>
            <rFont val="Tahoma"/>
            <family val="2"/>
          </rPr>
          <t xml:space="preserve">
Triplet dams</t>
        </r>
      </text>
    </comment>
    <comment ref="DN4" authorId="2" shapeId="0" xr:uid="{EDBA936A-EB3F-47A4-A727-C6F9EF60B6FA}">
      <text>
        <r>
          <rPr>
            <b/>
            <sz val="9"/>
            <color indexed="81"/>
            <rFont val="Tahoma"/>
            <family val="2"/>
          </rPr>
          <t>John:</t>
        </r>
        <r>
          <rPr>
            <sz val="9"/>
            <color indexed="81"/>
            <rFont val="Tahoma"/>
            <family val="2"/>
          </rPr>
          <t xml:space="preserve">
Include BBB</t>
        </r>
      </text>
    </comment>
    <comment ref="DO4" authorId="2" shapeId="0" xr:uid="{8D9B30BF-7807-4CA4-8B4F-461542872E18}">
      <text>
        <r>
          <rPr>
            <b/>
            <sz val="9"/>
            <color indexed="81"/>
            <rFont val="Tahoma"/>
            <family val="2"/>
          </rPr>
          <t>John:</t>
        </r>
        <r>
          <rPr>
            <sz val="9"/>
            <color indexed="81"/>
            <rFont val="Tahoma"/>
            <family val="2"/>
          </rPr>
          <t xml:space="preserve">
Include BBM</t>
        </r>
      </text>
    </comment>
    <comment ref="DP4" authorId="2" shapeId="0" xr:uid="{EA5FCC71-3412-4D05-9092-E3A7BA334AF5}">
      <text>
        <r>
          <rPr>
            <b/>
            <sz val="9"/>
            <color indexed="81"/>
            <rFont val="Tahoma"/>
            <family val="2"/>
          </rPr>
          <t>John:</t>
        </r>
        <r>
          <rPr>
            <sz val="9"/>
            <color indexed="81"/>
            <rFont val="Tahoma"/>
            <family val="2"/>
          </rPr>
          <t xml:space="preserve">
Include BBT</t>
        </r>
      </text>
    </comment>
    <comment ref="DQ4" authorId="2" shapeId="0" xr:uid="{FBB5830A-BD65-4BB9-B2EA-685EBA0BC799}">
      <text>
        <r>
          <rPr>
            <b/>
            <sz val="9"/>
            <color indexed="81"/>
            <rFont val="Tahoma"/>
            <family val="2"/>
          </rPr>
          <t>John:</t>
        </r>
        <r>
          <rPr>
            <sz val="9"/>
            <color indexed="81"/>
            <rFont val="Tahoma"/>
            <family val="2"/>
          </rPr>
          <t xml:space="preserve">
Include BMT</t>
        </r>
      </text>
    </comment>
    <comment ref="DT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A4" authorId="2" shapeId="0" xr:uid="{FB130362-2347-4565-9BB7-6EAC49766174}">
      <text>
        <r>
          <rPr>
            <b/>
            <sz val="9"/>
            <color indexed="81"/>
            <rFont val="Tahoma"/>
            <family val="2"/>
          </rPr>
          <t>John:</t>
        </r>
        <r>
          <rPr>
            <sz val="9"/>
            <color indexed="81"/>
            <rFont val="Tahoma"/>
            <family val="2"/>
          </rPr>
          <t xml:space="preserve">
CSIRO lamb survival of multiples</t>
        </r>
      </text>
    </comment>
    <comment ref="EB4" authorId="2" shapeId="0" xr:uid="{2B3A8A1C-102C-4B66-A431-BD7DAEF939AB}">
      <text>
        <r>
          <rPr>
            <b/>
            <sz val="9"/>
            <color indexed="81"/>
            <rFont val="Tahoma"/>
            <family val="2"/>
          </rPr>
          <t>John:</t>
        </r>
        <r>
          <rPr>
            <sz val="9"/>
            <color indexed="81"/>
            <rFont val="Tahoma"/>
            <family val="2"/>
          </rPr>
          <t xml:space="preserve">
LTW lamb survival of multiples</t>
        </r>
      </text>
    </comment>
    <comment ref="EE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F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G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H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I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M4" authorId="2" shapeId="0" xr:uid="{32F4DA07-C1F5-49CA-A47F-89BD263E5FCE}">
      <text>
        <r>
          <rPr>
            <b/>
            <sz val="9"/>
            <color indexed="81"/>
            <rFont val="Tahoma"/>
            <family val="2"/>
          </rPr>
          <t>John:</t>
        </r>
        <r>
          <rPr>
            <sz val="9"/>
            <color indexed="81"/>
            <rFont val="Tahoma"/>
            <family val="2"/>
          </rPr>
          <t xml:space="preserve">
Adjust repro rate of ewe lambs</t>
        </r>
      </text>
    </comment>
    <comment ref="EN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O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EP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Q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R4" authorId="2" shapeId="0" xr:uid="{6894B36D-9763-43B1-B7B3-D874B037C01A}">
      <text>
        <r>
          <rPr>
            <b/>
            <sz val="9"/>
            <color indexed="81"/>
            <rFont val="Tahoma"/>
            <family val="2"/>
          </rPr>
          <t>John:</t>
        </r>
        <r>
          <rPr>
            <sz val="9"/>
            <color indexed="81"/>
            <rFont val="Tahoma"/>
            <family val="2"/>
          </rPr>
          <t xml:space="preserve">
Singles</t>
        </r>
      </text>
    </comment>
    <comment ref="ES4" authorId="2" shapeId="0" xr:uid="{B8F6071A-7144-4766-AF63-2FB7A8DD7C68}">
      <text>
        <r>
          <rPr>
            <b/>
            <sz val="9"/>
            <color indexed="81"/>
            <rFont val="Tahoma"/>
            <family val="2"/>
          </rPr>
          <t>John:</t>
        </r>
        <r>
          <rPr>
            <sz val="9"/>
            <color indexed="81"/>
            <rFont val="Tahoma"/>
            <family val="2"/>
          </rPr>
          <t xml:space="preserve">
Multiples</t>
        </r>
      </text>
    </comment>
    <comment ref="EW4" authorId="0" shapeId="0" xr:uid="{75BF48CE-723C-411B-9631-014B4D886458}">
      <text>
        <r>
          <rPr>
            <b/>
            <sz val="9"/>
            <color indexed="81"/>
            <rFont val="Tahoma"/>
            <family val="2"/>
          </rPr>
          <t>Michael Young:</t>
        </r>
        <r>
          <rPr>
            <sz val="9"/>
            <color indexed="81"/>
            <rFont val="Tahoma"/>
            <family val="2"/>
          </rPr>
          <t xml:space="preserve">
All pastures</t>
        </r>
      </text>
    </comment>
    <comment ref="EX4" authorId="2" shapeId="0" xr:uid="{90C07E8A-2A5C-4510-B26D-109EE346383F}">
      <text>
        <r>
          <rPr>
            <b/>
            <sz val="9"/>
            <color indexed="81"/>
            <rFont val="Tahoma"/>
            <family val="2"/>
          </rPr>
          <t>John:</t>
        </r>
        <r>
          <rPr>
            <sz val="9"/>
            <color indexed="81"/>
            <rFont val="Tahoma"/>
            <family val="2"/>
          </rPr>
          <t xml:space="preserve">
Autumn lambing included</t>
        </r>
      </text>
    </comment>
    <comment ref="EY4" authorId="2" shapeId="0" xr:uid="{DDC4B732-0724-4618-967C-94830644C7C0}">
      <text>
        <r>
          <rPr>
            <b/>
            <sz val="9"/>
            <color indexed="81"/>
            <rFont val="Tahoma"/>
            <family val="2"/>
          </rPr>
          <t>John:</t>
        </r>
        <r>
          <rPr>
            <sz val="9"/>
            <color indexed="81"/>
            <rFont val="Tahoma"/>
            <family val="2"/>
          </rPr>
          <t xml:space="preserve">
Winter lambing included</t>
        </r>
      </text>
    </comment>
    <comment ref="EZ4" authorId="2" shapeId="0" xr:uid="{E5BCC9AA-3746-43B7-A671-B947067682D5}">
      <text>
        <r>
          <rPr>
            <b/>
            <sz val="9"/>
            <color indexed="81"/>
            <rFont val="Tahoma"/>
            <family val="2"/>
          </rPr>
          <t>John:</t>
        </r>
        <r>
          <rPr>
            <sz val="9"/>
            <color indexed="81"/>
            <rFont val="Tahoma"/>
            <family val="2"/>
          </rPr>
          <t xml:space="preserve">
Spring lambing included</t>
        </r>
      </text>
    </comment>
    <comment ref="FA4" authorId="2" shapeId="0" xr:uid="{F6A63D6B-CC6D-44BF-9483-ED1A61E96B2D}">
      <text>
        <r>
          <rPr>
            <b/>
            <sz val="9"/>
            <color indexed="81"/>
            <rFont val="Tahoma"/>
            <family val="2"/>
          </rPr>
          <t>John:</t>
        </r>
        <r>
          <rPr>
            <sz val="9"/>
            <color indexed="81"/>
            <rFont val="Tahoma"/>
            <family val="2"/>
          </rPr>
          <t xml:space="preserve">
Ewe lambs for all genotypes</t>
        </r>
      </text>
    </comment>
    <comment ref="FB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F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H4" authorId="2" shapeId="0" xr:uid="{59DBF6BE-6E0D-4EBB-A63F-47C38BAD811F}">
      <text>
        <r>
          <rPr>
            <b/>
            <sz val="9"/>
            <color indexed="81"/>
            <rFont val="Tahoma"/>
            <charset val="1"/>
          </rPr>
          <t>John:</t>
        </r>
        <r>
          <rPr>
            <sz val="9"/>
            <color indexed="81"/>
            <rFont val="Tahoma"/>
            <charset val="1"/>
          </rPr>
          <t xml:space="preserve">
Retained dams (t[2]) for the 1st lambing opportuity for BBB.</t>
        </r>
      </text>
    </comment>
    <comment ref="FO4" authorId="2" shapeId="0" xr:uid="{96C61798-7442-4257-B194-A4B5B2E6EC32}">
      <text>
        <r>
          <rPr>
            <b/>
            <sz val="9"/>
            <color indexed="81"/>
            <rFont val="Tahoma"/>
            <charset val="1"/>
          </rPr>
          <t>John:</t>
        </r>
        <r>
          <rPr>
            <sz val="9"/>
            <color indexed="81"/>
            <rFont val="Tahoma"/>
            <charset val="1"/>
          </rPr>
          <t xml:space="preserve">
Retained dams (t[2]) for the 1st lambing opportuity for BBB.</t>
        </r>
      </text>
    </comment>
    <comment ref="FW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GO4" authorId="0" shapeId="0" xr:uid="{569FFFC0-44C8-4540-9696-D8C9EDE4FC16}">
      <text>
        <r>
          <rPr>
            <b/>
            <sz val="9"/>
            <color indexed="81"/>
            <rFont val="Tahoma"/>
            <family val="2"/>
          </rPr>
          <t>Young:</t>
        </r>
        <r>
          <rPr>
            <sz val="9"/>
            <color indexed="81"/>
            <rFont val="Tahoma"/>
            <family val="2"/>
          </rPr>
          <t xml:space="preserve">
No offspring of yearlings (d[0:1]) can be retained (t[0:1])  i.e. all must be sold as lambs (or suckers)</t>
        </r>
      </text>
    </comment>
    <comment ref="GP4" authorId="0" shapeId="0" xr:uid="{50F4BCB2-3740-4268-8C48-F855F5033DBB}">
      <text>
        <r>
          <rPr>
            <b/>
            <sz val="9"/>
            <color indexed="81"/>
            <rFont val="Tahoma"/>
            <family val="2"/>
          </rPr>
          <t>Young:</t>
        </r>
        <r>
          <rPr>
            <sz val="9"/>
            <color indexed="81"/>
            <rFont val="Tahoma"/>
            <family val="2"/>
          </rPr>
          <t xml:space="preserve">
All offspring</t>
        </r>
      </text>
    </comment>
    <comment ref="GR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S4" authorId="0" shapeId="0" xr:uid="{45011FBE-C7D8-4383-8F68-AFF71A3E23F7}">
      <text>
        <r>
          <rPr>
            <b/>
            <sz val="9"/>
            <color indexed="81"/>
            <rFont val="Tahoma"/>
            <family val="2"/>
          </rPr>
          <t xml:space="preserve">John:
</t>
        </r>
        <r>
          <rPr>
            <sz val="9"/>
            <color indexed="81"/>
            <rFont val="Tahoma"/>
            <family val="2"/>
          </rPr>
          <t>1:2, : is maidens of all genotypes</t>
        </r>
      </text>
    </comment>
    <comment ref="GU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V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W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X4" authorId="0" shapeId="0" xr:uid="{09123EFE-EAA3-4E30-A194-BEE23D05C546}">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Y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Z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A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B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C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K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M4" authorId="2" shapeId="0" xr:uid="{9FF18E70-2FD1-43CB-8641-ADCD53C9CB5A}">
      <text>
        <r>
          <rPr>
            <b/>
            <sz val="9"/>
            <color indexed="81"/>
            <rFont val="Tahoma"/>
            <family val="2"/>
          </rPr>
          <t>John:</t>
        </r>
        <r>
          <rPr>
            <sz val="9"/>
            <color indexed="81"/>
            <rFont val="Tahoma"/>
            <family val="2"/>
          </rPr>
          <t xml:space="preserve">
Feed period 1</t>
        </r>
      </text>
    </comment>
    <comment ref="HN4" authorId="2" shapeId="0" xr:uid="{6675EA85-5679-483A-BADA-32EA95612E0C}">
      <text>
        <r>
          <rPr>
            <b/>
            <sz val="9"/>
            <color indexed="81"/>
            <rFont val="Tahoma"/>
            <family val="2"/>
          </rPr>
          <t>John:</t>
        </r>
        <r>
          <rPr>
            <sz val="9"/>
            <color indexed="81"/>
            <rFont val="Tahoma"/>
            <family val="2"/>
          </rPr>
          <t xml:space="preserve">
Feed period 4</t>
        </r>
      </text>
    </comment>
    <comment ref="HO4" authorId="2" shapeId="0" xr:uid="{CFBA63DF-C67F-4815-B1B2-876471F6D252}">
      <text>
        <r>
          <rPr>
            <b/>
            <sz val="9"/>
            <color indexed="81"/>
            <rFont val="Tahoma"/>
            <family val="2"/>
          </rPr>
          <t>John:</t>
        </r>
        <r>
          <rPr>
            <sz val="9"/>
            <color indexed="81"/>
            <rFont val="Tahoma"/>
            <family val="2"/>
          </rPr>
          <t xml:space="preserve">
Feed period 5</t>
        </r>
      </text>
    </comment>
    <comment ref="HP4" authorId="2" shapeId="0" xr:uid="{267F6D08-8FFA-494E-9D25-06DFE013C866}">
      <text>
        <r>
          <rPr>
            <b/>
            <sz val="9"/>
            <color indexed="81"/>
            <rFont val="Tahoma"/>
            <family val="2"/>
          </rPr>
          <t>John:</t>
        </r>
        <r>
          <rPr>
            <sz val="9"/>
            <color indexed="81"/>
            <rFont val="Tahoma"/>
            <family val="2"/>
          </rPr>
          <t xml:space="preserve">
Feed period 6</t>
        </r>
      </text>
    </comment>
    <comment ref="AD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D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DB7" authorId="2" shapeId="0" xr:uid="{E9FD2C71-2F8A-4F3A-8995-79F7532993CD}">
      <text>
        <r>
          <rPr>
            <b/>
            <sz val="9"/>
            <color indexed="81"/>
            <rFont val="Tahoma"/>
            <family val="2"/>
          </rPr>
          <t>John:</t>
        </r>
        <r>
          <rPr>
            <sz val="9"/>
            <color indexed="81"/>
            <rFont val="Tahoma"/>
            <family val="2"/>
          </rPr>
          <t xml:space="preserve">
For the EL analysis the weanage adjustment is active for all periods, not just after weaning</t>
        </r>
      </text>
    </comment>
    <comment ref="AD17"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9"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9" authorId="2" shapeId="0" xr:uid="{EF997EAD-7964-4712-A1DB-C6367DEC1739}">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t>
        </r>
      </text>
    </comment>
    <comment ref="J19" authorId="2" shapeId="0" xr:uid="{B000A5FE-E029-49D5-98A6-CAB2523036F6}">
      <text>
        <r>
          <rPr>
            <b/>
            <sz val="9"/>
            <color indexed="81"/>
            <rFont val="Tahoma"/>
            <family val="2"/>
          </rPr>
          <t>John:</t>
        </r>
        <r>
          <rPr>
            <sz val="9"/>
            <color indexed="81"/>
            <rFont val="Tahoma"/>
            <family val="2"/>
          </rPr>
          <t xml:space="preserve">
Use 0 to optimise the dam numbers</t>
        </r>
      </text>
    </comment>
    <comment ref="AD20" authorId="2" shapeId="0" xr:uid="{CBE3915B-37F6-4ECA-A151-FA7CB00D15C0}">
      <text>
        <r>
          <rPr>
            <sz val="9"/>
            <color indexed="81"/>
            <rFont val="Tahoma"/>
            <family val="2"/>
          </rPr>
          <t>Make changes to SA variables to define the standard model for this experiment</t>
        </r>
      </text>
    </comment>
    <comment ref="AD4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X4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F29"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33"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34"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35"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4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C76" authorId="0" shapeId="0" xr:uid="{014F0FDB-FDD5-4EA1-A56A-0072593AC843}">
      <text>
        <r>
          <rPr>
            <b/>
            <sz val="9"/>
            <color indexed="81"/>
            <rFont val="Tahoma"/>
            <family val="2"/>
          </rPr>
          <t>John:</t>
        </r>
        <r>
          <rPr>
            <sz val="9"/>
            <color indexed="81"/>
            <rFont val="Tahoma"/>
            <family val="2"/>
          </rPr>
          <t xml:space="preserve">
Fine wool merino</t>
        </r>
      </text>
    </comment>
    <comment ref="D76" authorId="0" shapeId="0" xr:uid="{9EA1FDE4-1DB1-4F34-8986-9D4193402830}">
      <text>
        <r>
          <rPr>
            <b/>
            <sz val="9"/>
            <color indexed="81"/>
            <rFont val="Tahoma"/>
            <family val="2"/>
          </rPr>
          <t>John:</t>
        </r>
        <r>
          <rPr>
            <sz val="9"/>
            <color indexed="81"/>
            <rFont val="Tahoma"/>
            <family val="2"/>
          </rPr>
          <t xml:space="preserve">
BBB</t>
        </r>
      </text>
    </comment>
    <comment ref="E76" authorId="0" shapeId="0" xr:uid="{E378D495-5FF2-4AAB-976A-26AA53FE3729}">
      <text>
        <r>
          <rPr>
            <b/>
            <sz val="9"/>
            <color indexed="81"/>
            <rFont val="Tahoma"/>
            <family val="2"/>
          </rPr>
          <t>John:</t>
        </r>
        <r>
          <rPr>
            <sz val="9"/>
            <color indexed="81"/>
            <rFont val="Tahoma"/>
            <family val="2"/>
          </rPr>
          <t xml:space="preserve">
Sell 0 to 8mths</t>
        </r>
      </text>
    </comment>
    <comment ref="G76" authorId="0" shapeId="0" xr:uid="{A1C3EF3F-36E5-4687-A555-CC19315BD6D9}">
      <text>
        <r>
          <rPr>
            <b/>
            <sz val="9"/>
            <color indexed="81"/>
            <rFont val="Tahoma"/>
            <family val="2"/>
          </rPr>
          <t>John:</t>
        </r>
        <r>
          <rPr>
            <sz val="9"/>
            <color indexed="81"/>
            <rFont val="Tahoma"/>
            <family val="2"/>
          </rPr>
          <t xml:space="preserve">
Sell any age (hopefully as a lamb)</t>
        </r>
      </text>
    </comment>
    <comment ref="H76" authorId="0" shapeId="0" xr:uid="{D227A50A-C45D-49E0-A87C-ED44794219D7}">
      <text>
        <r>
          <rPr>
            <b/>
            <sz val="9"/>
            <color indexed="81"/>
            <rFont val="Tahoma"/>
            <family val="2"/>
          </rPr>
          <t>John:</t>
        </r>
        <r>
          <rPr>
            <sz val="9"/>
            <color indexed="81"/>
            <rFont val="Tahoma"/>
            <family val="2"/>
          </rPr>
          <t xml:space="preserve">
Sell CFA at 5.5yo</t>
        </r>
      </text>
    </comment>
    <comment ref="C77" authorId="0" shapeId="0" xr:uid="{7FC65395-37C8-4580-A0A6-0F84045D51D7}">
      <text>
        <r>
          <rPr>
            <b/>
            <sz val="9"/>
            <color indexed="81"/>
            <rFont val="Tahoma"/>
            <family val="2"/>
          </rPr>
          <t>John:</t>
        </r>
        <r>
          <rPr>
            <sz val="9"/>
            <color indexed="81"/>
            <rFont val="Tahoma"/>
            <family val="2"/>
          </rPr>
          <t xml:space="preserve">
Medium merino</t>
        </r>
      </text>
    </comment>
    <comment ref="E77" authorId="0" shapeId="0" xr:uid="{9D73BC55-DA58-4218-9902-23F91524FF68}">
      <text>
        <r>
          <rPr>
            <b/>
            <sz val="9"/>
            <color indexed="81"/>
            <rFont val="Tahoma"/>
            <family val="2"/>
          </rPr>
          <t>John:</t>
        </r>
        <r>
          <rPr>
            <sz val="9"/>
            <color indexed="81"/>
            <rFont val="Tahoma"/>
            <family val="2"/>
          </rPr>
          <t xml:space="preserve">
Sell 8 to 15 mths</t>
        </r>
      </text>
    </comment>
    <comment ref="G77" authorId="0" shapeId="0" xr:uid="{FF193044-FE2E-4D11-8B22-F9877CB5D8EB}">
      <text>
        <r>
          <rPr>
            <b/>
            <sz val="9"/>
            <color indexed="81"/>
            <rFont val="Tahoma"/>
            <family val="2"/>
          </rPr>
          <t xml:space="preserve">John:
</t>
        </r>
        <r>
          <rPr>
            <sz val="9"/>
            <color indexed="81"/>
            <rFont val="Tahoma"/>
            <family val="2"/>
          </rPr>
          <t>Can't sell till hogget shearing</t>
        </r>
      </text>
    </comment>
    <comment ref="H77" authorId="0" shapeId="0" xr:uid="{8EC1AAC6-6822-4E16-873A-F451FFC9136C}">
      <text>
        <r>
          <rPr>
            <b/>
            <sz val="9"/>
            <color indexed="81"/>
            <rFont val="Tahoma"/>
            <family val="2"/>
          </rPr>
          <t>John:</t>
        </r>
        <r>
          <rPr>
            <sz val="9"/>
            <color indexed="81"/>
            <rFont val="Tahoma"/>
            <family val="2"/>
          </rPr>
          <t xml:space="preserve">
Sell CFA at 6.5yo</t>
        </r>
      </text>
    </comment>
    <comment ref="D78" authorId="0" shapeId="0" xr:uid="{10B08A1C-74D4-4D5E-A000-55C242B7BD88}">
      <text>
        <r>
          <rPr>
            <b/>
            <sz val="9"/>
            <color indexed="81"/>
            <rFont val="Tahoma"/>
            <family val="2"/>
          </rPr>
          <t>John:</t>
        </r>
        <r>
          <rPr>
            <sz val="9"/>
            <color indexed="81"/>
            <rFont val="Tahoma"/>
            <family val="2"/>
          </rPr>
          <t xml:space="preserve">
BBT</t>
        </r>
      </text>
    </comment>
    <comment ref="E78" authorId="0" shapeId="0" xr:uid="{CB4A7F6D-2A61-489B-A812-5E022AE01895}">
      <text>
        <r>
          <rPr>
            <b/>
            <sz val="9"/>
            <color indexed="81"/>
            <rFont val="Tahoma"/>
            <family val="2"/>
          </rPr>
          <t>John:</t>
        </r>
        <r>
          <rPr>
            <sz val="9"/>
            <color indexed="81"/>
            <rFont val="Tahoma"/>
            <family val="2"/>
          </rPr>
          <t xml:space="preserve">
Sell 15 mths to 21 mths</t>
        </r>
      </text>
    </comment>
    <comment ref="C79" authorId="0" shapeId="0" xr:uid="{252D0767-43F3-42C0-9FDD-C015A92C6765}">
      <text>
        <r>
          <rPr>
            <b/>
            <sz val="9"/>
            <color indexed="81"/>
            <rFont val="Tahoma"/>
            <family val="2"/>
          </rPr>
          <t>John:</t>
        </r>
        <r>
          <rPr>
            <sz val="9"/>
            <color indexed="81"/>
            <rFont val="Tahoma"/>
            <family val="2"/>
          </rPr>
          <t xml:space="preserve">
Maternal</t>
        </r>
      </text>
    </comment>
    <comment ref="E79" authorId="0" shapeId="0" xr:uid="{88B62854-AC40-4D74-8947-14A0BFD28ECD}">
      <text>
        <r>
          <rPr>
            <b/>
            <sz val="9"/>
            <color indexed="81"/>
            <rFont val="Tahoma"/>
            <family val="2"/>
          </rPr>
          <t>John:</t>
        </r>
        <r>
          <rPr>
            <sz val="9"/>
            <color indexed="81"/>
            <rFont val="Tahoma"/>
            <family val="2"/>
          </rPr>
          <t xml:space="preserve">
Sell older</t>
        </r>
      </text>
    </comment>
    <comment ref="L80"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PS feed calibration</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3"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3"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3"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3"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3"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3"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3"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1"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1"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1"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1"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1"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1"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<sst xmlns="http://schemas.openxmlformats.org/spreadsheetml/2006/main" count="4145" uniqueCount="1018">
  <si>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</si>
  <si>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</si>
  <si>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</si>
  <si>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</si>
  <si>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</si>
  <si>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</si>
  <si>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</si>
  <si>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</si>
  <si>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</si>
  <si>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</si>
  <si>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</si>
  <si>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</si>
  <si>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</si>
  <si>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</si>
  <si>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</si>
  <si>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</si>
  <si>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</si>
  <si>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</si>
  <si>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</si>
  <si>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</si>
  <si>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</si>
  <si>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</si>
  <si>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</si>
  <si>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</si>
  <si>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</si>
  <si>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</si>
  <si>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</si>
  <si>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</si>
  <si>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</si>
  <si>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</si>
  <si>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</si>
  <si>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</si>
  <si>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</si>
  <si>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</si>
  <si>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</si>
  <si>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</si>
  <si>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</si>
  <si>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</si>
  <si>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</si>
  <si>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</si>
  <si>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</si>
  <si>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</si>
  <si>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</si>
  <si>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</si>
  <si>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</si>
  <si>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</si>
  <si>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</si>
  <si>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</si>
  <si>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</si>
  <si>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</si>
  <si>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</si>
  <si>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</si>
  <si>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</si>
  <si>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</si>
  <si>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</si>
  <si>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</si>
  <si>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</si>
  <si>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</si>
  <si>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</si>
  <si>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</si>
  <si>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</si>
  <si>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</si>
  <si>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</si>
  <si>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</si>
  <si>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</si>
  <si>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</si>
  <si>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</si>
  <si>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</si>
  <si>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</si>
  <si>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</si>
  <si>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</si>
  <si>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</si>
  <si>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</si>
  <si>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</si>
  <si>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</si>
  <si>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</si>
  <si>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</si>
  <si>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</si>
  <si>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</si>
  <si>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</si>
  <si>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</si>
  <si>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</si>
  <si>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</si>
  <si>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</si>
  <si>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</si>
  <si>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</si>
  <si>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</si>
  <si>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</si>
  <si>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</si>
  <si>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</si>
  <si>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</si>
  <si>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</si>
  <si>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</si>
  <si>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</si>
  <si>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</si>
  <si>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</si>
  <si>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</si>
  <si>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</si>
  <si>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</si>
  <si>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</si>
  <si>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</si>
  <si>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</si>
  <si>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</si>
  <si>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</si>
  <si>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</si>
  <si>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</si>
  <si>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</si>
  <si>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</si>
  <si>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</si>
  <si>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</si>
  <si>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</si>
  <si>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</si>
  <si>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</si>
  <si>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</si>
  <si>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</si>
  <si>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</si>
  <si>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</si>
  <si>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</si>
  <si>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</si>
  <si>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</si>
  <si>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</si>
  <si>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</si>
  <si>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</si>
  <si>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</si>
  <si>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</si>
  <si>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</si>
  <si>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</si>
  <si>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</si>
  <si>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</si>
  <si>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</si>
  <si>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</si>
  <si>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</si>
  <si>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</si>
  <si>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</si>
  <si>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</si>
  <si>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</si>
  <si>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</si>
  <si>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</si>
  <si>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</si>
  <si>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</si>
  <si>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</si>
  <si>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</si>
  <si>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</si>
  <si>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</si>
  <si>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</si>
  <si>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</si>
  <si>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</si>
  <si>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</si>
  <si>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</si>
  <si>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</si>
  <si>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</si>
  <si>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</si>
  <si>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</si>
  <si>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</si>
  <si>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</si>
  <si>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</si>
  <si>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</si>
  <si>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</si>
  <si>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</si>
  <si>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</si>
  <si>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</si>
  <si>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</si>
  <si>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</si>
  <si>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</si>
  <si>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</si>
  <si>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</si>
  <si>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</si>
  <si>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</si>
  <si>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</si>
  <si>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</si>
  <si>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</si>
  <si>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</si>
  <si>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</si>
  <si>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</si>
  <si>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</si>
  <si>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</si>
  <si>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</si>
  <si>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</si>
  <si>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</si>
  <si>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</si>
  <si>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</si>
  <si>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</si>
  <si>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</si>
  <si>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</si>
  <si>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</si>
  <si>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</si>
  <si>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</si>
  <si>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</si>
  <si>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</si>
  <si>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</si>
  <si>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</si>
  <si>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</si>
  <si>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</si>
  <si>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</si>
  <si>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</si>
  <si>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</si>
  <si>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</si>
  <si>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</si>
  <si>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</si>
  <si>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</si>
  <si>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</si>
  <si>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</si>
  <si>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</si>
  <si>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</si>
  <si>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</si>
  <si>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</si>
  <si>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</si>
  <si>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</si>
  <si>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</si>
  <si>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</si>
  <si>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</si>
  <si>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</si>
  <si>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</si>
  <si>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</si>
  <si>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</si>
  <si>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</si>
  <si>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</si>
  <si>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</si>
  <si>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</si>
  <si>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</si>
  <si>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</si>
  <si>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</si>
  <si>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</si>
  <si>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</si>
  <si>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</si>
  <si>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</si>
  <si>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</si>
  <si>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</si>
  <si>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</si>
  <si>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</si>
  <si>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</si>
  <si>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</si>
  <si>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</si>
  <si>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</si>
  <si>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</si>
  <si>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</si>
  <si>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</si>
  <si>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</si>
  <si>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</si>
  <si>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</si>
  <si>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</si>
  <si>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</si>
  <si>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</si>
  <si>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</si>
  <si>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</si>
  <si>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</si>
  <si>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</si>
  <si>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</si>
  <si>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</si>
  <si>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</si>
  <si>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</si>
  <si>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</si>
  <si>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</si>
  <si>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</si>
  <si>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</si>
  <si>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</si>
  <si>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</si>
  <si>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</si>
  <si>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</si>
  <si>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</si>
  <si>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</si>
  <si>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</si>
  <si>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</si>
  <si>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</si>
  <si>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</si>
  <si>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</si>
  <si>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</si>
  <si>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</si>
  <si>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</si>
  <si>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</si>
  <si>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</si>
  <si>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</si>
  <si>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</si>
  <si>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</si>
  <si>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</si>
  <si>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</si>
  <si>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</si>
  <si>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</si>
  <si>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</si>
  <si>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</si>
  <si>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</si>
  <si>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</si>
  <si>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</si>
  <si>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</si>
  <si>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</si>
  <si>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</si>
  <si>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</si>
  <si>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</si>
  <si>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</si>
  <si>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</si>
  <si>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</si>
  <si>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</si>
  <si>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</si>
  <si>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</si>
  <si>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</si>
  <si>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</si>
  <si>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</si>
  <si>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</si>
  <si>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</si>
  <si>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</si>
  <si>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</si>
  <si>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</si>
  <si>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</si>
  <si>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</si>
  <si>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</si>
  <si>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</si>
  <si>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</si>
  <si>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</si>
  <si>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</si>
  <si>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</si>
  <si>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</si>
  <si>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</si>
  <si>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</si>
  <si>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</si>
  <si>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</si>
  <si>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</si>
  <si>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</si>
  <si>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</si>
  <si>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</si>
  <si>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</si>
  <si>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</si>
  <si>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</si>
  <si>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</si>
  <si>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</si>
  <si>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</si>
  <si>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</si>
  <si>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</si>
  <si>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</si>
  <si>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</si>
  <si>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</si>
  <si>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</si>
  <si>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</si>
  <si>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</si>
  <si>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</si>
  <si>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</si>
  <si>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</si>
  <si>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</si>
  <si>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</si>
  <si>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</si>
  <si>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</si>
  <si>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</si>
  <si>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</si>
  <si>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</si>
  <si>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</si>
  <si>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</si>
  <si>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</si>
  <si>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</si>
  <si>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</si>
  <si>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</si>
  <si>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</si>
  <si>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</si>
  <si>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</si>
  <si>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</si>
  <si>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</si>
  <si>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</si>
  <si>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</si>
  <si>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</si>
  <si>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</si>
  <si>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</si>
  <si>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</si>
  <si>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</si>
  <si>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</si>
  <si>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</si>
  <si>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</si>
  <si>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</si>
  <si>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</si>
  <si>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</si>
  <si>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</si>
  <si>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</si>
  <si>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</si>
  <si>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</si>
  <si>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</si>
  <si>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</si>
  <si>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</si>
  <si>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</si>
  <si>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</si>
  <si>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</si>
  <si>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</si>
  <si>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</si>
  <si>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</si>
  <si>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</si>
  <si>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</si>
  <si>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</si>
  <si>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</si>
  <si>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</si>
  <si>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</si>
  <si>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</si>
  <si>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</si>
  <si>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</si>
  <si>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</si>
  <si>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</si>
  <si>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</si>
  <si>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</si>
  <si>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</si>
  <si>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</si>
  <si>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</si>
  <si>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</si>
  <si>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</si>
  <si>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</si>
  <si>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</si>
  <si>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</si>
  <si>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</si>
  <si>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</si>
  <si>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</si>
  <si>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</si>
  <si>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</si>
  <si>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</si>
  <si>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</si>
  <si>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</si>
  <si>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</si>
  <si>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</si>
  <si>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</si>
  <si>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</si>
  <si>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</si>
  <si>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</si>
  <si>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</si>
  <si>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</si>
  <si>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</si>
  <si>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</si>
  <si>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</si>
  <si>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</si>
  <si>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</si>
  <si>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</si>
  <si>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</si>
  <si>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</si>
  <si>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</si>
  <si>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</si>
  <si>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</si>
  <si>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</si>
  <si>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</si>
  <si>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</si>
  <si>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</si>
  <si>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</si>
  <si>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</si>
  <si>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</si>
  <si>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</si>
  <si>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</si>
  <si>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</si>
  <si>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</si>
  <si>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</si>
  <si>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</si>
  <si>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</si>
  <si>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</si>
  <si>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</si>
  <si>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</si>
  <si>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</si>
  <si>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</si>
  <si>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</si>
  <si>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</si>
  <si>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</si>
  <si>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</si>
  <si>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</si>
  <si>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</si>
  <si>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</si>
  <si>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</si>
  <si>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</si>
  <si>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</si>
  <si>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</si>
  <si>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</si>
  <si>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</si>
  <si>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</si>
  <si>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</si>
  <si>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</si>
  <si>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</si>
  <si>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</si>
  <si>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</si>
  <si>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</si>
  <si>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</si>
  <si>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</si>
  <si>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</si>
  <si>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</si>
  <si>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</si>
  <si>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</si>
  <si>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</si>
  <si>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</si>
  <si>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</si>
  <si>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</si>
  <si>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</si>
  <si>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</si>
  <si>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</si>
  <si>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</si>
  <si>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</si>
  <si>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</si>
  <si>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</si>
  <si>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</si>
  <si>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</si>
  <si>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</si>
  <si>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</si>
  <si>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</si>
  <si>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</si>
  <si>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</si>
  <si>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</si>
  <si>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</si>
  <si>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</si>
  <si>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</si>
  <si>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</si>
  <si>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</si>
  <si>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</si>
  <si>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</si>
  <si>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</si>
  <si>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</si>
  <si>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</si>
  <si>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</si>
  <si>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</si>
  <si>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</si>
  <si>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</si>
  <si>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</si>
  <si>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</si>
  <si>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</si>
  <si>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</si>
  <si>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</si>
  <si>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</si>
  <si>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</si>
  <si>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</si>
  <si>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</si>
  <si>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</si>
  <si>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</si>
  <si>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</si>
  <si>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</si>
  <si>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</si>
  <si>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</si>
  <si>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</si>
  <si>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</si>
  <si>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</si>
  <si>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</si>
  <si>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</si>
  <si>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</si>
  <si>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</si>
  <si>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</si>
  <si>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</si>
  <si>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</si>
  <si>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</si>
  <si>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</si>
  <si>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</si>
  <si>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</si>
  <si>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</si>
  <si>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</si>
  <si>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</si>
  <si>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</si>
  <si>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</si>
  <si>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</si>
  <si>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</si>
  <si>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</si>
  <si>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</si>
  <si>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</si>
  <si>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</si>
  <si>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</si>
  <si>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</si>
  <si>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</si>
  <si>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</si>
  <si>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</si>
  <si>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</si>
  <si>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</si>
  <si>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</si>
  <si>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</si>
  <si>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</si>
  <si>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</si>
  <si>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</si>
  <si>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</si>
  <si>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</si>
  <si>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</si>
  <si>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</si>
  <si>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</si>
  <si>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</si>
  <si>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</si>
  <si>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</si>
  <si>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</si>
  <si>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</si>
  <si>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</si>
  <si>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</si>
  <si>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</si>
  <si>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</si>
  <si>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</si>
  <si>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</si>
  <si>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</si>
  <si>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</si>
  <si>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</si>
  <si>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</si>
  <si>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</si>
  <si>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</si>
  <si>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</si>
  <si>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</si>
  <si>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</si>
  <si>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</si>
  <si>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</si>
  <si>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</si>
  <si>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</si>
  <si>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</si>
  <si>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</si>
  <si>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</si>
  <si>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</si>
  <si>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</si>
  <si>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</si>
  <si>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</si>
  <si>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</si>
  <si>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</si>
  <si>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</si>
  <si>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</si>
  <si>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</si>
  <si>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</si>
  <si>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</si>
  <si>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</si>
  <si>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</si>
  <si>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</si>
  <si>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</si>
  <si>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</si>
  <si>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</si>
  <si>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</si>
  <si>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</si>
  <si>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</si>
  <si>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</si>
  <si>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</si>
  <si>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</si>
  <si>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</si>
  <si>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</si>
  <si>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</si>
  <si>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</si>
  <si>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</si>
  <si>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</si>
  <si>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</si>
  <si>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</si>
  <si>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</si>
  <si>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</si>
  <si>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</si>
  <si>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</si>
  <si>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</si>
  <si>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</si>
  <si>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</si>
  <si>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</si>
  <si>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</si>
  <si>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</si>
  <si>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</si>
  <si>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</si>
  <si>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</si>
  <si>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</si>
  <si>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</si>
  <si>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</si>
  <si>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</si>
  <si>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</si>
  <si>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</si>
  <si>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</si>
  <si>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</si>
  <si>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</si>
  <si>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</si>
  <si>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</si>
  <si>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</si>
  <si>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</si>
  <si>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</si>
  <si>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</si>
  <si>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</si>
  <si>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</si>
  <si>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</si>
  <si>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</si>
  <si>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</si>
  <si>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</si>
  <si>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</si>
  <si>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</si>
  <si>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</si>
  <si>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</si>
  <si>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</si>
  <si>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</si>
  <si>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</si>
  <si>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</si>
  <si>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</si>
  <si>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</si>
  <si>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</si>
  <si>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</si>
  <si>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</si>
  <si>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</si>
  <si>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</si>
  <si>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</si>
  <si>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</si>
  <si>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</si>
  <si>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</si>
  <si>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</si>
  <si>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</si>
  <si>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</si>
  <si>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</si>
  <si>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</si>
  <si>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</si>
  <si>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</si>
  <si>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</si>
  <si>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</si>
  <si>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</si>
  <si>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</si>
  <si>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</si>
  <si>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</si>
  <si>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</si>
  <si>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</si>
  <si>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</si>
  <si>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</si>
  <si>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</si>
  <si>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</si>
  <si>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</si>
  <si>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</si>
  <si>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</si>
  <si>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</si>
  <si>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</si>
  <si>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</si>
  <si>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</si>
  <si>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</si>
  <si>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</si>
  <si>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</si>
  <si>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</si>
  <si>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</si>
  <si>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</si>
  <si>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</si>
  <si>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</si>
  <si>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</si>
  <si>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</si>
  <si>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</si>
  <si>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</si>
  <si>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</si>
  <si>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</si>
  <si>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</si>
  <si>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</si>
  <si>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</si>
  <si>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</si>
  <si>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</si>
  <si>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</si>
  <si>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</si>
  <si>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</si>
  <si>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</si>
  <si>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</si>
  <si>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</si>
  <si>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</si>
  <si>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</si>
  <si>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</si>
  <si>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</si>
  <si>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</si>
  <si>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</si>
  <si>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</si>
  <si>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</si>
  <si>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</si>
  <si>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</si>
  <si>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</si>
  <si>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</si>
  <si>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</si>
  <si>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</si>
  <si>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</si>
  <si>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</si>
  <si>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</si>
  <si>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</si>
  <si>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</si>
  <si>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</si>
  <si>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</si>
  <si>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</si>
  <si>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</si>
  <si>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</si>
  <si>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</si>
  <si>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</si>
  <si>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</si>
  <si>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</si>
  <si>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</si>
  <si>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</si>
  <si>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</si>
  <si>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</si>
  <si>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</si>
  <si>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</si>
  <si>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</si>
  <si>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</si>
  <si>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</si>
  <si>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</si>
  <si>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</si>
  <si>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</si>
  <si>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</si>
  <si>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</si>
  <si>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</si>
  <si>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</si>
  <si>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</si>
  <si>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</si>
  <si>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</si>
  <si>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</si>
  <si>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</si>
  <si>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</si>
  <si>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</si>
  <si>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</si>
  <si>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</si>
  <si>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</si>
  <si>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</si>
  <si>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</si>
  <si>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</si>
  <si>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</si>
  <si>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</si>
  <si>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</si>
  <si>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</si>
  <si>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</si>
  <si>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</si>
  <si>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</si>
  <si>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</si>
  <si>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</si>
  <si>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</si>
  <si>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</si>
  <si>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</si>
  <si>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</si>
  <si>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</si>
  <si>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</si>
  <si>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</si>
  <si>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</si>
  <si>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</si>
  <si>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</si>
  <si>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</si>
  <si>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</si>
  <si>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</si>
  <si>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</si>
  <si>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</si>
  <si>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</si>
  <si>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</si>
  <si>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</si>
  <si>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</si>
  <si>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</si>
  <si>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</si>
  <si>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</si>
  <si>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</si>
  <si>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</si>
  <si>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</si>
  <si>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</si>
  <si>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</si>
  <si>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</si>
  <si>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</si>
  <si>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</si>
  <si>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</si>
  <si>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</si>
  <si>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</si>
  <si>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</si>
  <si>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</si>
  <si>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</si>
  <si>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</si>
  <si>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</si>
  <si>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</si>
  <si>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</si>
  <si>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</si>
  <si>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</si>
  <si>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</si>
  <si>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</si>
  <si>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</si>
  <si>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</si>
  <si>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</si>
  <si>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</si>
  <si>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</si>
  <si>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</si>
  <si>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</si>
  <si>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</si>
  <si>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</si>
  <si>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</si>
  <si>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</si>
  <si>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</si>
  <si>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</si>
  <si>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</si>
  <si>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</si>
  <si>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</si>
  <si>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</si>
  <si>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</si>
  <si>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</si>
  <si>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</si>
  <si>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</si>
  <si>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</si>
  <si>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</si>
  <si>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</si>
  <si>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</si>
  <si>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</si>
  <si>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</si>
  <si>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</si>
  <si>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</si>
  <si>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</si>
  <si>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</si>
  <si>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</si>
  <si>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</si>
  <si>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</si>
  <si>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</si>
  <si>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</si>
  <si>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</si>
  <si>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</si>
  <si>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</si>
  <si>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</si>
  <si>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</si>
  <si>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</si>
  <si>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</si>
  <si>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</si>
  <si>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</si>
  <si>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</si>
  <si>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</si>
  <si>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</si>
  <si>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</si>
  <si>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</si>
  <si>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</si>
  <si>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</si>
  <si>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</si>
  <si>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</si>
  <si>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</si>
  <si>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</si>
  <si>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</si>
  <si>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</si>
  <si>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</si>
  <si>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</si>
  <si>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</si>
  <si>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</si>
  <si>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</si>
  <si>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</si>
  <si>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</si>
  <si>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</si>
  <si>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</si>
  <si>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</si>
  <si>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</si>
  <si>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</si>
  <si>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</si>
  <si>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</si>
  <si>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</si>
  <si>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</si>
  <si>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</si>
  <si>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</si>
  <si>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</si>
  <si>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</si>
  <si>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</si>
  <si>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</si>
  <si>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</si>
  <si>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</si>
  <si>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</si>
  <si>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</si>
  <si>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</si>
  <si>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</si>
  <si>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</si>
  <si>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</si>
  <si>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NLB genetics</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</si>
  <si>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</si>
  <si>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</si>
  <si>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</si>
  <si>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</si>
  <si>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</si>
  <si>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</si>
  <si>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</si>
  <si>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</si>
  <si>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</si>
  <si>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</si>
  <si>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</si>
  <si>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</si>
  <si>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</si>
  <si>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</si>
  <si>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</si>
  <si>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</si>
  <si>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</si>
  <si>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</si>
  <si>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</si>
  <si>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</si>
  <si>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</si>
  <si>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</si>
  <si>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</si>
  <si>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</si>
  <si>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Genotype, Flock Structure &amp; Grazing Intensity</t>
  </si>
  <si>
    <t>Fine</t>
  </si>
  <si>
    <t>Medium</t>
  </si>
  <si>
    <t>Maternal</t>
  </si>
  <si>
    <t>BBB</t>
  </si>
  <si>
    <t>BBT</t>
  </si>
  <si>
    <t>Lamb</t>
  </si>
  <si>
    <t>Hgt</t>
  </si>
  <si>
    <t>Yearling</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</si>
  <si>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</si>
  <si>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</si>
  <si>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</si>
  <si>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</si>
  <si>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</si>
  <si>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</si>
  <si>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</si>
  <si>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</si>
  <si>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</si>
  <si>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</si>
  <si>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</si>
  <si>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t>
  </si>
  <si>
    <t>r2_ik0g1</t>
  </si>
  <si>
    <t>:,1:2,:</t>
  </si>
  <si>
    <t>r2_ik0g3</t>
  </si>
  <si>
    <t>19:20,:</t>
  </si>
  <si>
    <t>Quick test repeat with steady state</t>
  </si>
  <si>
    <t>Quick test repeat (with r2k0)</t>
  </si>
  <si>
    <t>Quick test repeat (with genotype)</t>
  </si>
  <si>
    <t>Quick test repeat (bnd_dam_up)</t>
  </si>
  <si>
    <t>Quick test repeat (other flk str)</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</si>
  <si>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</si>
  <si>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</si>
  <si>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</si>
  <si>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</si>
  <si>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</si>
  <si>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</si>
  <si>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Quick test repeat (other flk str except wether age)</t>
  </si>
  <si>
    <t>Added a report that is all tables except nv &amp; Profit Area</t>
  </si>
  <si>
    <t>v</t>
  </si>
  <si>
    <t>Scalar for upper vs lower</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</si>
  <si>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</si>
  <si>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</si>
  <si>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</si>
  <si>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</si>
  <si>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</si>
  <si>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</si>
  <si>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</si>
  <si>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</si>
  <si>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</si>
  <si>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</si>
  <si>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</si>
  <si>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</si>
  <si>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</si>
  <si>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</si>
  <si>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</si>
  <si>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</si>
  <si>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</si>
  <si>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</si>
  <si>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</si>
  <si>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</si>
  <si>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GI (BBT)</t>
  </si>
  <si>
    <t>Grazing Intensity (BBB)</t>
  </si>
  <si>
    <t>GI - Great Southern BBB</t>
  </si>
  <si>
    <t>GI - Great Southern BBT</t>
  </si>
  <si>
    <t>0:1,:,0:1,:,:</t>
  </si>
  <si>
    <t>Added a default bound on progeny of yearlings that they can't be retained as offspring. They don't transfer to the dams and this is controlled in the 'provides' coefficients</t>
  </si>
  <si>
    <t>rot_lobound_rl</t>
  </si>
  <si>
    <t>0:1,1:2</t>
  </si>
  <si>
    <t>Add rotation low bound</t>
  </si>
  <si>
    <t>bnd_rotn_inc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</si>
</sst>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 hh:mm"/>
    <numFmt numFmtId="165" formatCode="0.0%"/>
    <numFmt numFmtId="166" formatCode="&quot;v[&quot;0&quot;]&quot;"/>
  </numFmts>
  <fonts count="3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9"/>
      <color indexed="81"/>
      <name val="Tahoma"/>
      <charset val="1"/>
    </font>
    <font>
      <b/>
      <sz val="9"/>
      <color indexed="81"/>
      <name val="Tahoma"/>
      <charset val="1"/>
    </font>
    <font>
      <sz val="9"/>
      <color rgb="FF0000CC"/>
      <name val="Calibri"/>
      <family val="2"/>
      <scheme val="minor"/>
    </font>
  </fonts>
  <fills count="2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s>
  <borders count="43">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9">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cellStyleXfs>
  <cellXfs count="183">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0" fontId="0" fillId="2" borderId="0" xfId="0"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0" fillId="2" borderId="0" xfId="0" applyFont="1" applyFill="1"/>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2" borderId="0" xfId="0" applyNumberFormat="1" applyFont="1" applyFill="1" applyAlignment="1">
      <alignment horizontal="right" indent="2"/>
    </xf>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5" fillId="0" borderId="0" xfId="0" applyFont="1"/>
    <xf numFmtId="0" fontId="5" fillId="14" borderId="8" xfId="11">
      <protection locked="0"/>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2" fillId="4" borderId="2" xfId="2" applyNumberFormat="1" applyFont="1" applyAlignment="1">
      <alignment horizontal="center"/>
      <protection locked="0"/>
    </xf>
    <xf numFmtId="20" fontId="32" fillId="4" borderId="2" xfId="2" quotePrefix="1" applyNumberFormat="1" applyFont="1" applyAlignment="1">
      <alignment horizontal="center"/>
      <protection locked="0"/>
    </xf>
    <xf numFmtId="0" fontId="32" fillId="4" borderId="2" xfId="2" quotePrefix="1" applyFont="1" applyAlignment="1">
      <alignment horizontal="center"/>
      <protection locked="0"/>
    </xf>
    <xf numFmtId="0" fontId="3" fillId="15" borderId="1" xfId="1" applyProtection="1">
      <protection locked="0"/>
    </xf>
    <xf numFmtId="166" fontId="16" fillId="0" borderId="0" xfId="0" applyNumberFormat="1" applyFont="1" applyAlignment="1">
      <alignment horizontal="center"/>
    </xf>
    <xf numFmtId="0" fontId="5" fillId="18" borderId="2" xfId="13"/>
    <xf numFmtId="0" fontId="5" fillId="17" borderId="2" xfId="14"/>
  </cellXfs>
  <cellStyles count="19">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59">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FEBAC9"/>
      <color rgb="FFDA4472"/>
      <color rgb="FF0000CC"/>
      <color rgb="FFF1F7ED"/>
      <color rgb="FFFFC7C8"/>
      <color rgb="FFF86446"/>
      <color rgb="FFFFD966"/>
      <color rgb="FFF2F2F4"/>
      <color rgb="FFE6E6E6"/>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95250</xdr:colOff>
      <xdr:row>3</xdr:row>
      <xdr:rowOff>57151</xdr:rowOff>
    </xdr:from>
    <xdr:to>
      <xdr:col>21</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HY46"/>
  <sheetViews>
    <sheetView tabSelected="1" zoomScale="85" zoomScaleNormal="85" workbookViewId="0">
      <pane xSplit="31" ySplit="19" topLeftCell="FW20" activePane="bottomRight" state="frozen"/>
      <selection pane="topRight" activeCell="AF1" sqref="AF1"/>
      <selection pane="bottomLeft" activeCell="A20" sqref="A20"/>
      <selection pane="bottomRight" activeCell="O9" sqref="O9"/>
    </sheetView>
    <sheetView tabSelected="1" zoomScale="87" zoomScaleNormal="87" workbookViewId="1">
      <pane xSplit="31" ySplit="18" topLeftCell="HJ19" activePane="bottomRight" state="frozen"/>
      <selection pane="topRight" activeCell="AD1" sqref="AD1"/>
      <selection pane="bottomLeft" activeCell="A15" sqref="A15"/>
      <selection pane="bottomRight" activeCell="HR20" sqref="HR20"/>
    </sheetView>
  </sheetViews>
  <sheetFormatPr defaultRowHeight="15" outlineLevelRow="1" outlineLevelCol="3"/>
  <cols>
    <col min="1" max="1" width="8.140625" customWidth="1"/>
    <col min="2" max="2" width="5.85546875" customWidth="1"/>
    <col min="4" max="4" width="10.5703125" customWidth="1"/>
    <col min="7" max="29" width="3.85546875" customWidth="1" outlineLevel="1"/>
    <col min="30" max="30" width="58" style="3" customWidth="1"/>
    <col min="31" max="31" width="6.140625" customWidth="1"/>
    <col min="32" max="68" width="6.28515625" customWidth="1" outlineLevel="3"/>
    <col min="69" max="114" width="6.28515625" customWidth="1" outlineLevel="2"/>
    <col min="115" max="147" width="6.28515625" customWidth="1" outlineLevel="1"/>
    <col min="148" max="162" width="6.28515625" customWidth="1"/>
    <col min="163" max="163" width="5.7109375" customWidth="1"/>
    <col min="164" max="232" width="6.28515625" customWidth="1"/>
    <col min="233" max="233" width="2.85546875" customWidth="1"/>
  </cols>
  <sheetData>
    <row r="1" spans="1:233"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24" t="s">
        <v>1</v>
      </c>
      <c r="AE1" s="8" t="s">
        <v>18</v>
      </c>
      <c r="AF1" s="4" t="s">
        <v>10</v>
      </c>
      <c r="AG1" s="4" t="s">
        <v>10</v>
      </c>
      <c r="AH1" s="4" t="s">
        <v>10</v>
      </c>
      <c r="AI1" s="4" t="s">
        <v>10</v>
      </c>
      <c r="AJ1" s="4" t="s">
        <v>10</v>
      </c>
      <c r="AK1" s="4" t="s">
        <v>10</v>
      </c>
      <c r="AL1" s="4" t="s">
        <v>10</v>
      </c>
      <c r="AM1" s="4" t="s">
        <v>10</v>
      </c>
      <c r="AN1" s="4" t="s">
        <v>10</v>
      </c>
      <c r="AO1" s="4" t="s">
        <v>10</v>
      </c>
      <c r="AP1" s="4" t="s">
        <v>10</v>
      </c>
      <c r="AQ1" s="1" t="s">
        <v>0</v>
      </c>
      <c r="AR1" s="1" t="s">
        <v>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9</v>
      </c>
      <c r="CP1" s="4" t="s">
        <v>9</v>
      </c>
      <c r="CQ1" s="4" t="s">
        <v>9</v>
      </c>
      <c r="CR1" s="4" t="s">
        <v>9</v>
      </c>
      <c r="CS1" s="4" t="s">
        <v>9</v>
      </c>
      <c r="CT1" s="4" t="s">
        <v>9</v>
      </c>
      <c r="CU1" s="4" t="s">
        <v>9</v>
      </c>
      <c r="CV1" s="4" t="s">
        <v>9</v>
      </c>
      <c r="CW1" s="4" t="s">
        <v>9</v>
      </c>
      <c r="CX1" s="4" t="s">
        <v>9</v>
      </c>
      <c r="CY1" s="4" t="s">
        <v>9</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9</v>
      </c>
      <c r="DS1" s="4" t="s">
        <v>10</v>
      </c>
      <c r="DT1" s="4" t="s">
        <v>0</v>
      </c>
      <c r="DU1" s="4" t="s">
        <v>11</v>
      </c>
      <c r="DV1" s="4" t="s">
        <v>0</v>
      </c>
      <c r="DW1" s="4" t="s">
        <v>0</v>
      </c>
      <c r="DX1" s="4" t="s">
        <v>0</v>
      </c>
      <c r="DY1" s="4" t="s">
        <v>11</v>
      </c>
      <c r="DZ1" s="4" t="s">
        <v>11</v>
      </c>
      <c r="EA1" s="4" t="s">
        <v>9</v>
      </c>
      <c r="EB1" s="4" t="s">
        <v>9</v>
      </c>
      <c r="EC1" s="4" t="s">
        <v>0</v>
      </c>
      <c r="ED1" s="4" t="s">
        <v>9</v>
      </c>
      <c r="EE1" s="4" t="s">
        <v>9</v>
      </c>
      <c r="EF1" s="4" t="s">
        <v>9</v>
      </c>
      <c r="EG1" s="4" t="s">
        <v>9</v>
      </c>
      <c r="EH1" s="4" t="s">
        <v>9</v>
      </c>
      <c r="EI1" s="4" t="s">
        <v>11</v>
      </c>
      <c r="EJ1" s="4" t="s">
        <v>11</v>
      </c>
      <c r="EK1" s="1" t="s">
        <v>0</v>
      </c>
      <c r="EL1" s="1" t="s">
        <v>9</v>
      </c>
      <c r="EM1" s="1" t="s">
        <v>9</v>
      </c>
      <c r="EN1" s="1" t="s">
        <v>9</v>
      </c>
      <c r="EO1" s="1" t="s">
        <v>9</v>
      </c>
      <c r="EP1" s="1" t="s">
        <v>9</v>
      </c>
      <c r="EQ1" s="1" t="s">
        <v>9</v>
      </c>
      <c r="ER1" s="1" t="s">
        <v>9</v>
      </c>
      <c r="ES1" s="1" t="s">
        <v>9</v>
      </c>
      <c r="ET1" s="4" t="s">
        <v>10</v>
      </c>
      <c r="EU1" s="4" t="s">
        <v>10</v>
      </c>
      <c r="EV1" s="4" t="s">
        <v>10</v>
      </c>
      <c r="EW1" s="4" t="s">
        <v>10</v>
      </c>
      <c r="EX1" s="4" t="s">
        <v>10</v>
      </c>
      <c r="EY1" s="4" t="s">
        <v>10</v>
      </c>
      <c r="EZ1" s="4" t="s">
        <v>10</v>
      </c>
      <c r="FA1" s="4" t="s">
        <v>10</v>
      </c>
      <c r="FB1" s="4"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4" t="s">
        <v>10</v>
      </c>
      <c r="GX1" s="4" t="s">
        <v>10</v>
      </c>
      <c r="GY1" s="4" t="s">
        <v>0</v>
      </c>
      <c r="GZ1" s="4" t="s">
        <v>9</v>
      </c>
      <c r="HA1" s="4" t="s">
        <v>0</v>
      </c>
      <c r="HB1" s="4" t="s">
        <v>0</v>
      </c>
      <c r="HC1" s="4" t="s">
        <v>9</v>
      </c>
      <c r="HD1" s="4" t="s">
        <v>10</v>
      </c>
      <c r="HE1" s="4" t="s">
        <v>10</v>
      </c>
      <c r="HF1" s="4" t="s">
        <v>10</v>
      </c>
      <c r="HG1" s="4" t="s">
        <v>10</v>
      </c>
      <c r="HH1" s="4" t="s">
        <v>0</v>
      </c>
      <c r="HI1" s="4" t="s">
        <v>0</v>
      </c>
      <c r="HJ1" s="4" t="s">
        <v>0</v>
      </c>
      <c r="HK1" s="4" t="s">
        <v>0</v>
      </c>
      <c r="HL1" s="4" t="s">
        <v>0</v>
      </c>
      <c r="HM1" s="1" t="s">
        <v>0</v>
      </c>
      <c r="HN1" s="1" t="s">
        <v>0</v>
      </c>
      <c r="HO1" s="1" t="s">
        <v>0</v>
      </c>
      <c r="HP1" s="1" t="s">
        <v>0</v>
      </c>
      <c r="HQ1" s="4" t="s">
        <v>0</v>
      </c>
      <c r="HR1" s="1" t="s">
        <v>10</v>
      </c>
      <c r="HS1" s="1" t="s">
        <v>10</v>
      </c>
      <c r="HT1" s="4" t="s">
        <v>0</v>
      </c>
      <c r="HU1" s="1" t="s">
        <v>10</v>
      </c>
      <c r="HV1" s="1" t="s">
        <v>10</v>
      </c>
      <c r="HW1" s="1" t="s">
        <v>83</v>
      </c>
      <c r="HX1" s="1" t="s">
        <v>83</v>
      </c>
      <c r="HY1" s="8" t="s">
        <v>18</v>
      </c>
    </row>
    <row r="2" spans="1:233" s="2" customFormat="1" ht="84.75" customHeight="1">
      <c r="A2" s="112"/>
      <c r="B2" s="112"/>
      <c r="C2" s="113" t="s">
        <v>70</v>
      </c>
      <c r="D2" s="112"/>
      <c r="E2" s="112"/>
      <c r="F2" s="112"/>
      <c r="G2" s="37" t="s">
        <v>605</v>
      </c>
      <c r="H2" s="37" t="s">
        <v>919</v>
      </c>
      <c r="I2" s="37" t="s">
        <v>899</v>
      </c>
      <c r="J2" s="37" t="s">
        <v>900</v>
      </c>
      <c r="K2" s="37" t="s">
        <v>938</v>
      </c>
      <c r="L2" s="37" t="s">
        <v>939</v>
      </c>
      <c r="M2" s="37" t="s">
        <v>940</v>
      </c>
      <c r="N2" s="37" t="s">
        <v>892</v>
      </c>
      <c r="O2" s="37" t="s">
        <v>893</v>
      </c>
      <c r="P2" s="37" t="s">
        <v>894</v>
      </c>
      <c r="Q2" s="37" t="s">
        <v>895</v>
      </c>
      <c r="R2" s="37" t="s">
        <v>896</v>
      </c>
      <c r="S2" s="37" t="s">
        <v>897</v>
      </c>
      <c r="T2" s="37" t="s">
        <v>898</v>
      </c>
      <c r="U2" s="37" t="s">
        <v>904</v>
      </c>
      <c r="V2" s="37" t="s">
        <v>905</v>
      </c>
      <c r="W2" s="37" t="s">
        <v>906</v>
      </c>
      <c r="X2" s="37" t="s">
        <v>907</v>
      </c>
      <c r="Y2" s="37" t="s">
        <v>908</v>
      </c>
      <c r="Z2" s="37" t="s">
        <v>909</v>
      </c>
      <c r="AA2" s="37" t="s">
        <v>902</v>
      </c>
      <c r="AB2" s="37" t="s">
        <v>901</v>
      </c>
      <c r="AC2" s="37" t="s">
        <v>903</v>
      </c>
      <c r="AD2" s="114" t="s">
        <v>2</v>
      </c>
      <c r="AE2" s="43"/>
      <c r="AF2" s="156" t="s">
        <v>23</v>
      </c>
      <c r="AG2" s="156" t="s">
        <v>734</v>
      </c>
      <c r="AH2" s="156" t="s">
        <v>878</v>
      </c>
      <c r="AI2" s="156" t="s">
        <v>875</v>
      </c>
      <c r="AJ2" s="156" t="s">
        <v>876</v>
      </c>
      <c r="AK2" s="156" t="s">
        <v>877</v>
      </c>
      <c r="AL2" s="156" t="s">
        <v>697</v>
      </c>
      <c r="AM2" s="156" t="s">
        <v>25</v>
      </c>
      <c r="AN2" s="156" t="s">
        <v>26</v>
      </c>
      <c r="AO2" s="156" t="s">
        <v>516</v>
      </c>
      <c r="AP2" s="156" t="s">
        <v>201</v>
      </c>
      <c r="AQ2" s="156" t="s">
        <v>383</v>
      </c>
      <c r="AR2" s="156" t="s">
        <v>384</v>
      </c>
      <c r="AS2" s="156" t="s">
        <v>29</v>
      </c>
      <c r="AT2" s="156" t="s">
        <v>29</v>
      </c>
      <c r="AU2" s="156" t="s">
        <v>806</v>
      </c>
      <c r="AV2" s="156" t="s">
        <v>22</v>
      </c>
      <c r="AW2" s="156" t="s">
        <v>22</v>
      </c>
      <c r="AX2" s="156" t="s">
        <v>22</v>
      </c>
      <c r="AY2" s="156" t="s">
        <v>21</v>
      </c>
      <c r="AZ2" s="156" t="s">
        <v>21</v>
      </c>
      <c r="BA2" s="156" t="s">
        <v>21</v>
      </c>
      <c r="BB2" s="156" t="s">
        <v>21</v>
      </c>
      <c r="BC2" s="156" t="s">
        <v>20</v>
      </c>
      <c r="BD2" s="156" t="s">
        <v>20</v>
      </c>
      <c r="BE2" s="156" t="s">
        <v>13</v>
      </c>
      <c r="BF2" s="156" t="s">
        <v>242</v>
      </c>
      <c r="BG2" s="156" t="s">
        <v>243</v>
      </c>
      <c r="BH2" s="156" t="s">
        <v>244</v>
      </c>
      <c r="BI2" s="156" t="s">
        <v>244</v>
      </c>
      <c r="BJ2" s="156" t="s">
        <v>244</v>
      </c>
      <c r="BK2" s="156" t="s">
        <v>244</v>
      </c>
      <c r="BL2" s="156" t="s">
        <v>244</v>
      </c>
      <c r="BM2" s="156" t="s">
        <v>244</v>
      </c>
      <c r="BN2" s="156" t="s">
        <v>244</v>
      </c>
      <c r="BO2" s="156" t="s">
        <v>244</v>
      </c>
      <c r="BP2" s="156" t="s">
        <v>857</v>
      </c>
      <c r="BQ2" s="156" t="s">
        <v>245</v>
      </c>
      <c r="BR2" s="156" t="s">
        <v>245</v>
      </c>
      <c r="BS2" s="156" t="s">
        <v>246</v>
      </c>
      <c r="BT2" s="156" t="s">
        <v>247</v>
      </c>
      <c r="BU2" s="156" t="s">
        <v>248</v>
      </c>
      <c r="BV2" s="156" t="s">
        <v>350</v>
      </c>
      <c r="BW2" s="156" t="s">
        <v>351</v>
      </c>
      <c r="BX2" s="156" t="s">
        <v>678</v>
      </c>
      <c r="BY2" s="156" t="s">
        <v>240</v>
      </c>
      <c r="BZ2" s="156" t="s">
        <v>241</v>
      </c>
      <c r="CA2" s="156" t="s">
        <v>36</v>
      </c>
      <c r="CB2" s="156" t="s">
        <v>36</v>
      </c>
      <c r="CC2" s="156" t="s">
        <v>36</v>
      </c>
      <c r="CD2" s="156" t="s">
        <v>36</v>
      </c>
      <c r="CE2" s="156" t="s">
        <v>36</v>
      </c>
      <c r="CF2" s="156" t="s">
        <v>36</v>
      </c>
      <c r="CG2" s="156" t="s">
        <v>36</v>
      </c>
      <c r="CH2" s="156" t="s">
        <v>36</v>
      </c>
      <c r="CI2" s="156" t="s">
        <v>38</v>
      </c>
      <c r="CJ2" s="156" t="s">
        <v>38</v>
      </c>
      <c r="CK2" s="156" t="s">
        <v>38</v>
      </c>
      <c r="CL2" s="156" t="s">
        <v>38</v>
      </c>
      <c r="CM2" s="156" t="s">
        <v>38</v>
      </c>
      <c r="CN2" s="156" t="s">
        <v>38</v>
      </c>
      <c r="CO2" s="156" t="s">
        <v>569</v>
      </c>
      <c r="CP2" s="156" t="s">
        <v>569</v>
      </c>
      <c r="CQ2" s="156" t="s">
        <v>568</v>
      </c>
      <c r="CR2" s="156" t="s">
        <v>568</v>
      </c>
      <c r="CS2" s="156" t="s">
        <v>568</v>
      </c>
      <c r="CT2" s="156" t="s">
        <v>568</v>
      </c>
      <c r="CU2" s="156" t="s">
        <v>568</v>
      </c>
      <c r="CV2" s="156" t="s">
        <v>254</v>
      </c>
      <c r="CW2" s="156" t="s">
        <v>319</v>
      </c>
      <c r="CX2" s="156" t="s">
        <v>539</v>
      </c>
      <c r="CY2" s="156" t="s">
        <v>742</v>
      </c>
      <c r="CZ2" s="156" t="s">
        <v>254</v>
      </c>
      <c r="DA2" s="156" t="s">
        <v>319</v>
      </c>
      <c r="DB2" s="156" t="s">
        <v>969</v>
      </c>
      <c r="DC2" s="156" t="s">
        <v>971</v>
      </c>
      <c r="DD2" s="156" t="s">
        <v>539</v>
      </c>
      <c r="DE2" s="156" t="s">
        <v>539</v>
      </c>
      <c r="DF2" s="156" t="s">
        <v>539</v>
      </c>
      <c r="DG2" s="156" t="s">
        <v>539</v>
      </c>
      <c r="DH2" s="156" t="s">
        <v>539</v>
      </c>
      <c r="DI2" s="156" t="s">
        <v>539</v>
      </c>
      <c r="DJ2" s="156" t="s">
        <v>539</v>
      </c>
      <c r="DK2" s="156" t="s">
        <v>35</v>
      </c>
      <c r="DL2" s="156" t="s">
        <v>35</v>
      </c>
      <c r="DM2" s="156" t="s">
        <v>35</v>
      </c>
      <c r="DN2" s="156" t="s">
        <v>15</v>
      </c>
      <c r="DO2" s="156" t="s">
        <v>15</v>
      </c>
      <c r="DP2" s="156" t="s">
        <v>15</v>
      </c>
      <c r="DQ2" s="156" t="s">
        <v>15</v>
      </c>
      <c r="DR2" s="156" t="s">
        <v>216</v>
      </c>
      <c r="DS2" s="156" t="s">
        <v>28</v>
      </c>
      <c r="DT2" s="156" t="s">
        <v>171</v>
      </c>
      <c r="DU2" s="156" t="s">
        <v>77</v>
      </c>
      <c r="DV2" s="156" t="s">
        <v>32</v>
      </c>
      <c r="DW2" s="156" t="s">
        <v>168</v>
      </c>
      <c r="DX2" s="156" t="s">
        <v>249</v>
      </c>
      <c r="DY2" s="156" t="s">
        <v>250</v>
      </c>
      <c r="DZ2" s="156" t="s">
        <v>251</v>
      </c>
      <c r="EA2" s="156" t="s">
        <v>29</v>
      </c>
      <c r="EB2" s="156" t="s">
        <v>29</v>
      </c>
      <c r="EC2" s="156" t="s">
        <v>30</v>
      </c>
      <c r="ED2" s="156" t="s">
        <v>31</v>
      </c>
      <c r="EE2" s="156" t="s">
        <v>29</v>
      </c>
      <c r="EF2" s="156" t="s">
        <v>29</v>
      </c>
      <c r="EG2" s="156" t="s">
        <v>29</v>
      </c>
      <c r="EH2" s="156" t="s">
        <v>29</v>
      </c>
      <c r="EI2" s="156" t="s">
        <v>33</v>
      </c>
      <c r="EJ2" s="156" t="s">
        <v>208</v>
      </c>
      <c r="EK2" s="156" t="s">
        <v>391</v>
      </c>
      <c r="EL2" s="156" t="s">
        <v>391</v>
      </c>
      <c r="EM2" s="156" t="s">
        <v>432</v>
      </c>
      <c r="EN2" s="156" t="s">
        <v>432</v>
      </c>
      <c r="EO2" s="156" t="s">
        <v>432</v>
      </c>
      <c r="EP2" s="156" t="s">
        <v>432</v>
      </c>
      <c r="EQ2" s="156" t="s">
        <v>432</v>
      </c>
      <c r="ER2" s="156" t="s">
        <v>386</v>
      </c>
      <c r="ES2" s="156" t="s">
        <v>386</v>
      </c>
      <c r="ET2" s="156" t="s">
        <v>17</v>
      </c>
      <c r="EU2" s="156" t="s">
        <v>16</v>
      </c>
      <c r="EV2" s="156" t="s">
        <v>296</v>
      </c>
      <c r="EW2" s="156" t="s">
        <v>297</v>
      </c>
      <c r="EX2" s="156" t="s">
        <v>14</v>
      </c>
      <c r="EY2" s="156" t="s">
        <v>14</v>
      </c>
      <c r="EZ2" s="156" t="s">
        <v>14</v>
      </c>
      <c r="FA2" s="156" t="s">
        <v>19</v>
      </c>
      <c r="FB2" s="156" t="s">
        <v>19</v>
      </c>
      <c r="FC2" s="156" t="s">
        <v>763</v>
      </c>
      <c r="FD2" s="156" t="s">
        <v>883</v>
      </c>
      <c r="FE2" s="156" t="s">
        <v>375</v>
      </c>
      <c r="FF2" s="156" t="s">
        <v>376</v>
      </c>
      <c r="FG2" s="156" t="s">
        <v>879</v>
      </c>
      <c r="FH2" s="156" t="s">
        <v>988</v>
      </c>
      <c r="FI2" s="156" t="s">
        <v>988</v>
      </c>
      <c r="FJ2" s="156" t="s">
        <v>988</v>
      </c>
      <c r="FK2" s="156" t="s">
        <v>988</v>
      </c>
      <c r="FL2" s="156" t="s">
        <v>988</v>
      </c>
      <c r="FM2" s="156" t="s">
        <v>988</v>
      </c>
      <c r="FN2" s="156" t="s">
        <v>988</v>
      </c>
      <c r="FO2" s="156" t="s">
        <v>988</v>
      </c>
      <c r="FP2" s="156" t="s">
        <v>988</v>
      </c>
      <c r="FQ2" s="156" t="s">
        <v>988</v>
      </c>
      <c r="FR2" s="156" t="s">
        <v>988</v>
      </c>
      <c r="FS2" s="156" t="s">
        <v>988</v>
      </c>
      <c r="FT2" s="156" t="s">
        <v>988</v>
      </c>
      <c r="FU2" s="156" t="s">
        <v>988</v>
      </c>
      <c r="FV2" s="156" t="s">
        <v>880</v>
      </c>
      <c r="FW2" s="156" t="s">
        <v>989</v>
      </c>
      <c r="FX2" s="156" t="s">
        <v>989</v>
      </c>
      <c r="FY2" s="156" t="s">
        <v>989</v>
      </c>
      <c r="FZ2" s="156" t="s">
        <v>989</v>
      </c>
      <c r="GA2" s="156" t="s">
        <v>989</v>
      </c>
      <c r="GB2" s="156" t="s">
        <v>989</v>
      </c>
      <c r="GC2" s="156" t="s">
        <v>989</v>
      </c>
      <c r="GD2" s="156" t="s">
        <v>989</v>
      </c>
      <c r="GE2" s="156" t="s">
        <v>989</v>
      </c>
      <c r="GF2" s="156" t="s">
        <v>989</v>
      </c>
      <c r="GG2" s="156" t="s">
        <v>989</v>
      </c>
      <c r="GH2" s="156" t="s">
        <v>989</v>
      </c>
      <c r="GI2" s="156" t="s">
        <v>989</v>
      </c>
      <c r="GJ2" s="156" t="s">
        <v>989</v>
      </c>
      <c r="GK2" s="156" t="s">
        <v>989</v>
      </c>
      <c r="GL2" s="156" t="s">
        <v>884</v>
      </c>
      <c r="GM2" s="156" t="s">
        <v>888</v>
      </c>
      <c r="GN2" s="156" t="s">
        <v>885</v>
      </c>
      <c r="GO2" s="156" t="s">
        <v>887</v>
      </c>
      <c r="GP2" s="156" t="s">
        <v>887</v>
      </c>
      <c r="GQ2" s="156" t="s">
        <v>417</v>
      </c>
      <c r="GR2" s="156" t="s">
        <v>324</v>
      </c>
      <c r="GS2" s="156" t="s">
        <v>324</v>
      </c>
      <c r="GT2" s="156" t="s">
        <v>418</v>
      </c>
      <c r="GU2" s="156" t="s">
        <v>366</v>
      </c>
      <c r="GV2" s="156" t="s">
        <v>890</v>
      </c>
      <c r="GW2" s="156" t="s">
        <v>300</v>
      </c>
      <c r="GX2" s="156" t="s">
        <v>301</v>
      </c>
      <c r="GY2" s="156" t="s">
        <v>218</v>
      </c>
      <c r="GZ2" s="156" t="s">
        <v>218</v>
      </c>
      <c r="HA2" s="156" t="s">
        <v>623</v>
      </c>
      <c r="HB2" s="156" t="s">
        <v>217</v>
      </c>
      <c r="HC2" s="156" t="s">
        <v>217</v>
      </c>
      <c r="HD2" s="156" t="s">
        <v>80</v>
      </c>
      <c r="HE2" s="156" t="s">
        <v>120</v>
      </c>
      <c r="HF2" s="156" t="s">
        <v>81</v>
      </c>
      <c r="HG2" s="156" t="s">
        <v>380</v>
      </c>
      <c r="HH2" s="156" t="s">
        <v>916</v>
      </c>
      <c r="HI2" s="156" t="s">
        <v>917</v>
      </c>
      <c r="HJ2" s="156" t="s">
        <v>918</v>
      </c>
      <c r="HK2" s="156" t="s">
        <v>690</v>
      </c>
      <c r="HL2" s="156" t="s">
        <v>377</v>
      </c>
      <c r="HM2" s="156" t="s">
        <v>275</v>
      </c>
      <c r="HN2" s="156" t="s">
        <v>275</v>
      </c>
      <c r="HO2" s="156" t="s">
        <v>275</v>
      </c>
      <c r="HP2" s="156" t="s">
        <v>275</v>
      </c>
      <c r="HQ2" s="156" t="s">
        <v>841</v>
      </c>
      <c r="HR2" s="156" t="s">
        <v>1017</v>
      </c>
      <c r="HS2" s="156" t="s">
        <v>1014</v>
      </c>
      <c r="HT2" s="156" t="s">
        <v>525</v>
      </c>
      <c r="HU2" s="156"/>
      <c r="HV2" s="156"/>
      <c r="HW2" s="156"/>
      <c r="HX2" s="156"/>
      <c r="HY2" s="157" t="s">
        <v>197</v>
      </c>
    </row>
    <row r="3" spans="1:233" s="2" customFormat="1" ht="42" customHeight="1">
      <c r="A3" s="90"/>
      <c r="B3" s="89">
        <f>COUNTIFS($C$5:$C$42,$A3,$D$5:$D$42,TRUE)</f>
        <v>2</v>
      </c>
      <c r="C3" s="113" t="s">
        <v>70</v>
      </c>
      <c r="D3" s="112"/>
      <c r="E3" s="112"/>
      <c r="F3" s="112"/>
      <c r="G3" s="43"/>
      <c r="H3" s="43"/>
      <c r="I3" s="43"/>
      <c r="J3" s="43"/>
      <c r="K3" s="43"/>
      <c r="L3" s="43"/>
      <c r="M3" s="43"/>
      <c r="N3" s="43"/>
      <c r="O3" s="43"/>
      <c r="P3" s="43"/>
      <c r="Q3" s="43"/>
      <c r="R3" s="43"/>
      <c r="S3" s="43"/>
      <c r="T3" s="43"/>
      <c r="U3" s="43"/>
      <c r="V3" s="43"/>
      <c r="W3" s="43"/>
      <c r="X3" s="43"/>
      <c r="Y3" s="43"/>
      <c r="Z3" s="43"/>
      <c r="AA3" s="43"/>
      <c r="AB3" s="43"/>
      <c r="AC3" s="43"/>
      <c r="AD3" s="114" t="s">
        <v>3</v>
      </c>
      <c r="AE3" s="37"/>
      <c r="AF3" s="37"/>
      <c r="AG3" s="37"/>
      <c r="AH3" s="37"/>
      <c r="AI3" s="37"/>
      <c r="AJ3" s="37"/>
      <c r="AK3" s="37"/>
      <c r="AL3" s="37"/>
      <c r="AM3" s="37"/>
      <c r="AN3" s="37"/>
      <c r="AO3" s="37"/>
      <c r="AP3" s="37"/>
      <c r="AQ3" s="116"/>
      <c r="AR3" s="116"/>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116"/>
      <c r="CP3" s="116"/>
      <c r="CQ3" s="116"/>
      <c r="CR3" s="116"/>
      <c r="CS3" s="116"/>
      <c r="CT3" s="116"/>
      <c r="CU3" s="116"/>
      <c r="CV3" s="116"/>
      <c r="CW3" s="116"/>
      <c r="CX3" s="116"/>
      <c r="CY3" s="116"/>
      <c r="CZ3" s="116"/>
      <c r="DA3" s="116"/>
      <c r="DB3" s="116"/>
      <c r="DC3" s="116"/>
      <c r="DD3" s="116"/>
      <c r="DE3" s="116"/>
      <c r="DF3" s="116"/>
      <c r="DG3" s="116"/>
      <c r="DH3" s="116"/>
      <c r="DI3" s="116"/>
      <c r="DJ3" s="116"/>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116"/>
      <c r="EL3" s="116"/>
      <c r="EM3" s="116"/>
      <c r="EN3" s="116"/>
      <c r="EO3" s="116"/>
      <c r="EP3" s="116"/>
      <c r="EQ3" s="116"/>
      <c r="ER3" s="116"/>
      <c r="ES3" s="116"/>
      <c r="ET3" s="37"/>
      <c r="EU3" s="37"/>
      <c r="EV3" s="116"/>
      <c r="EW3" s="116"/>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116"/>
      <c r="GU3" s="116"/>
      <c r="GV3" s="116"/>
      <c r="GW3" s="116"/>
      <c r="GX3" s="116"/>
      <c r="GY3" s="37"/>
      <c r="GZ3" s="37"/>
      <c r="HA3" s="37"/>
      <c r="HB3" s="37"/>
      <c r="HC3" s="37"/>
      <c r="HD3" s="37"/>
      <c r="HE3" s="37"/>
      <c r="HF3" s="37"/>
      <c r="HG3" s="37"/>
      <c r="HH3" s="116"/>
      <c r="HI3" s="116"/>
      <c r="HJ3" s="116"/>
      <c r="HK3" s="37"/>
      <c r="HL3" s="37"/>
      <c r="HM3" s="116" t="s">
        <v>278</v>
      </c>
      <c r="HN3" s="116" t="s">
        <v>278</v>
      </c>
      <c r="HO3" s="116" t="s">
        <v>278</v>
      </c>
      <c r="HP3" s="116" t="s">
        <v>278</v>
      </c>
      <c r="HQ3" s="116" t="s">
        <v>278</v>
      </c>
      <c r="HR3" s="116"/>
      <c r="HS3" s="116"/>
      <c r="HT3" s="116"/>
      <c r="HU3" s="116"/>
      <c r="HV3" s="116"/>
      <c r="HW3" s="116"/>
      <c r="HX3" s="116"/>
      <c r="HY3" s="115" t="s">
        <v>197</v>
      </c>
    </row>
    <row r="4" spans="1:233" s="2" customFormat="1" ht="65.25" customHeight="1">
      <c r="A4" s="121" t="str">
        <f>"Trial Number
("&amp;COUNT(A$5:A$42)-1&amp;")"</f>
        <v>Trial Number
(36)</v>
      </c>
      <c r="B4" s="121" t="s">
        <v>73</v>
      </c>
      <c r="C4" s="121" t="s">
        <v>69</v>
      </c>
      <c r="D4" s="121" t="str">
        <f>"Run Trials
("&amp;COUNTIFS(D$5:D$42,TRUE)&amp;")
("&amp;TEXT(COUNTIFS(D$5:D$42,TRUE)/(COUNTA($A$5:$A$42)-1),"0.0%)")</f>
        <v>Run Trials
(8)
(22.2%)</v>
      </c>
      <c r="E4" s="122" t="str">
        <f>"Full output
("&amp;TEXT(COUNTIFS($D$5:$D$42,TRUE,E$5:E$42,TRUE)/COUNTIFS($D$5:$D$42,TRUE),"0%)")</f>
        <v>Full output
(50%)</v>
      </c>
      <c r="F4" s="121" t="str">
        <f>"Report
("&amp;TEXT(COUNTIFS(F$5:F$42,TRUE)/(COUNTA(F$5:F$42)-1),"0.0%)")&amp;"
("&amp;TEXT(COUNTIFS(F$5:F$42,TRUE,$D$5:$D$42,TRUE)/COUNTIFS($D$5:$D$42,TRUE),"0%)")</f>
        <v>Report
(28.6%)
(100%)</v>
      </c>
      <c r="G4" s="124" t="s">
        <v>914</v>
      </c>
      <c r="H4" s="124"/>
      <c r="I4" s="124"/>
      <c r="J4" s="124"/>
      <c r="K4" s="124"/>
      <c r="L4" s="124"/>
      <c r="M4" s="124"/>
      <c r="N4" s="124"/>
      <c r="O4" s="124"/>
      <c r="P4" s="124"/>
      <c r="Q4" s="124"/>
      <c r="R4" s="124"/>
      <c r="S4" s="124"/>
      <c r="T4" s="124"/>
      <c r="U4" s="124"/>
      <c r="V4" s="124"/>
      <c r="W4" s="124"/>
      <c r="X4" s="124"/>
      <c r="Y4" s="124"/>
      <c r="Z4" s="124"/>
      <c r="AA4" s="124"/>
      <c r="AB4" s="124"/>
      <c r="AC4" s="124"/>
      <c r="AD4" s="114" t="s">
        <v>4</v>
      </c>
      <c r="AE4" s="117" t="str">
        <f ca="1">IF(COUNTIFS(AE$5:AE$42,"Dup")&gt;0,"Dup","")</f>
        <v/>
      </c>
      <c r="AF4" s="118"/>
      <c r="AG4" s="118"/>
      <c r="AH4" s="118"/>
      <c r="AI4" s="118"/>
      <c r="AJ4" s="118"/>
      <c r="AK4" s="118"/>
      <c r="AL4" s="118"/>
      <c r="AM4" s="118"/>
      <c r="AN4" s="118"/>
      <c r="AO4" s="118"/>
      <c r="AP4" s="118"/>
      <c r="AQ4" s="118"/>
      <c r="AR4" s="118"/>
      <c r="AS4" s="118" t="s">
        <v>408</v>
      </c>
      <c r="AT4" s="118" t="s">
        <v>705</v>
      </c>
      <c r="AU4" s="118" t="s">
        <v>808</v>
      </c>
      <c r="AV4" s="118" t="s">
        <v>397</v>
      </c>
      <c r="AW4" s="118" t="s">
        <v>113</v>
      </c>
      <c r="AX4" s="118" t="s">
        <v>808</v>
      </c>
      <c r="AY4" s="118" t="s">
        <v>399</v>
      </c>
      <c r="AZ4" s="118" t="s">
        <v>808</v>
      </c>
      <c r="BA4" s="118" t="s">
        <v>398</v>
      </c>
      <c r="BB4" s="118" t="s">
        <v>372</v>
      </c>
      <c r="BC4" s="118" t="s">
        <v>397</v>
      </c>
      <c r="BD4" s="118" t="s">
        <v>808</v>
      </c>
      <c r="BE4" s="118"/>
      <c r="BF4" s="118"/>
      <c r="BG4" s="118"/>
      <c r="BH4" s="118" t="s">
        <v>6</v>
      </c>
      <c r="BI4" s="118" t="s">
        <v>7</v>
      </c>
      <c r="BJ4" s="118" t="s">
        <v>8</v>
      </c>
      <c r="BK4" s="118" t="s">
        <v>175</v>
      </c>
      <c r="BL4" s="118" t="s">
        <v>190</v>
      </c>
      <c r="BM4" s="118" t="s">
        <v>256</v>
      </c>
      <c r="BN4" s="118" t="s">
        <v>258</v>
      </c>
      <c r="BO4" s="118" t="s">
        <v>293</v>
      </c>
      <c r="BP4" s="118"/>
      <c r="BQ4" s="118" t="s">
        <v>7</v>
      </c>
      <c r="BR4" s="118" t="s">
        <v>8</v>
      </c>
      <c r="BS4" s="118"/>
      <c r="BT4" s="118" t="s">
        <v>175</v>
      </c>
      <c r="BU4" s="118"/>
      <c r="BV4" s="118"/>
      <c r="BW4" s="118"/>
      <c r="BX4" s="118" t="s">
        <v>314</v>
      </c>
      <c r="BY4" s="118"/>
      <c r="BZ4" s="118"/>
      <c r="CA4" s="118" t="s">
        <v>6</v>
      </c>
      <c r="CB4" s="118" t="s">
        <v>7</v>
      </c>
      <c r="CC4" s="118" t="s">
        <v>8</v>
      </c>
      <c r="CD4" s="118" t="s">
        <v>175</v>
      </c>
      <c r="CE4" s="118" t="s">
        <v>190</v>
      </c>
      <c r="CF4" s="118" t="s">
        <v>256</v>
      </c>
      <c r="CG4" s="118" t="s">
        <v>258</v>
      </c>
      <c r="CH4" s="118" t="s">
        <v>293</v>
      </c>
      <c r="CI4" s="118" t="s">
        <v>6</v>
      </c>
      <c r="CJ4" s="118" t="s">
        <v>7</v>
      </c>
      <c r="CK4" s="118" t="s">
        <v>8</v>
      </c>
      <c r="CL4" s="118" t="s">
        <v>175</v>
      </c>
      <c r="CM4" s="118" t="s">
        <v>190</v>
      </c>
      <c r="CN4" s="118" t="s">
        <v>256</v>
      </c>
      <c r="CO4" s="119" t="s">
        <v>314</v>
      </c>
      <c r="CP4" s="119" t="s">
        <v>314</v>
      </c>
      <c r="CQ4" s="119" t="s">
        <v>972</v>
      </c>
      <c r="CR4" s="119" t="s">
        <v>968</v>
      </c>
      <c r="CS4" s="119" t="s">
        <v>968</v>
      </c>
      <c r="CT4" s="119" t="s">
        <v>968</v>
      </c>
      <c r="CU4" s="119" t="s">
        <v>968</v>
      </c>
      <c r="CV4" s="118" t="s">
        <v>314</v>
      </c>
      <c r="CW4" s="118" t="s">
        <v>314</v>
      </c>
      <c r="CX4" s="118" t="s">
        <v>743</v>
      </c>
      <c r="CY4" s="118" t="s">
        <v>314</v>
      </c>
      <c r="CZ4" s="118" t="s">
        <v>314</v>
      </c>
      <c r="DA4" s="118" t="s">
        <v>314</v>
      </c>
      <c r="DB4" s="118" t="s">
        <v>970</v>
      </c>
      <c r="DC4" s="118" t="s">
        <v>970</v>
      </c>
      <c r="DD4" s="118" t="s">
        <v>653</v>
      </c>
      <c r="DE4" s="118" t="s">
        <v>542</v>
      </c>
      <c r="DF4" s="118" t="s">
        <v>543</v>
      </c>
      <c r="DG4" s="118" t="s">
        <v>655</v>
      </c>
      <c r="DH4" s="118" t="s">
        <v>656</v>
      </c>
      <c r="DI4" s="118" t="s">
        <v>684</v>
      </c>
      <c r="DJ4" s="118" t="s">
        <v>685</v>
      </c>
      <c r="DK4" s="118" t="s">
        <v>6</v>
      </c>
      <c r="DL4" s="118" t="s">
        <v>7</v>
      </c>
      <c r="DM4" s="118" t="s">
        <v>8</v>
      </c>
      <c r="DN4" s="118" t="s">
        <v>6</v>
      </c>
      <c r="DO4" s="118" t="s">
        <v>7</v>
      </c>
      <c r="DP4" s="118" t="s">
        <v>8</v>
      </c>
      <c r="DQ4" s="118" t="s">
        <v>175</v>
      </c>
      <c r="DR4" s="118"/>
      <c r="DS4" s="118"/>
      <c r="DT4" s="118"/>
      <c r="DU4" s="118"/>
      <c r="DV4" s="118"/>
      <c r="DW4" s="118"/>
      <c r="DX4" s="118"/>
      <c r="DY4" s="118"/>
      <c r="DZ4" s="118"/>
      <c r="EA4" s="118" t="s">
        <v>704</v>
      </c>
      <c r="EB4" s="118" t="s">
        <v>703</v>
      </c>
      <c r="EC4" s="118"/>
      <c r="ED4" s="118"/>
      <c r="EE4" s="118" t="s">
        <v>845</v>
      </c>
      <c r="EF4" s="118" t="s">
        <v>846</v>
      </c>
      <c r="EG4" s="118" t="s">
        <v>34</v>
      </c>
      <c r="EH4" s="118" t="s">
        <v>98</v>
      </c>
      <c r="EI4" s="118"/>
      <c r="EJ4" s="118"/>
      <c r="EK4" s="118"/>
      <c r="EL4" s="118"/>
      <c r="EM4" s="118" t="s">
        <v>915</v>
      </c>
      <c r="EN4" s="118" t="s">
        <v>399</v>
      </c>
      <c r="EO4" s="118" t="s">
        <v>397</v>
      </c>
      <c r="EP4" s="118" t="s">
        <v>646</v>
      </c>
      <c r="EQ4" s="118" t="s">
        <v>433</v>
      </c>
      <c r="ER4" s="118" t="s">
        <v>7</v>
      </c>
      <c r="ES4" s="118" t="s">
        <v>611</v>
      </c>
      <c r="ET4" s="118"/>
      <c r="EU4" s="118"/>
      <c r="EV4" s="118"/>
      <c r="EW4" s="118"/>
      <c r="EX4" s="118" t="s">
        <v>6</v>
      </c>
      <c r="EY4" s="118" t="s">
        <v>7</v>
      </c>
      <c r="EZ4" s="118" t="s">
        <v>8</v>
      </c>
      <c r="FA4" s="118" t="s">
        <v>915</v>
      </c>
      <c r="FB4" s="118" t="s">
        <v>620</v>
      </c>
      <c r="FC4" s="118" t="s">
        <v>764</v>
      </c>
      <c r="FD4" s="118" t="s">
        <v>302</v>
      </c>
      <c r="FE4" s="118"/>
      <c r="FF4" s="118"/>
      <c r="FG4" s="118"/>
      <c r="FH4" s="175" t="str">
        <f t="shared" ref="FH4:FU4" si="0">INDEX(GI_index,1,FH$18)</f>
        <v>2:3,1:2,0:1</v>
      </c>
      <c r="FI4" s="118" t="str">
        <f t="shared" si="0"/>
        <v>2:3,4:5,0:1</v>
      </c>
      <c r="FJ4" s="118" t="str">
        <f t="shared" si="0"/>
        <v>2:3,7:8,0:1</v>
      </c>
      <c r="FK4" s="118" t="str">
        <f t="shared" si="0"/>
        <v>2:3,10:11,0:1</v>
      </c>
      <c r="FL4" s="118" t="str">
        <f t="shared" si="0"/>
        <v>2:3,13:14,0:1</v>
      </c>
      <c r="FM4" s="118" t="str">
        <f t="shared" si="0"/>
        <v>2:3,16:17,0:1</v>
      </c>
      <c r="FN4" s="118" t="str">
        <f t="shared" si="0"/>
        <v>2:3,19:20,0:1</v>
      </c>
      <c r="FO4" s="175" t="str">
        <f t="shared" si="0"/>
        <v>2:3,1:2,3:4</v>
      </c>
      <c r="FP4" s="118" t="str">
        <f t="shared" si="0"/>
        <v>2:3,4:5,3:4</v>
      </c>
      <c r="FQ4" s="118" t="str">
        <f t="shared" si="0"/>
        <v>2:3,7:8,3:4</v>
      </c>
      <c r="FR4" s="118" t="str">
        <f t="shared" si="0"/>
        <v>2:3,10:11,3:4</v>
      </c>
      <c r="FS4" s="118" t="str">
        <f t="shared" si="0"/>
        <v>2:3,13:14,3:4</v>
      </c>
      <c r="FT4" s="118" t="str">
        <f t="shared" si="0"/>
        <v>2:3,16:17,3:4</v>
      </c>
      <c r="FU4" s="118" t="str">
        <f t="shared" si="0"/>
        <v>2:3,19:20,3:4</v>
      </c>
      <c r="FV4" s="118"/>
      <c r="FW4" s="118" t="s">
        <v>990</v>
      </c>
      <c r="FX4" s="175" t="str">
        <f>FH4</f>
        <v>2:3,1:2,0:1</v>
      </c>
      <c r="FY4" s="175" t="str">
        <f t="shared" ref="FY4:GD4" si="1">FI4</f>
        <v>2:3,4:5,0:1</v>
      </c>
      <c r="FZ4" s="175" t="str">
        <f t="shared" si="1"/>
        <v>2:3,7:8,0:1</v>
      </c>
      <c r="GA4" s="175" t="str">
        <f t="shared" si="1"/>
        <v>2:3,10:11,0:1</v>
      </c>
      <c r="GB4" s="175" t="str">
        <f t="shared" si="1"/>
        <v>2:3,13:14,0:1</v>
      </c>
      <c r="GC4" s="175" t="str">
        <f t="shared" si="1"/>
        <v>2:3,16:17,0:1</v>
      </c>
      <c r="GD4" s="175" t="str">
        <f t="shared" si="1"/>
        <v>2:3,19:20,0:1</v>
      </c>
      <c r="GE4" s="175" t="str">
        <f>FO4</f>
        <v>2:3,1:2,3:4</v>
      </c>
      <c r="GF4" s="175" t="str">
        <f t="shared" ref="GF4" si="2">FP4</f>
        <v>2:3,4:5,3:4</v>
      </c>
      <c r="GG4" s="175" t="str">
        <f t="shared" ref="GG4" si="3">FQ4</f>
        <v>2:3,7:8,3:4</v>
      </c>
      <c r="GH4" s="175" t="str">
        <f t="shared" ref="GH4" si="4">FR4</f>
        <v>2:3,10:11,3:4</v>
      </c>
      <c r="GI4" s="175" t="str">
        <f t="shared" ref="GI4" si="5">FS4</f>
        <v>2:3,13:14,3:4</v>
      </c>
      <c r="GJ4" s="175" t="str">
        <f t="shared" ref="GJ4" si="6">FT4</f>
        <v>2:3,16:17,3:4</v>
      </c>
      <c r="GK4" s="175" t="str">
        <f t="shared" ref="GK4" si="7">FU4</f>
        <v>2:3,19:20,3:4</v>
      </c>
      <c r="GL4" s="118"/>
      <c r="GM4" s="118" t="s">
        <v>889</v>
      </c>
      <c r="GN4" s="118"/>
      <c r="GO4" s="118" t="s">
        <v>1012</v>
      </c>
      <c r="GP4" s="118" t="s">
        <v>889</v>
      </c>
      <c r="GQ4" s="118"/>
      <c r="GR4" s="118" t="s">
        <v>365</v>
      </c>
      <c r="GS4" s="118" t="s">
        <v>399</v>
      </c>
      <c r="GT4" s="118"/>
      <c r="GU4" s="118" t="s">
        <v>367</v>
      </c>
      <c r="GV4" s="118" t="s">
        <v>891</v>
      </c>
      <c r="GW4" s="118" t="s">
        <v>6</v>
      </c>
      <c r="GX4" s="118" t="s">
        <v>6</v>
      </c>
      <c r="GY4" s="118" t="s">
        <v>430</v>
      </c>
      <c r="GZ4" s="118" t="s">
        <v>435</v>
      </c>
      <c r="HA4" s="118" t="s">
        <v>430</v>
      </c>
      <c r="HB4" s="118" t="s">
        <v>442</v>
      </c>
      <c r="HC4" s="118" t="s">
        <v>436</v>
      </c>
      <c r="HD4" s="118"/>
      <c r="HE4" s="118"/>
      <c r="HF4" s="118"/>
      <c r="HG4" s="118"/>
      <c r="HH4" s="118"/>
      <c r="HI4" s="118"/>
      <c r="HJ4" s="118"/>
      <c r="HK4" s="118" t="s">
        <v>572</v>
      </c>
      <c r="HL4" s="118"/>
      <c r="HM4" s="118" t="s">
        <v>7</v>
      </c>
      <c r="HN4" s="118" t="s">
        <v>190</v>
      </c>
      <c r="HO4" s="118" t="s">
        <v>256</v>
      </c>
      <c r="HP4" s="118" t="s">
        <v>258</v>
      </c>
      <c r="HQ4" s="118"/>
      <c r="HR4" s="118"/>
      <c r="HS4" s="118" t="s">
        <v>1015</v>
      </c>
      <c r="HT4" s="118"/>
      <c r="HU4" s="118"/>
      <c r="HV4" s="118"/>
      <c r="HW4" s="118"/>
      <c r="HX4" s="118"/>
      <c r="HY4" s="120" t="s">
        <v>197</v>
      </c>
    </row>
    <row r="5" spans="1:233">
      <c r="A5" s="26">
        <f>ROW(A5)-5</f>
        <v>0</v>
      </c>
      <c r="B5" s="26"/>
      <c r="C5">
        <v>0</v>
      </c>
      <c r="D5" t="b">
        <v>0</v>
      </c>
      <c r="E5" t="b">
        <v>0</v>
      </c>
      <c r="F5" t="b">
        <v>0</v>
      </c>
      <c r="AD5" s="3" t="s">
        <v>5</v>
      </c>
      <c r="AF5" s="5" t="str">
        <f t="shared" ref="AF5:AT5" si="8">_xlfn.IFS(OR(AF$1="sam",AF$1="sai"),1,AF$1="sav","-",OR(AF$1="sap",AF$1="saa",AF$1="sar",AF$1="sat"),0)</f>
        <v>-</v>
      </c>
      <c r="AG5" s="5" t="str">
        <f t="shared" si="8"/>
        <v>-</v>
      </c>
      <c r="AH5" s="5" t="str">
        <f t="shared" si="8"/>
        <v>-</v>
      </c>
      <c r="AI5" s="5" t="str">
        <f t="shared" si="8"/>
        <v>-</v>
      </c>
      <c r="AJ5" s="5" t="str">
        <f t="shared" si="8"/>
        <v>-</v>
      </c>
      <c r="AK5" s="5" t="str">
        <f t="shared" si="8"/>
        <v>-</v>
      </c>
      <c r="AL5" s="5" t="str">
        <f t="shared" si="8"/>
        <v>-</v>
      </c>
      <c r="AM5" s="5" t="str">
        <f t="shared" si="8"/>
        <v>-</v>
      </c>
      <c r="AN5" s="5" t="str">
        <f t="shared" si="8"/>
        <v>-</v>
      </c>
      <c r="AO5" s="5" t="str">
        <f t="shared" si="8"/>
        <v>-</v>
      </c>
      <c r="AP5" s="5" t="str">
        <f t="shared" si="8"/>
        <v>-</v>
      </c>
      <c r="AQ5" s="5">
        <f t="shared" si="8"/>
        <v>1</v>
      </c>
      <c r="AR5" s="5">
        <f t="shared" si="8"/>
        <v>1</v>
      </c>
      <c r="AS5" s="5" t="str">
        <f t="shared" si="8"/>
        <v>-</v>
      </c>
      <c r="AT5" s="5" t="str">
        <f t="shared" si="8"/>
        <v>-</v>
      </c>
      <c r="AU5" s="5" t="str">
        <f t="shared" ref="AU5:BE5" si="9">_xlfn.IFS(OR(AU$1="sam",AU$1="sai"),1,AU$1="sav","-",OR(AU$1="sap",AU$1="saa",AU$1="sar",AU$1="sat"),0)</f>
        <v>-</v>
      </c>
      <c r="AV5" s="5" t="str">
        <f t="shared" si="9"/>
        <v>-</v>
      </c>
      <c r="AW5" s="5" t="str">
        <f t="shared" si="9"/>
        <v>-</v>
      </c>
      <c r="AX5" s="5" t="str">
        <f t="shared" si="9"/>
        <v>-</v>
      </c>
      <c r="AY5" s="5" t="str">
        <f t="shared" si="9"/>
        <v>-</v>
      </c>
      <c r="AZ5" s="5" t="str">
        <f t="shared" si="9"/>
        <v>-</v>
      </c>
      <c r="BA5" s="5" t="str">
        <f t="shared" si="9"/>
        <v>-</v>
      </c>
      <c r="BB5" s="5" t="str">
        <f t="shared" si="9"/>
        <v>-</v>
      </c>
      <c r="BC5" s="5" t="str">
        <f t="shared" si="9"/>
        <v>-</v>
      </c>
      <c r="BD5" s="5" t="str">
        <f t="shared" si="9"/>
        <v>-</v>
      </c>
      <c r="BE5" s="5" t="str">
        <f t="shared" si="9"/>
        <v>-</v>
      </c>
      <c r="BF5" s="5" t="str">
        <f t="shared" ref="BF5:BZ5" si="10">_xlfn.IFS(OR(BF$1="sam",BF$1="sai"),1,BF$1="sav","-",OR(BF$1="sap",BF$1="saa",BF$1="sar",BF$1="sat"),0)</f>
        <v>-</v>
      </c>
      <c r="BG5" s="5" t="str">
        <f t="shared" si="10"/>
        <v>-</v>
      </c>
      <c r="BH5" s="5" t="str">
        <f t="shared" si="10"/>
        <v>-</v>
      </c>
      <c r="BI5" s="5" t="str">
        <f t="shared" si="10"/>
        <v>-</v>
      </c>
      <c r="BJ5" s="5" t="str">
        <f t="shared" si="10"/>
        <v>-</v>
      </c>
      <c r="BK5" s="5" t="str">
        <f t="shared" si="10"/>
        <v>-</v>
      </c>
      <c r="BL5" s="5" t="str">
        <f t="shared" si="10"/>
        <v>-</v>
      </c>
      <c r="BM5" s="5" t="str">
        <f t="shared" si="10"/>
        <v>-</v>
      </c>
      <c r="BN5" s="5" t="str">
        <f t="shared" si="10"/>
        <v>-</v>
      </c>
      <c r="BO5" s="5" t="str">
        <f t="shared" si="10"/>
        <v>-</v>
      </c>
      <c r="BP5" s="5" t="str">
        <f t="shared" si="10"/>
        <v>-</v>
      </c>
      <c r="BQ5" s="5" t="str">
        <f t="shared" si="10"/>
        <v>-</v>
      </c>
      <c r="BR5" s="5" t="str">
        <f t="shared" si="10"/>
        <v>-</v>
      </c>
      <c r="BS5" s="5" t="str">
        <f t="shared" si="10"/>
        <v>-</v>
      </c>
      <c r="BT5" s="5" t="str">
        <f t="shared" si="10"/>
        <v>-</v>
      </c>
      <c r="BU5" s="5" t="str">
        <f t="shared" si="10"/>
        <v>-</v>
      </c>
      <c r="BV5" s="5" t="str">
        <f t="shared" si="10"/>
        <v>-</v>
      </c>
      <c r="BW5" s="5" t="str">
        <f t="shared" si="10"/>
        <v>-</v>
      </c>
      <c r="BX5" s="5" t="str">
        <f t="shared" si="10"/>
        <v>-</v>
      </c>
      <c r="BY5" s="5" t="str">
        <f t="shared" si="10"/>
        <v>-</v>
      </c>
      <c r="BZ5" s="5" t="str">
        <f t="shared" si="10"/>
        <v>-</v>
      </c>
      <c r="CA5" s="5" t="str">
        <f t="shared" ref="CA5:DI5" si="11">_xlfn.IFS(OR(CA$1="sam",CA$1="sai"),1,CA$1="sav","-",OR(CA$1="sap",CA$1="saa",CA$1="sar",CA$1="sat"),0)</f>
        <v>-</v>
      </c>
      <c r="CB5" s="5" t="str">
        <f t="shared" si="11"/>
        <v>-</v>
      </c>
      <c r="CC5" s="5" t="str">
        <f t="shared" si="11"/>
        <v>-</v>
      </c>
      <c r="CD5" s="5" t="str">
        <f t="shared" si="11"/>
        <v>-</v>
      </c>
      <c r="CE5" s="5" t="str">
        <f t="shared" si="11"/>
        <v>-</v>
      </c>
      <c r="CF5" s="5" t="str">
        <f t="shared" si="11"/>
        <v>-</v>
      </c>
      <c r="CG5" s="5" t="str">
        <f t="shared" si="11"/>
        <v>-</v>
      </c>
      <c r="CH5" s="5" t="str">
        <f t="shared" si="11"/>
        <v>-</v>
      </c>
      <c r="CI5" s="5" t="str">
        <f t="shared" si="11"/>
        <v>-</v>
      </c>
      <c r="CJ5" s="5" t="str">
        <f t="shared" si="11"/>
        <v>-</v>
      </c>
      <c r="CK5" s="5" t="str">
        <f t="shared" si="11"/>
        <v>-</v>
      </c>
      <c r="CL5" s="5" t="str">
        <f t="shared" si="11"/>
        <v>-</v>
      </c>
      <c r="CM5" s="5" t="str">
        <f t="shared" si="11"/>
        <v>-</v>
      </c>
      <c r="CN5" s="5" t="str">
        <f t="shared" si="11"/>
        <v>-</v>
      </c>
      <c r="CO5" s="5">
        <f t="shared" si="11"/>
        <v>0</v>
      </c>
      <c r="CP5" s="5">
        <f t="shared" si="11"/>
        <v>0</v>
      </c>
      <c r="CQ5" s="5">
        <f t="shared" si="11"/>
        <v>0</v>
      </c>
      <c r="CR5" s="5">
        <f t="shared" si="11"/>
        <v>0</v>
      </c>
      <c r="CS5" s="5">
        <f t="shared" si="11"/>
        <v>0</v>
      </c>
      <c r="CT5" s="5">
        <f t="shared" si="11"/>
        <v>0</v>
      </c>
      <c r="CU5" s="5">
        <f t="shared" si="11"/>
        <v>0</v>
      </c>
      <c r="CV5" s="5">
        <f t="shared" si="11"/>
        <v>0</v>
      </c>
      <c r="CW5" s="5">
        <f t="shared" si="11"/>
        <v>0</v>
      </c>
      <c r="CX5" s="5">
        <f t="shared" si="11"/>
        <v>0</v>
      </c>
      <c r="CY5" s="5">
        <f t="shared" si="11"/>
        <v>0</v>
      </c>
      <c r="CZ5" s="5" t="str">
        <f t="shared" si="11"/>
        <v>-</v>
      </c>
      <c r="DA5" s="5" t="str">
        <f t="shared" si="11"/>
        <v>-</v>
      </c>
      <c r="DB5" s="5" t="str">
        <f t="shared" si="11"/>
        <v>-</v>
      </c>
      <c r="DC5" s="5" t="str">
        <f t="shared" si="11"/>
        <v>-</v>
      </c>
      <c r="DD5" s="5" t="str">
        <f t="shared" si="11"/>
        <v>-</v>
      </c>
      <c r="DE5" s="5" t="str">
        <f t="shared" si="11"/>
        <v>-</v>
      </c>
      <c r="DF5" s="5" t="str">
        <f t="shared" si="11"/>
        <v>-</v>
      </c>
      <c r="DG5" s="5" t="str">
        <f t="shared" si="11"/>
        <v>-</v>
      </c>
      <c r="DH5" s="5" t="str">
        <f t="shared" si="11"/>
        <v>-</v>
      </c>
      <c r="DI5" s="5" t="str">
        <f t="shared" si="11"/>
        <v>-</v>
      </c>
      <c r="DJ5" s="5" t="str">
        <f>_xlfn.IFS(OR(DJ$1="sam",DJ$1="sai"),1,DJ$1="sav","-",OR(DJ$1="sap",DJ$1="saa",DJ$1="sar",DJ$1="sat"),0)</f>
        <v>-</v>
      </c>
      <c r="DK5" s="5" t="str">
        <f t="shared" ref="DK5:DQ5" si="12">_xlfn.IFS(OR(DK$1="sam",DK$1="sai"),1,DK$1="sav","-",OR(DK$1="sap",DK$1="saa",DK$1="sar",DK$1="sat"),0)</f>
        <v>-</v>
      </c>
      <c r="DL5" s="5" t="str">
        <f t="shared" si="12"/>
        <v>-</v>
      </c>
      <c r="DM5" s="5" t="str">
        <f t="shared" si="12"/>
        <v>-</v>
      </c>
      <c r="DN5" s="5" t="str">
        <f t="shared" si="12"/>
        <v>-</v>
      </c>
      <c r="DO5" s="5" t="str">
        <f t="shared" si="12"/>
        <v>-</v>
      </c>
      <c r="DP5" s="5" t="str">
        <f t="shared" si="12"/>
        <v>-</v>
      </c>
      <c r="DQ5" s="5" t="str">
        <f t="shared" si="12"/>
        <v>-</v>
      </c>
      <c r="DR5" s="5">
        <f t="shared" ref="DR5:EZ5" si="13">_xlfn.IFS(OR(DR$1="sam",DR$1="sai"),1,DR$1="sav","-",OR(DR$1="sap",DR$1="saa",DR$1="sar",DR$1="sat"),0)</f>
        <v>0</v>
      </c>
      <c r="DS5" s="5" t="str">
        <f t="shared" si="13"/>
        <v>-</v>
      </c>
      <c r="DT5" s="5">
        <f t="shared" si="13"/>
        <v>1</v>
      </c>
      <c r="DU5" s="5">
        <f t="shared" si="13"/>
        <v>0</v>
      </c>
      <c r="DV5" s="5">
        <f t="shared" si="13"/>
        <v>1</v>
      </c>
      <c r="DW5" s="5">
        <f t="shared" si="13"/>
        <v>1</v>
      </c>
      <c r="DX5" s="5">
        <f t="shared" si="13"/>
        <v>1</v>
      </c>
      <c r="DY5" s="5">
        <f t="shared" si="13"/>
        <v>0</v>
      </c>
      <c r="DZ5" s="5">
        <f t="shared" si="13"/>
        <v>0</v>
      </c>
      <c r="EA5" s="5">
        <f t="shared" si="13"/>
        <v>0</v>
      </c>
      <c r="EB5" s="5">
        <f t="shared" si="13"/>
        <v>0</v>
      </c>
      <c r="EC5" s="5">
        <f t="shared" si="13"/>
        <v>1</v>
      </c>
      <c r="ED5" s="5">
        <f t="shared" si="13"/>
        <v>0</v>
      </c>
      <c r="EE5" s="5">
        <f t="shared" si="13"/>
        <v>0</v>
      </c>
      <c r="EF5" s="5">
        <f t="shared" si="13"/>
        <v>0</v>
      </c>
      <c r="EG5" s="5">
        <f t="shared" si="13"/>
        <v>0</v>
      </c>
      <c r="EH5" s="5">
        <f t="shared" si="13"/>
        <v>0</v>
      </c>
      <c r="EI5" s="5">
        <f t="shared" si="13"/>
        <v>0</v>
      </c>
      <c r="EJ5" s="5">
        <f t="shared" si="13"/>
        <v>0</v>
      </c>
      <c r="EK5" s="5">
        <f t="shared" ref="EK5:ES5" si="14">_xlfn.IFS(OR(EK$1="sam",EK$1="sai"),1,EK$1="sav","-",OR(EK$1="sap",EK$1="saa",EK$1="sar",EK$1="sat"),0)</f>
        <v>1</v>
      </c>
      <c r="EL5" s="5">
        <f t="shared" si="14"/>
        <v>0</v>
      </c>
      <c r="EM5" s="5">
        <f t="shared" si="14"/>
        <v>0</v>
      </c>
      <c r="EN5" s="5">
        <f t="shared" si="14"/>
        <v>0</v>
      </c>
      <c r="EO5" s="5">
        <f t="shared" si="14"/>
        <v>0</v>
      </c>
      <c r="EP5" s="5">
        <f t="shared" si="14"/>
        <v>0</v>
      </c>
      <c r="EQ5" s="5">
        <f t="shared" si="14"/>
        <v>0</v>
      </c>
      <c r="ER5" s="5">
        <f t="shared" si="14"/>
        <v>0</v>
      </c>
      <c r="ES5" s="5">
        <f t="shared" si="14"/>
        <v>0</v>
      </c>
      <c r="ET5" s="5" t="str">
        <f t="shared" ref="ET5:EW5" si="15">_xlfn.IFS(OR(ET$1="sam",ET$1="sai"),1,ET$1="sav","-",OR(ET$1="sap",ET$1="saa",ET$1="sar",ET$1="sat"),0)</f>
        <v>-</v>
      </c>
      <c r="EU5" s="5" t="str">
        <f t="shared" si="15"/>
        <v>-</v>
      </c>
      <c r="EV5" s="5" t="str">
        <f t="shared" si="15"/>
        <v>-</v>
      </c>
      <c r="EW5" s="5" t="str">
        <f t="shared" si="15"/>
        <v>-</v>
      </c>
      <c r="EX5" s="5" t="str">
        <f t="shared" si="13"/>
        <v>-</v>
      </c>
      <c r="EY5" s="5" t="str">
        <f t="shared" si="13"/>
        <v>-</v>
      </c>
      <c r="EZ5" s="5" t="str">
        <f t="shared" si="13"/>
        <v>-</v>
      </c>
      <c r="FA5" s="5" t="str">
        <f t="shared" ref="FA5:HX5" si="16">_xlfn.IFS(OR(FA$1="sam",FA$1="sai"),1,FA$1="sav","-",OR(FA$1="sap",FA$1="saa",FA$1="sar",FA$1="sat"),0)</f>
        <v>-</v>
      </c>
      <c r="FB5" s="5" t="str">
        <f t="shared" si="16"/>
        <v>-</v>
      </c>
      <c r="FC5" s="5" t="str">
        <f t="shared" si="16"/>
        <v>-</v>
      </c>
      <c r="FD5" s="5" t="str">
        <f t="shared" si="16"/>
        <v>-</v>
      </c>
      <c r="FE5" s="5" t="str">
        <f t="shared" si="16"/>
        <v>-</v>
      </c>
      <c r="FF5" s="5" t="str">
        <f t="shared" si="16"/>
        <v>-</v>
      </c>
      <c r="FG5" s="5" t="str">
        <f t="shared" si="16"/>
        <v>-</v>
      </c>
      <c r="FH5" s="5" t="str">
        <f t="shared" si="16"/>
        <v>-</v>
      </c>
      <c r="FI5" s="5" t="str">
        <f t="shared" si="16"/>
        <v>-</v>
      </c>
      <c r="FJ5" s="5" t="str">
        <f t="shared" si="16"/>
        <v>-</v>
      </c>
      <c r="FK5" s="5" t="str">
        <f t="shared" si="16"/>
        <v>-</v>
      </c>
      <c r="FL5" s="5" t="str">
        <f t="shared" si="16"/>
        <v>-</v>
      </c>
      <c r="FM5" s="5" t="str">
        <f t="shared" si="16"/>
        <v>-</v>
      </c>
      <c r="FN5" s="5" t="str">
        <f t="shared" si="16"/>
        <v>-</v>
      </c>
      <c r="FO5" s="5" t="str">
        <f t="shared" si="16"/>
        <v>-</v>
      </c>
      <c r="FP5" s="5" t="str">
        <f t="shared" si="16"/>
        <v>-</v>
      </c>
      <c r="FQ5" s="5" t="str">
        <f t="shared" si="16"/>
        <v>-</v>
      </c>
      <c r="FR5" s="5" t="str">
        <f t="shared" si="16"/>
        <v>-</v>
      </c>
      <c r="FS5" s="5" t="str">
        <f t="shared" si="16"/>
        <v>-</v>
      </c>
      <c r="FT5" s="5" t="str">
        <f t="shared" si="16"/>
        <v>-</v>
      </c>
      <c r="FU5" s="5" t="str">
        <f t="shared" si="16"/>
        <v>-</v>
      </c>
      <c r="FV5" s="5" t="str">
        <f t="shared" si="16"/>
        <v>-</v>
      </c>
      <c r="FW5" s="5" t="str">
        <f t="shared" si="16"/>
        <v>-</v>
      </c>
      <c r="FX5" s="5" t="str">
        <f t="shared" si="16"/>
        <v>-</v>
      </c>
      <c r="FY5" s="5" t="str">
        <f t="shared" si="16"/>
        <v>-</v>
      </c>
      <c r="FZ5" s="5" t="str">
        <f t="shared" si="16"/>
        <v>-</v>
      </c>
      <c r="GA5" s="5" t="str">
        <f t="shared" si="16"/>
        <v>-</v>
      </c>
      <c r="GB5" s="5" t="str">
        <f t="shared" si="16"/>
        <v>-</v>
      </c>
      <c r="GC5" s="5" t="str">
        <f t="shared" si="16"/>
        <v>-</v>
      </c>
      <c r="GD5" s="5" t="str">
        <f t="shared" si="16"/>
        <v>-</v>
      </c>
      <c r="GE5" s="5" t="str">
        <f t="shared" si="16"/>
        <v>-</v>
      </c>
      <c r="GF5" s="5" t="str">
        <f t="shared" si="16"/>
        <v>-</v>
      </c>
      <c r="GG5" s="5" t="str">
        <f t="shared" si="16"/>
        <v>-</v>
      </c>
      <c r="GH5" s="5" t="str">
        <f t="shared" si="16"/>
        <v>-</v>
      </c>
      <c r="GI5" s="5" t="str">
        <f t="shared" si="16"/>
        <v>-</v>
      </c>
      <c r="GJ5" s="5" t="str">
        <f t="shared" si="16"/>
        <v>-</v>
      </c>
      <c r="GK5" s="5" t="str">
        <f t="shared" si="16"/>
        <v>-</v>
      </c>
      <c r="GL5" s="5" t="str">
        <f>_xlfn.IFS(OR(GL$1="sam",GL$1="sai"),1,GL$1="sav","-",OR(GL$1="sap",GL$1="saa",GL$1="sar",GL$1="sat"),0)</f>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 t="shared" si="16"/>
        <v>-</v>
      </c>
      <c r="GR5" s="5" t="str">
        <f t="shared" si="16"/>
        <v>-</v>
      </c>
      <c r="GS5" s="5" t="str">
        <f t="shared" si="16"/>
        <v>-</v>
      </c>
      <c r="GT5" s="5" t="str">
        <f t="shared" si="16"/>
        <v>-</v>
      </c>
      <c r="GU5" s="5" t="str">
        <f t="shared" si="16"/>
        <v>-</v>
      </c>
      <c r="GV5" s="5" t="str">
        <f t="shared" si="16"/>
        <v>-</v>
      </c>
      <c r="GW5" s="5" t="str">
        <f>_xlfn.IFS(OR(GW$1="sam",GW$1="sai"),1,GW$1="sav","-",OR(GW$1="sap",GW$1="saa",GW$1="sar",GW$1="sat"),0)</f>
        <v>-</v>
      </c>
      <c r="GX5" s="5" t="str">
        <f>_xlfn.IFS(OR(GX$1="sam",GX$1="sai"),1,GX$1="sav","-",OR(GX$1="sap",GX$1="saa",GX$1="sar",GX$1="sat"),0)</f>
        <v>-</v>
      </c>
      <c r="GY5" s="5">
        <f t="shared" si="16"/>
        <v>1</v>
      </c>
      <c r="GZ5" s="5">
        <f t="shared" si="16"/>
        <v>0</v>
      </c>
      <c r="HA5" s="5">
        <f t="shared" si="16"/>
        <v>1</v>
      </c>
      <c r="HB5" s="5">
        <f t="shared" si="16"/>
        <v>1</v>
      </c>
      <c r="HC5" s="5">
        <f t="shared" si="16"/>
        <v>0</v>
      </c>
      <c r="HD5" s="5" t="str">
        <f t="shared" si="16"/>
        <v>-</v>
      </c>
      <c r="HE5" s="5" t="str">
        <f t="shared" si="16"/>
        <v>-</v>
      </c>
      <c r="HF5" s="5" t="str">
        <f t="shared" si="16"/>
        <v>-</v>
      </c>
      <c r="HG5" s="5" t="str">
        <f t="shared" si="16"/>
        <v>-</v>
      </c>
      <c r="HH5" s="5">
        <f t="shared" si="16"/>
        <v>1</v>
      </c>
      <c r="HI5" s="5">
        <f t="shared" si="16"/>
        <v>1</v>
      </c>
      <c r="HJ5" s="5">
        <f t="shared" si="16"/>
        <v>1</v>
      </c>
      <c r="HK5" s="5">
        <f t="shared" si="16"/>
        <v>1</v>
      </c>
      <c r="HL5" s="5">
        <f t="shared" si="16"/>
        <v>1</v>
      </c>
      <c r="HM5" s="5">
        <f t="shared" si="16"/>
        <v>1</v>
      </c>
      <c r="HN5" s="5">
        <f t="shared" si="16"/>
        <v>1</v>
      </c>
      <c r="HO5" s="5">
        <f t="shared" si="16"/>
        <v>1</v>
      </c>
      <c r="HP5" s="5">
        <f t="shared" si="16"/>
        <v>1</v>
      </c>
      <c r="HQ5" s="5">
        <f t="shared" si="16"/>
        <v>1</v>
      </c>
      <c r="HR5" s="5" t="str">
        <f t="shared" si="16"/>
        <v>-</v>
      </c>
      <c r="HS5" s="5" t="str">
        <f t="shared" si="16"/>
        <v>-</v>
      </c>
      <c r="HT5" s="5">
        <f t="shared" si="16"/>
        <v>1</v>
      </c>
      <c r="HU5" s="5" t="str">
        <f t="shared" si="16"/>
        <v>-</v>
      </c>
      <c r="HV5" s="5" t="str">
        <f t="shared" si="16"/>
        <v>-</v>
      </c>
      <c r="HW5" s="5">
        <f t="shared" si="16"/>
        <v>0</v>
      </c>
      <c r="HX5" s="5">
        <f t="shared" si="16"/>
        <v>0</v>
      </c>
      <c r="HY5" s="29">
        <v>0</v>
      </c>
    </row>
    <row r="6" spans="1:233">
      <c r="A6" s="26">
        <f t="shared" ref="A6:A41" si="17">ROW(A6)-5</f>
        <v>1</v>
      </c>
      <c r="B6" s="26">
        <v>0</v>
      </c>
      <c r="C6">
        <v>0</v>
      </c>
      <c r="D6" t="b">
        <v>1</v>
      </c>
      <c r="E6" t="b">
        <v>1</v>
      </c>
      <c r="F6" t="b">
        <v>1</v>
      </c>
      <c r="AD6" s="3" t="s">
        <v>393</v>
      </c>
      <c r="AE6" s="10" t="str">
        <f>IF(MATCH(AD6,AD$5:AD6,0)=(COUNTA(AD$5:AD6)),"-","Dup")</f>
        <v>-</v>
      </c>
      <c r="AF6" s="13" t="str">
        <f t="shared" ref="AF6:BA6" si="18">AF$5</f>
        <v>-</v>
      </c>
      <c r="AG6" s="13" t="str">
        <f t="shared" si="18"/>
        <v>-</v>
      </c>
      <c r="AH6" s="13" t="str">
        <f t="shared" si="18"/>
        <v>-</v>
      </c>
      <c r="AI6" s="13" t="str">
        <f t="shared" si="18"/>
        <v>-</v>
      </c>
      <c r="AJ6" s="13" t="str">
        <f t="shared" si="18"/>
        <v>-</v>
      </c>
      <c r="AK6" s="13" t="str">
        <f t="shared" si="18"/>
        <v>-</v>
      </c>
      <c r="AL6" s="13" t="str">
        <f t="shared" si="18"/>
        <v>-</v>
      </c>
      <c r="AM6" s="13" t="str">
        <f t="shared" si="18"/>
        <v>-</v>
      </c>
      <c r="AN6" s="13" t="str">
        <f t="shared" si="18"/>
        <v>-</v>
      </c>
      <c r="AO6" s="13" t="str">
        <f t="shared" si="18"/>
        <v>-</v>
      </c>
      <c r="AP6" s="13" t="str">
        <f t="shared" si="18"/>
        <v>-</v>
      </c>
      <c r="AQ6" s="13">
        <f t="shared" si="18"/>
        <v>1</v>
      </c>
      <c r="AR6" s="13">
        <f t="shared" si="18"/>
        <v>1</v>
      </c>
      <c r="AS6" s="13" t="str">
        <f t="shared" si="18"/>
        <v>-</v>
      </c>
      <c r="AT6" s="13" t="str">
        <f t="shared" si="18"/>
        <v>-</v>
      </c>
      <c r="AU6" s="13" t="str">
        <f t="shared" si="18"/>
        <v>-</v>
      </c>
      <c r="AV6" s="13" t="str">
        <f t="shared" si="18"/>
        <v>-</v>
      </c>
      <c r="AW6" s="13" t="str">
        <f t="shared" si="18"/>
        <v>-</v>
      </c>
      <c r="AX6" s="13" t="str">
        <f t="shared" si="18"/>
        <v>-</v>
      </c>
      <c r="AY6" s="13" t="str">
        <f t="shared" si="18"/>
        <v>-</v>
      </c>
      <c r="AZ6" s="13" t="str">
        <f t="shared" si="18"/>
        <v>-</v>
      </c>
      <c r="BA6" s="13" t="str">
        <f t="shared" si="18"/>
        <v>-</v>
      </c>
      <c r="BB6" s="13" t="str">
        <f>BB$5</f>
        <v>-</v>
      </c>
      <c r="BC6" s="13" t="str">
        <f>BC$5</f>
        <v>-</v>
      </c>
      <c r="BD6" s="13" t="str">
        <f>BD$5</f>
        <v>-</v>
      </c>
      <c r="BE6" s="13" t="str">
        <f>BE$5</f>
        <v>-</v>
      </c>
      <c r="BF6" s="13" t="str">
        <f t="shared" ref="BF6:BZ6" si="19">BF$5</f>
        <v>-</v>
      </c>
      <c r="BG6" s="13" t="str">
        <f t="shared" si="19"/>
        <v>-</v>
      </c>
      <c r="BH6" s="13" t="str">
        <f t="shared" si="19"/>
        <v>-</v>
      </c>
      <c r="BI6" s="13" t="str">
        <f t="shared" si="19"/>
        <v>-</v>
      </c>
      <c r="BJ6" s="13" t="str">
        <f t="shared" si="19"/>
        <v>-</v>
      </c>
      <c r="BK6" s="13" t="str">
        <f t="shared" si="19"/>
        <v>-</v>
      </c>
      <c r="BL6" s="13" t="str">
        <f t="shared" si="19"/>
        <v>-</v>
      </c>
      <c r="BM6" s="13" t="str">
        <f t="shared" si="19"/>
        <v>-</v>
      </c>
      <c r="BN6" s="13" t="str">
        <f t="shared" si="19"/>
        <v>-</v>
      </c>
      <c r="BO6" s="13" t="str">
        <f t="shared" si="19"/>
        <v>-</v>
      </c>
      <c r="BP6" s="13" t="str">
        <f t="shared" si="19"/>
        <v>-</v>
      </c>
      <c r="BQ6" s="13" t="str">
        <f>BQ$5</f>
        <v>-</v>
      </c>
      <c r="BR6" s="13" t="str">
        <f>BR$5</f>
        <v>-</v>
      </c>
      <c r="BS6" s="13" t="str">
        <f>BS$5</f>
        <v>-</v>
      </c>
      <c r="BT6" s="13" t="str">
        <f>BT$5</f>
        <v>-</v>
      </c>
      <c r="BU6" s="13" t="str">
        <f>BU$5</f>
        <v>-</v>
      </c>
      <c r="BV6" s="13" t="str">
        <f t="shared" si="19"/>
        <v>-</v>
      </c>
      <c r="BW6" s="13" t="str">
        <f t="shared" si="19"/>
        <v>-</v>
      </c>
      <c r="BX6" s="13" t="str">
        <f t="shared" si="19"/>
        <v>-</v>
      </c>
      <c r="BY6" s="13" t="str">
        <f t="shared" si="19"/>
        <v>-</v>
      </c>
      <c r="BZ6" s="13" t="str">
        <f t="shared" si="19"/>
        <v>-</v>
      </c>
      <c r="CA6" s="13" t="str">
        <f t="shared" ref="CA6:DI6" si="20">CA$5</f>
        <v>-</v>
      </c>
      <c r="CB6" s="13" t="str">
        <f t="shared" si="20"/>
        <v>-</v>
      </c>
      <c r="CC6" s="13" t="str">
        <f t="shared" si="20"/>
        <v>-</v>
      </c>
      <c r="CD6" s="13" t="str">
        <f t="shared" si="20"/>
        <v>-</v>
      </c>
      <c r="CE6" s="13" t="str">
        <f t="shared" si="20"/>
        <v>-</v>
      </c>
      <c r="CF6" s="13" t="str">
        <f t="shared" si="20"/>
        <v>-</v>
      </c>
      <c r="CG6" s="13" t="str">
        <f t="shared" si="20"/>
        <v>-</v>
      </c>
      <c r="CH6" s="13" t="str">
        <f t="shared" si="20"/>
        <v>-</v>
      </c>
      <c r="CI6" s="13" t="str">
        <f t="shared" si="20"/>
        <v>-</v>
      </c>
      <c r="CJ6" s="13" t="str">
        <f t="shared" si="20"/>
        <v>-</v>
      </c>
      <c r="CK6" s="13" t="str">
        <f t="shared" si="20"/>
        <v>-</v>
      </c>
      <c r="CL6" s="13" t="str">
        <f t="shared" si="20"/>
        <v>-</v>
      </c>
      <c r="CM6" s="13" t="str">
        <f t="shared" si="20"/>
        <v>-</v>
      </c>
      <c r="CN6" s="13" t="str">
        <f t="shared" si="20"/>
        <v>-</v>
      </c>
      <c r="CO6" s="13">
        <f t="shared" si="20"/>
        <v>0</v>
      </c>
      <c r="CP6" s="13">
        <f t="shared" si="20"/>
        <v>0</v>
      </c>
      <c r="CQ6" s="13">
        <f t="shared" si="20"/>
        <v>0</v>
      </c>
      <c r="CR6" s="13">
        <f t="shared" si="20"/>
        <v>0</v>
      </c>
      <c r="CS6" s="13">
        <f t="shared" si="20"/>
        <v>0</v>
      </c>
      <c r="CT6" s="13">
        <f t="shared" si="20"/>
        <v>0</v>
      </c>
      <c r="CU6" s="13">
        <f t="shared" si="20"/>
        <v>0</v>
      </c>
      <c r="CV6" s="13">
        <f t="shared" si="20"/>
        <v>0</v>
      </c>
      <c r="CW6" s="13">
        <f t="shared" si="20"/>
        <v>0</v>
      </c>
      <c r="CX6" s="13">
        <f t="shared" si="20"/>
        <v>0</v>
      </c>
      <c r="CY6" s="13">
        <f t="shared" si="20"/>
        <v>0</v>
      </c>
      <c r="CZ6" s="13" t="str">
        <f t="shared" si="20"/>
        <v>-</v>
      </c>
      <c r="DA6" s="13" t="str">
        <f t="shared" si="20"/>
        <v>-</v>
      </c>
      <c r="DB6" s="13" t="str">
        <f t="shared" si="20"/>
        <v>-</v>
      </c>
      <c r="DC6" s="13" t="str">
        <f t="shared" si="20"/>
        <v>-</v>
      </c>
      <c r="DD6" s="13" t="str">
        <f t="shared" si="20"/>
        <v>-</v>
      </c>
      <c r="DE6" s="13" t="str">
        <f t="shared" si="20"/>
        <v>-</v>
      </c>
      <c r="DF6" s="13" t="str">
        <f t="shared" si="20"/>
        <v>-</v>
      </c>
      <c r="DG6" s="13" t="str">
        <f t="shared" si="20"/>
        <v>-</v>
      </c>
      <c r="DH6" s="13" t="str">
        <f t="shared" si="20"/>
        <v>-</v>
      </c>
      <c r="DI6" s="13" t="str">
        <f t="shared" si="20"/>
        <v>-</v>
      </c>
      <c r="DJ6" s="13" t="str">
        <f>DJ$5</f>
        <v>-</v>
      </c>
      <c r="DK6" s="22">
        <v>1</v>
      </c>
      <c r="DL6" s="13" t="str">
        <f>DL$5</f>
        <v>-</v>
      </c>
      <c r="DM6" s="13" t="str">
        <f>DM$5</f>
        <v>-</v>
      </c>
      <c r="DN6" s="13" t="str">
        <f>DN$5</f>
        <v>-</v>
      </c>
      <c r="DO6" s="13" t="str">
        <f>DO$5</f>
        <v>-</v>
      </c>
      <c r="DP6" s="22" t="b">
        <v>1</v>
      </c>
      <c r="DQ6" s="13" t="str">
        <f>DQ$5</f>
        <v>-</v>
      </c>
      <c r="DR6" s="13">
        <f t="shared" ref="DR6:EJ6" si="21">DR$5</f>
        <v>0</v>
      </c>
      <c r="DS6" s="13" t="str">
        <f t="shared" si="21"/>
        <v>-</v>
      </c>
      <c r="DT6" s="13">
        <f t="shared" si="21"/>
        <v>1</v>
      </c>
      <c r="DU6" s="13">
        <f t="shared" si="21"/>
        <v>0</v>
      </c>
      <c r="DV6" s="13">
        <f t="shared" si="21"/>
        <v>1</v>
      </c>
      <c r="DW6" s="13">
        <f t="shared" si="21"/>
        <v>1</v>
      </c>
      <c r="DX6" s="13">
        <f t="shared" si="21"/>
        <v>1</v>
      </c>
      <c r="DY6" s="13">
        <f t="shared" si="21"/>
        <v>0</v>
      </c>
      <c r="DZ6" s="13">
        <f t="shared" si="21"/>
        <v>0</v>
      </c>
      <c r="EA6" s="13">
        <f t="shared" si="21"/>
        <v>0</v>
      </c>
      <c r="EB6" s="13">
        <f t="shared" si="21"/>
        <v>0</v>
      </c>
      <c r="EC6" s="13">
        <f t="shared" si="21"/>
        <v>1</v>
      </c>
      <c r="ED6" s="13">
        <f t="shared" si="21"/>
        <v>0</v>
      </c>
      <c r="EE6" s="13">
        <f t="shared" si="21"/>
        <v>0</v>
      </c>
      <c r="EF6" s="13">
        <f t="shared" si="21"/>
        <v>0</v>
      </c>
      <c r="EG6" s="13">
        <f t="shared" si="21"/>
        <v>0</v>
      </c>
      <c r="EH6" s="13">
        <f t="shared" si="21"/>
        <v>0</v>
      </c>
      <c r="EI6" s="13">
        <f t="shared" si="21"/>
        <v>0</v>
      </c>
      <c r="EJ6" s="13">
        <f t="shared" si="21"/>
        <v>0</v>
      </c>
      <c r="EK6" s="13">
        <f t="shared" ref="EK6:ES6" si="22">EK$5</f>
        <v>1</v>
      </c>
      <c r="EL6" s="13">
        <f t="shared" si="22"/>
        <v>0</v>
      </c>
      <c r="EM6" s="13">
        <f t="shared" si="22"/>
        <v>0</v>
      </c>
      <c r="EN6" s="13">
        <f t="shared" si="22"/>
        <v>0</v>
      </c>
      <c r="EO6" s="13">
        <f t="shared" si="22"/>
        <v>0</v>
      </c>
      <c r="EP6" s="13">
        <f t="shared" si="22"/>
        <v>0</v>
      </c>
      <c r="EQ6" s="13">
        <f t="shared" si="22"/>
        <v>0</v>
      </c>
      <c r="ER6" s="13">
        <f t="shared" si="22"/>
        <v>0</v>
      </c>
      <c r="ES6" s="13">
        <f t="shared" si="22"/>
        <v>0</v>
      </c>
      <c r="ET6" s="13" t="str">
        <f t="shared" ref="ET6:EW6" si="23">ET$5</f>
        <v>-</v>
      </c>
      <c r="EU6" s="13" t="str">
        <f t="shared" si="23"/>
        <v>-</v>
      </c>
      <c r="EV6" s="13" t="str">
        <f t="shared" si="23"/>
        <v>-</v>
      </c>
      <c r="EW6" s="13" t="str">
        <f t="shared" si="23"/>
        <v>-</v>
      </c>
      <c r="EX6" s="14" t="b">
        <v>0</v>
      </c>
      <c r="EY6" s="14" t="b">
        <v>0</v>
      </c>
      <c r="EZ6" s="14" t="b">
        <v>1</v>
      </c>
      <c r="FA6" s="22">
        <v>1</v>
      </c>
      <c r="FB6" s="22">
        <v>1</v>
      </c>
      <c r="FC6" s="13" t="str">
        <f t="shared" ref="FC6:GQ6" si="24">FC$5</f>
        <v>-</v>
      </c>
      <c r="FD6" s="13" t="str">
        <f t="shared" si="24"/>
        <v>-</v>
      </c>
      <c r="FE6" s="13" t="str">
        <f t="shared" si="24"/>
        <v>-</v>
      </c>
      <c r="FF6" s="13" t="str">
        <f t="shared" si="24"/>
        <v>-</v>
      </c>
      <c r="FG6" s="13" t="str">
        <f t="shared" si="24"/>
        <v>-</v>
      </c>
      <c r="FH6" s="13" t="str">
        <f t="shared" si="24"/>
        <v>-</v>
      </c>
      <c r="FI6" s="13" t="str">
        <f t="shared" si="24"/>
        <v>-</v>
      </c>
      <c r="FJ6" s="13" t="str">
        <f t="shared" si="24"/>
        <v>-</v>
      </c>
      <c r="FK6" s="13" t="str">
        <f t="shared" si="24"/>
        <v>-</v>
      </c>
      <c r="FL6" s="13" t="str">
        <f t="shared" si="24"/>
        <v>-</v>
      </c>
      <c r="FM6" s="13" t="str">
        <f t="shared" si="24"/>
        <v>-</v>
      </c>
      <c r="FN6" s="13" t="str">
        <f t="shared" si="24"/>
        <v>-</v>
      </c>
      <c r="FO6" s="13" t="str">
        <f t="shared" si="24"/>
        <v>-</v>
      </c>
      <c r="FP6" s="13" t="str">
        <f t="shared" si="24"/>
        <v>-</v>
      </c>
      <c r="FQ6" s="13" t="str">
        <f t="shared" si="24"/>
        <v>-</v>
      </c>
      <c r="FR6" s="13" t="str">
        <f t="shared" si="24"/>
        <v>-</v>
      </c>
      <c r="FS6" s="13" t="str">
        <f t="shared" si="24"/>
        <v>-</v>
      </c>
      <c r="FT6" s="13" t="str">
        <f t="shared" si="24"/>
        <v>-</v>
      </c>
      <c r="FU6" s="13" t="str">
        <f t="shared" si="24"/>
        <v>-</v>
      </c>
      <c r="FV6" s="14" t="b">
        <v>1</v>
      </c>
      <c r="FW6" s="14" t="str">
        <f t="shared" si="24"/>
        <v>-</v>
      </c>
      <c r="FX6" s="13" t="str">
        <f t="shared" si="24"/>
        <v>-</v>
      </c>
      <c r="FY6" s="13" t="str">
        <f t="shared" si="24"/>
        <v>-</v>
      </c>
      <c r="FZ6" s="13" t="str">
        <f t="shared" si="24"/>
        <v>-</v>
      </c>
      <c r="GA6" s="13" t="str">
        <f t="shared" si="24"/>
        <v>-</v>
      </c>
      <c r="GB6" s="13" t="str">
        <f t="shared" si="24"/>
        <v>-</v>
      </c>
      <c r="GC6" s="13" t="str">
        <f t="shared" si="24"/>
        <v>-</v>
      </c>
      <c r="GD6" s="13" t="str">
        <f t="shared" si="24"/>
        <v>-</v>
      </c>
      <c r="GE6" s="13" t="str">
        <f t="shared" si="24"/>
        <v>-</v>
      </c>
      <c r="GF6" s="13" t="str">
        <f t="shared" si="24"/>
        <v>-</v>
      </c>
      <c r="GG6" s="13" t="str">
        <f t="shared" si="24"/>
        <v>-</v>
      </c>
      <c r="GH6" s="13" t="str">
        <f t="shared" si="24"/>
        <v>-</v>
      </c>
      <c r="GI6" s="13" t="str">
        <f t="shared" si="24"/>
        <v>-</v>
      </c>
      <c r="GJ6" s="13" t="str">
        <f t="shared" si="24"/>
        <v>-</v>
      </c>
      <c r="GK6" s="13" t="str">
        <f t="shared" si="24"/>
        <v>-</v>
      </c>
      <c r="GL6" s="13" t="str">
        <f>GL$5</f>
        <v>-</v>
      </c>
      <c r="GM6" s="13" t="str">
        <f>GM$5</f>
        <v>-</v>
      </c>
      <c r="GN6" s="14" t="b">
        <v>1</v>
      </c>
      <c r="GO6" s="14">
        <v>0</v>
      </c>
      <c r="GP6" s="14" t="str">
        <f>GP$5</f>
        <v>-</v>
      </c>
      <c r="GQ6" s="13" t="str">
        <f t="shared" si="24"/>
        <v>-</v>
      </c>
      <c r="GR6" s="22" t="s">
        <v>37</v>
      </c>
      <c r="GS6" s="13" t="str">
        <f>GS$5</f>
        <v>-</v>
      </c>
      <c r="GT6" s="13" t="str">
        <f>GT$5</f>
        <v>-</v>
      </c>
      <c r="GU6" s="22">
        <v>500</v>
      </c>
      <c r="GV6" s="22">
        <v>500</v>
      </c>
      <c r="GW6" s="13" t="str">
        <f>GW$5</f>
        <v>-</v>
      </c>
      <c r="GX6" s="13" t="str">
        <f>GX$5</f>
        <v>-</v>
      </c>
      <c r="GY6" s="13">
        <f t="shared" ref="GY6:HQ6" si="25">GY$5</f>
        <v>1</v>
      </c>
      <c r="GZ6" s="13">
        <f t="shared" si="25"/>
        <v>0</v>
      </c>
      <c r="HA6" s="13">
        <f t="shared" si="25"/>
        <v>1</v>
      </c>
      <c r="HB6" s="13">
        <f t="shared" si="25"/>
        <v>1</v>
      </c>
      <c r="HC6" s="13">
        <f t="shared" si="25"/>
        <v>0</v>
      </c>
      <c r="HD6" s="13" t="str">
        <f t="shared" si="25"/>
        <v>-</v>
      </c>
      <c r="HE6" s="13" t="str">
        <f t="shared" si="25"/>
        <v>-</v>
      </c>
      <c r="HF6" s="13" t="str">
        <f t="shared" si="25"/>
        <v>-</v>
      </c>
      <c r="HG6" s="13" t="str">
        <f t="shared" si="25"/>
        <v>-</v>
      </c>
      <c r="HH6" s="13">
        <f t="shared" si="25"/>
        <v>1</v>
      </c>
      <c r="HI6" s="13">
        <f t="shared" si="25"/>
        <v>1</v>
      </c>
      <c r="HJ6" s="13">
        <f t="shared" si="25"/>
        <v>1</v>
      </c>
      <c r="HK6" s="13">
        <f t="shared" si="25"/>
        <v>1</v>
      </c>
      <c r="HL6" s="13">
        <f t="shared" si="25"/>
        <v>1</v>
      </c>
      <c r="HM6" s="13">
        <f t="shared" si="25"/>
        <v>1</v>
      </c>
      <c r="HN6" s="13">
        <f t="shared" si="25"/>
        <v>1</v>
      </c>
      <c r="HO6" s="13">
        <f t="shared" si="25"/>
        <v>1</v>
      </c>
      <c r="HP6" s="13">
        <f t="shared" si="25"/>
        <v>1</v>
      </c>
      <c r="HQ6" s="13">
        <f t="shared" si="25"/>
        <v>1</v>
      </c>
      <c r="HR6" s="13" t="str">
        <f>HR$5</f>
        <v>-</v>
      </c>
      <c r="HS6" s="13" t="str">
        <f>HS$5</f>
        <v>-</v>
      </c>
      <c r="HT6" s="22">
        <v>0</v>
      </c>
      <c r="HU6" s="13" t="str">
        <f>HU$5</f>
        <v>-</v>
      </c>
      <c r="HV6" s="13" t="str">
        <f>HV$5</f>
        <v>-</v>
      </c>
      <c r="HW6" s="13">
        <f>HW$5</f>
        <v>0</v>
      </c>
      <c r="HX6" s="13">
        <f>HX$5</f>
        <v>0</v>
      </c>
      <c r="HY6" s="29">
        <v>0</v>
      </c>
    </row>
    <row r="7" spans="1:233">
      <c r="A7" s="26">
        <f t="shared" si="17"/>
        <v>2</v>
      </c>
      <c r="B7" s="26">
        <f>$A$6</f>
        <v>1</v>
      </c>
      <c r="C7">
        <v>0</v>
      </c>
      <c r="D7" t="b">
        <v>1</v>
      </c>
      <c r="E7" t="b">
        <v>1</v>
      </c>
      <c r="F7" t="b">
        <v>1</v>
      </c>
      <c r="AD7" s="3" t="s">
        <v>913</v>
      </c>
      <c r="AE7" s="10" t="str">
        <f>IF(MATCH(AD7,AD$5:AD7,0)=(COUNTA(AD$5:AD7)),"-","Dup")</f>
        <v>-</v>
      </c>
      <c r="AF7" s="23" t="str">
        <f t="shared" ref="AF7:ED7" ca="1" si="26">OFFSET(AF$5,$B7,0)</f>
        <v>-</v>
      </c>
      <c r="AG7" s="23" t="str">
        <f ca="1">OFFSET(AG$5,$B7,0)</f>
        <v>-</v>
      </c>
      <c r="AH7" s="23" t="str">
        <f t="shared" ref="AH7:AK7" ca="1" si="27">OFFSET(AH$5,$B7,0)</f>
        <v>-</v>
      </c>
      <c r="AI7" s="23" t="str">
        <f t="shared" ca="1" si="27"/>
        <v>-</v>
      </c>
      <c r="AJ7" s="23" t="str">
        <f t="shared" ca="1" si="27"/>
        <v>-</v>
      </c>
      <c r="AK7" s="23" t="str">
        <f t="shared" ca="1" si="27"/>
        <v>-</v>
      </c>
      <c r="AL7" s="23" t="str">
        <f t="shared" ca="1" si="26"/>
        <v>-</v>
      </c>
      <c r="AM7" s="23" t="str">
        <f t="shared" ca="1" si="26"/>
        <v>-</v>
      </c>
      <c r="AN7" s="23" t="str">
        <f t="shared" ca="1" si="26"/>
        <v>-</v>
      </c>
      <c r="AO7" s="23" t="str">
        <f t="shared" ca="1" si="26"/>
        <v>-</v>
      </c>
      <c r="AP7" s="23" t="str">
        <f t="shared" ca="1" si="26"/>
        <v>-</v>
      </c>
      <c r="AQ7" s="23">
        <f t="shared" ca="1" si="26"/>
        <v>1</v>
      </c>
      <c r="AR7" s="23">
        <f t="shared" ca="1" si="26"/>
        <v>1</v>
      </c>
      <c r="AS7" s="23" t="str">
        <f t="shared" ca="1" si="26"/>
        <v>-</v>
      </c>
      <c r="AT7" s="23" t="str">
        <f t="shared" ca="1" si="26"/>
        <v>-</v>
      </c>
      <c r="AU7" s="23" t="str">
        <f ca="1">OFFSET(AU$5,$B7,0)</f>
        <v>-</v>
      </c>
      <c r="AV7" s="23" t="str">
        <f t="shared" ca="1" si="26"/>
        <v>-</v>
      </c>
      <c r="AW7" s="23" t="str">
        <f t="shared" ca="1" si="26"/>
        <v>-</v>
      </c>
      <c r="AX7" s="23" t="str">
        <f ca="1">OFFSET(AX$5,$B7,0)</f>
        <v>-</v>
      </c>
      <c r="AY7" s="23" t="str">
        <f t="shared" ca="1" si="26"/>
        <v>-</v>
      </c>
      <c r="AZ7" s="23" t="str">
        <f ca="1">OFFSET(AZ$5,$B7,0)</f>
        <v>-</v>
      </c>
      <c r="BA7" s="23" t="str">
        <f t="shared" ca="1" si="26"/>
        <v>-</v>
      </c>
      <c r="BB7" s="23" t="str">
        <f t="shared" ca="1" si="26"/>
        <v>-</v>
      </c>
      <c r="BC7" s="23" t="str">
        <f t="shared" ca="1" si="26"/>
        <v>-</v>
      </c>
      <c r="BD7" s="23" t="str">
        <f ca="1">OFFSET(BD$5,$B7,0)</f>
        <v>-</v>
      </c>
      <c r="BE7" s="23" t="str">
        <f t="shared" ca="1" si="26"/>
        <v>-</v>
      </c>
      <c r="BF7" s="23" t="str">
        <f t="shared" ca="1" si="26"/>
        <v>-</v>
      </c>
      <c r="BG7" s="23" t="str">
        <f t="shared" ca="1" si="26"/>
        <v>-</v>
      </c>
      <c r="BH7" s="23" t="str">
        <f t="shared" ca="1" si="26"/>
        <v>-</v>
      </c>
      <c r="BI7" s="23" t="str">
        <f t="shared" ca="1" si="26"/>
        <v>-</v>
      </c>
      <c r="BJ7" s="23" t="str">
        <f t="shared" ca="1" si="26"/>
        <v>-</v>
      </c>
      <c r="BK7" s="23" t="str">
        <f t="shared" ca="1" si="26"/>
        <v>-</v>
      </c>
      <c r="BL7" s="23" t="str">
        <f t="shared" ca="1" si="26"/>
        <v>-</v>
      </c>
      <c r="BM7" s="23" t="str">
        <f t="shared" ca="1" si="26"/>
        <v>-</v>
      </c>
      <c r="BN7" s="23" t="str">
        <f t="shared" ca="1" si="26"/>
        <v>-</v>
      </c>
      <c r="BO7" s="23" t="str">
        <f t="shared" ca="1" si="26"/>
        <v>-</v>
      </c>
      <c r="BP7" s="23" t="str">
        <f t="shared" ref="BP7" ca="1" si="28">OFFSET(BP$5,$B7,0)</f>
        <v>-</v>
      </c>
      <c r="BQ7" s="23" t="str">
        <f t="shared" ca="1" si="26"/>
        <v>-</v>
      </c>
      <c r="BR7" s="23" t="str">
        <f t="shared" ca="1" si="26"/>
        <v>-</v>
      </c>
      <c r="BS7" s="23" t="str">
        <f t="shared" ca="1" si="26"/>
        <v>-</v>
      </c>
      <c r="BT7" s="23" t="str">
        <f t="shared" ca="1" si="26"/>
        <v>-</v>
      </c>
      <c r="BU7" s="23" t="str">
        <f t="shared" ca="1" si="26"/>
        <v>-</v>
      </c>
      <c r="BV7" s="23" t="str">
        <f t="shared" ca="1" si="26"/>
        <v>-</v>
      </c>
      <c r="BW7" s="23" t="str">
        <f t="shared" ca="1" si="26"/>
        <v>-</v>
      </c>
      <c r="BX7" s="23" t="str">
        <f ca="1">OFFSET(BX$5,$B7,0)</f>
        <v>-</v>
      </c>
      <c r="BY7" s="23" t="str">
        <f t="shared" ca="1" si="26"/>
        <v>-</v>
      </c>
      <c r="BZ7" s="23" t="str">
        <f t="shared" ca="1" si="26"/>
        <v>-</v>
      </c>
      <c r="CA7" s="23" t="str">
        <f t="shared" ca="1" si="26"/>
        <v>-</v>
      </c>
      <c r="CB7" s="23" t="str">
        <f t="shared" ca="1" si="26"/>
        <v>-</v>
      </c>
      <c r="CC7" s="23" t="str">
        <f t="shared" ca="1" si="26"/>
        <v>-</v>
      </c>
      <c r="CD7" s="23" t="str">
        <f t="shared" ca="1" si="26"/>
        <v>-</v>
      </c>
      <c r="CE7" s="23" t="str">
        <f t="shared" ca="1" si="26"/>
        <v>-</v>
      </c>
      <c r="CF7" s="23" t="str">
        <f t="shared" ca="1" si="26"/>
        <v>-</v>
      </c>
      <c r="CG7" s="23" t="str">
        <f t="shared" ca="1" si="26"/>
        <v>-</v>
      </c>
      <c r="CH7" s="23" t="str">
        <f t="shared" ca="1" si="26"/>
        <v>-</v>
      </c>
      <c r="CI7" s="23" t="str">
        <f t="shared" ca="1" si="26"/>
        <v>-</v>
      </c>
      <c r="CJ7" s="23" t="str">
        <f t="shared" ca="1" si="26"/>
        <v>-</v>
      </c>
      <c r="CK7" s="23" t="str">
        <f t="shared" ca="1" si="26"/>
        <v>-</v>
      </c>
      <c r="CL7" s="23" t="str">
        <f t="shared" ca="1" si="26"/>
        <v>-</v>
      </c>
      <c r="CM7" s="23" t="str">
        <f t="shared" ca="1" si="26"/>
        <v>-</v>
      </c>
      <c r="CN7" s="23" t="str">
        <f t="shared" ca="1" si="26"/>
        <v>-</v>
      </c>
      <c r="CO7" s="23">
        <f t="shared" ca="1" si="26"/>
        <v>0</v>
      </c>
      <c r="CP7" s="23">
        <f t="shared" ca="1" si="26"/>
        <v>0</v>
      </c>
      <c r="CQ7" s="23">
        <f t="shared" ca="1" si="26"/>
        <v>0</v>
      </c>
      <c r="CR7" s="23">
        <f t="shared" ca="1" si="26"/>
        <v>0</v>
      </c>
      <c r="CS7" s="23">
        <f t="shared" ca="1" si="26"/>
        <v>0</v>
      </c>
      <c r="CT7" s="23">
        <f t="shared" ca="1" si="26"/>
        <v>0</v>
      </c>
      <c r="CU7" s="23">
        <f t="shared" ca="1" si="26"/>
        <v>0</v>
      </c>
      <c r="CV7" s="23">
        <f t="shared" ca="1" si="26"/>
        <v>0</v>
      </c>
      <c r="CW7" s="23">
        <f t="shared" ca="1" si="26"/>
        <v>0</v>
      </c>
      <c r="CX7" s="23">
        <f ca="1">OFFSET(CX$5,$B7,0)</f>
        <v>0</v>
      </c>
      <c r="CY7" s="23">
        <f ca="1">OFFSET(CY$5,$B7,0)</f>
        <v>0</v>
      </c>
      <c r="CZ7" s="23" t="str">
        <f ca="1">OFFSET(CZ$5,$B7,0)</f>
        <v>-</v>
      </c>
      <c r="DA7" s="23" t="str">
        <f ca="1">OFFSET(DA$5,$B7,0)</f>
        <v>-</v>
      </c>
      <c r="DB7" s="22">
        <v>19</v>
      </c>
      <c r="DC7" s="22">
        <v>19</v>
      </c>
      <c r="DD7" s="23" t="str">
        <f t="shared" ca="1" si="26"/>
        <v>-</v>
      </c>
      <c r="DE7" s="23" t="str">
        <f t="shared" ca="1" si="26"/>
        <v>-</v>
      </c>
      <c r="DF7" s="23" t="str">
        <f t="shared" ca="1" si="26"/>
        <v>-</v>
      </c>
      <c r="DG7" s="23" t="str">
        <f t="shared" ca="1" si="26"/>
        <v>-</v>
      </c>
      <c r="DH7" s="23" t="str">
        <f t="shared" ca="1" si="26"/>
        <v>-</v>
      </c>
      <c r="DI7" s="23" t="str">
        <f ca="1">OFFSET(DI$5,$B7,0)</f>
        <v>-</v>
      </c>
      <c r="DJ7" s="23" t="str">
        <f ca="1">OFFSET(DJ$5,$B7,0)</f>
        <v>-</v>
      </c>
      <c r="DK7" s="23">
        <f t="shared" ca="1" si="26"/>
        <v>1</v>
      </c>
      <c r="DL7" s="23" t="str">
        <f t="shared" ca="1" si="26"/>
        <v>-</v>
      </c>
      <c r="DM7" s="23" t="str">
        <f t="shared" ca="1" si="26"/>
        <v>-</v>
      </c>
      <c r="DN7" s="23" t="str">
        <f t="shared" ca="1" si="26"/>
        <v>-</v>
      </c>
      <c r="DO7" s="23" t="str">
        <f t="shared" ca="1" si="26"/>
        <v>-</v>
      </c>
      <c r="DP7" s="23" t="b">
        <f t="shared" ca="1" si="26"/>
        <v>1</v>
      </c>
      <c r="DQ7" s="23" t="str">
        <f t="shared" ca="1" si="26"/>
        <v>-</v>
      </c>
      <c r="DR7" s="23">
        <f t="shared" ca="1" si="26"/>
        <v>0</v>
      </c>
      <c r="DS7" s="23" t="str">
        <f t="shared" ca="1" si="26"/>
        <v>-</v>
      </c>
      <c r="DT7" s="23">
        <f t="shared" ca="1" si="26"/>
        <v>1</v>
      </c>
      <c r="DU7" s="23">
        <f t="shared" ca="1" si="26"/>
        <v>0</v>
      </c>
      <c r="DV7" s="23">
        <f t="shared" ca="1" si="26"/>
        <v>1</v>
      </c>
      <c r="DW7" s="23">
        <f t="shared" ca="1" si="26"/>
        <v>1</v>
      </c>
      <c r="DX7" s="23">
        <f t="shared" ca="1" si="26"/>
        <v>1</v>
      </c>
      <c r="DY7" s="23">
        <f t="shared" ca="1" si="26"/>
        <v>0</v>
      </c>
      <c r="DZ7" s="23">
        <f t="shared" ca="1" si="26"/>
        <v>0</v>
      </c>
      <c r="EA7" s="23">
        <f t="shared" ca="1" si="26"/>
        <v>0</v>
      </c>
      <c r="EB7" s="23">
        <f t="shared" ca="1" si="26"/>
        <v>0</v>
      </c>
      <c r="EC7" s="23">
        <f t="shared" ca="1" si="26"/>
        <v>1</v>
      </c>
      <c r="ED7" s="23">
        <f t="shared" ca="1" si="26"/>
        <v>0</v>
      </c>
      <c r="EE7" s="23">
        <f t="shared" ref="EE7:HX7" ca="1" si="29">OFFSET(EE$5,$B7,0)</f>
        <v>0</v>
      </c>
      <c r="EF7" s="23">
        <f t="shared" ca="1" si="29"/>
        <v>0</v>
      </c>
      <c r="EG7" s="23">
        <f t="shared" ca="1" si="29"/>
        <v>0</v>
      </c>
      <c r="EH7" s="23">
        <f t="shared" ca="1" si="29"/>
        <v>0</v>
      </c>
      <c r="EI7" s="23">
        <f t="shared" ca="1" si="29"/>
        <v>0</v>
      </c>
      <c r="EJ7" s="23">
        <f t="shared" ca="1" si="29"/>
        <v>0</v>
      </c>
      <c r="EK7" s="23">
        <f t="shared" ca="1" si="29"/>
        <v>1</v>
      </c>
      <c r="EL7" s="23">
        <f t="shared" ca="1" si="29"/>
        <v>0</v>
      </c>
      <c r="EM7" s="23">
        <f t="shared" ca="1" si="29"/>
        <v>0</v>
      </c>
      <c r="EN7" s="23">
        <f t="shared" ca="1" si="29"/>
        <v>0</v>
      </c>
      <c r="EO7" s="23">
        <f t="shared" ca="1" si="29"/>
        <v>0</v>
      </c>
      <c r="EP7" s="23">
        <f t="shared" ca="1" si="29"/>
        <v>0</v>
      </c>
      <c r="EQ7" s="23">
        <f t="shared" ca="1" si="29"/>
        <v>0</v>
      </c>
      <c r="ER7" s="23">
        <f t="shared" ca="1" si="29"/>
        <v>0</v>
      </c>
      <c r="ES7" s="23">
        <f t="shared" ca="1" si="29"/>
        <v>0</v>
      </c>
      <c r="ET7" s="23" t="str">
        <f t="shared" ca="1" si="29"/>
        <v>-</v>
      </c>
      <c r="EU7" s="23" t="str">
        <f t="shared" ca="1" si="29"/>
        <v>-</v>
      </c>
      <c r="EV7" s="23" t="str">
        <f t="shared" ca="1" si="29"/>
        <v>-</v>
      </c>
      <c r="EW7" s="23" t="str">
        <f t="shared" ca="1" si="29"/>
        <v>-</v>
      </c>
      <c r="EX7" s="23" t="b">
        <f t="shared" ca="1" si="29"/>
        <v>0</v>
      </c>
      <c r="EY7" s="23" t="b">
        <f t="shared" ca="1" si="29"/>
        <v>0</v>
      </c>
      <c r="EZ7" s="23" t="b">
        <f t="shared" ca="1" si="29"/>
        <v>1</v>
      </c>
      <c r="FA7" s="23">
        <f t="shared" ca="1" si="29"/>
        <v>1</v>
      </c>
      <c r="FB7" s="23">
        <f t="shared" ca="1" si="29"/>
        <v>1</v>
      </c>
      <c r="FC7" s="23" t="str">
        <f t="shared" ca="1" si="29"/>
        <v>-</v>
      </c>
      <c r="FD7" s="23" t="str">
        <f t="shared" ca="1" si="29"/>
        <v>-</v>
      </c>
      <c r="FE7" s="23" t="str">
        <f t="shared" ca="1" si="29"/>
        <v>-</v>
      </c>
      <c r="FF7" s="23" t="str">
        <f t="shared" ca="1" si="29"/>
        <v>-</v>
      </c>
      <c r="FG7" s="23" t="str">
        <f t="shared" ca="1" si="29"/>
        <v>-</v>
      </c>
      <c r="FH7" s="23" t="str">
        <f t="shared" ca="1" si="29"/>
        <v>-</v>
      </c>
      <c r="FI7" s="23" t="str">
        <f t="shared" ca="1" si="29"/>
        <v>-</v>
      </c>
      <c r="FJ7" s="23" t="str">
        <f t="shared" ca="1" si="29"/>
        <v>-</v>
      </c>
      <c r="FK7" s="23" t="str">
        <f t="shared" ca="1" si="29"/>
        <v>-</v>
      </c>
      <c r="FL7" s="23" t="str">
        <f t="shared" ca="1" si="29"/>
        <v>-</v>
      </c>
      <c r="FM7" s="23" t="str">
        <f t="shared" ca="1" si="29"/>
        <v>-</v>
      </c>
      <c r="FN7" s="23" t="str">
        <f t="shared" ca="1" si="29"/>
        <v>-</v>
      </c>
      <c r="FO7" s="23" t="str">
        <f t="shared" ca="1" si="29"/>
        <v>-</v>
      </c>
      <c r="FP7" s="23" t="str">
        <f t="shared" ca="1" si="29"/>
        <v>-</v>
      </c>
      <c r="FQ7" s="23" t="str">
        <f t="shared" ca="1" si="29"/>
        <v>-</v>
      </c>
      <c r="FR7" s="23" t="str">
        <f t="shared" ca="1" si="29"/>
        <v>-</v>
      </c>
      <c r="FS7" s="23" t="str">
        <f t="shared" ca="1" si="29"/>
        <v>-</v>
      </c>
      <c r="FT7" s="23" t="str">
        <f t="shared" ca="1" si="29"/>
        <v>-</v>
      </c>
      <c r="FU7" s="23" t="str">
        <f t="shared" ca="1" si="29"/>
        <v>-</v>
      </c>
      <c r="FV7" s="23" t="b">
        <f t="shared" ca="1" si="29"/>
        <v>1</v>
      </c>
      <c r="FW7" s="22">
        <v>0</v>
      </c>
      <c r="FX7" s="23" t="str">
        <f t="shared" ca="1" si="29"/>
        <v>-</v>
      </c>
      <c r="FY7" s="23" t="str">
        <f t="shared" ca="1" si="29"/>
        <v>-</v>
      </c>
      <c r="FZ7" s="23" t="str">
        <f t="shared" ca="1" si="29"/>
        <v>-</v>
      </c>
      <c r="GA7" s="23" t="str">
        <f t="shared" ca="1" si="29"/>
        <v>-</v>
      </c>
      <c r="GB7" s="23" t="str">
        <f t="shared" ca="1" si="29"/>
        <v>-</v>
      </c>
      <c r="GC7" s="23" t="str">
        <f t="shared" ca="1" si="29"/>
        <v>-</v>
      </c>
      <c r="GD7" s="23" t="str">
        <f t="shared" ca="1" si="29"/>
        <v>-</v>
      </c>
      <c r="GE7" s="23" t="str">
        <f t="shared" ca="1" si="29"/>
        <v>-</v>
      </c>
      <c r="GF7" s="23" t="str">
        <f t="shared" ca="1" si="29"/>
        <v>-</v>
      </c>
      <c r="GG7" s="23" t="str">
        <f t="shared" ca="1" si="29"/>
        <v>-</v>
      </c>
      <c r="GH7" s="23" t="str">
        <f t="shared" ca="1" si="29"/>
        <v>-</v>
      </c>
      <c r="GI7" s="23" t="str">
        <f t="shared" ca="1" si="29"/>
        <v>-</v>
      </c>
      <c r="GJ7" s="23" t="str">
        <f t="shared" ca="1" si="29"/>
        <v>-</v>
      </c>
      <c r="GK7" s="23" t="str">
        <f t="shared" ca="1" si="29"/>
        <v>-</v>
      </c>
      <c r="GL7" s="23" t="str">
        <f ca="1">OFFSET(GL$5,$B7,0)</f>
        <v>-</v>
      </c>
      <c r="GM7" s="23" t="str">
        <f ca="1">OFFSET(GM$5,$B7,0)</f>
        <v>-</v>
      </c>
      <c r="GN7" s="23" t="b">
        <f ca="1">OFFSET(GN$5,$B7,0)</f>
        <v>1</v>
      </c>
      <c r="GO7" s="23">
        <f ca="1">OFFSET(GO$5,$B7,0)</f>
        <v>0</v>
      </c>
      <c r="GP7" s="23" t="str">
        <f ca="1">OFFSET(GP$5,$B7,0)</f>
        <v>-</v>
      </c>
      <c r="GQ7" s="23" t="str">
        <f t="shared" ca="1" si="29"/>
        <v>-</v>
      </c>
      <c r="GR7" s="23" t="str">
        <f t="shared" ca="1" si="29"/>
        <v>-</v>
      </c>
      <c r="GS7" s="23" t="str">
        <f t="shared" ca="1" si="29"/>
        <v>-</v>
      </c>
      <c r="GT7" s="23" t="str">
        <f t="shared" ca="1" si="29"/>
        <v>-</v>
      </c>
      <c r="GU7" s="23">
        <f t="shared" ca="1" si="29"/>
        <v>500</v>
      </c>
      <c r="GV7" s="23">
        <f t="shared" ca="1" si="29"/>
        <v>500</v>
      </c>
      <c r="GW7" s="23" t="str">
        <f ca="1">OFFSET(GW$5,$B7,0)</f>
        <v>-</v>
      </c>
      <c r="GX7" s="23" t="str">
        <f ca="1">OFFSET(GX$5,$B7,0)</f>
        <v>-</v>
      </c>
      <c r="GY7" s="23">
        <f ca="1">OFFSET(GY$5,$B7,0)</f>
        <v>1</v>
      </c>
      <c r="GZ7" s="23">
        <f t="shared" ca="1" si="29"/>
        <v>0</v>
      </c>
      <c r="HA7" s="23">
        <f ca="1">OFFSET(HA$5,$B7,0)</f>
        <v>1</v>
      </c>
      <c r="HB7" s="23">
        <f ca="1">OFFSET(HB$5,$B7,0)</f>
        <v>1</v>
      </c>
      <c r="HC7" s="23">
        <f t="shared" ca="1" si="29"/>
        <v>0</v>
      </c>
      <c r="HD7" s="5">
        <f>INDEX(i.std_prices,1,1)</f>
        <v>70</v>
      </c>
      <c r="HE7" s="5">
        <f>INDEX(i.std_prices,1,2)</f>
        <v>50</v>
      </c>
      <c r="HF7" s="5">
        <f>INDEX(i.std_prices,1,3)</f>
        <v>70</v>
      </c>
      <c r="HG7" s="5">
        <f>INDEX(i.std_prices,1,4)</f>
        <v>50</v>
      </c>
      <c r="HH7" s="23">
        <f t="shared" ref="HH7:HJ7" ca="1" si="30">OFFSET(HH$5,$B7,0)</f>
        <v>1</v>
      </c>
      <c r="HI7" s="23">
        <f t="shared" ca="1" si="30"/>
        <v>1</v>
      </c>
      <c r="HJ7" s="23">
        <f t="shared" ca="1" si="30"/>
        <v>1</v>
      </c>
      <c r="HK7" s="23">
        <f t="shared" ca="1" si="29"/>
        <v>1</v>
      </c>
      <c r="HL7" s="23">
        <f t="shared" ca="1" si="29"/>
        <v>1</v>
      </c>
      <c r="HM7" s="23">
        <f t="shared" ca="1" si="29"/>
        <v>1</v>
      </c>
      <c r="HN7" s="23">
        <f t="shared" ca="1" si="29"/>
        <v>1</v>
      </c>
      <c r="HO7" s="23">
        <f t="shared" ca="1" si="29"/>
        <v>1</v>
      </c>
      <c r="HP7" s="23">
        <f t="shared" ca="1" si="29"/>
        <v>1</v>
      </c>
      <c r="HQ7" s="23">
        <f ca="1">OFFSET(HQ$5,$B7,0)</f>
        <v>1</v>
      </c>
      <c r="HR7" s="23" t="str">
        <f t="shared" ca="1" si="29"/>
        <v>-</v>
      </c>
      <c r="HS7" s="23" t="str">
        <f t="shared" ca="1" si="29"/>
        <v>-</v>
      </c>
      <c r="HT7" s="23">
        <f ca="1">OFFSET(HT$5,$B7,0)</f>
        <v>0</v>
      </c>
      <c r="HU7" s="23" t="str">
        <f t="shared" ca="1" si="29"/>
        <v>-</v>
      </c>
      <c r="HV7" s="23" t="str">
        <f t="shared" ca="1" si="29"/>
        <v>-</v>
      </c>
      <c r="HW7" s="23">
        <f t="shared" ca="1" si="29"/>
        <v>0</v>
      </c>
      <c r="HX7" s="23">
        <f t="shared" ca="1" si="29"/>
        <v>0</v>
      </c>
      <c r="HY7" s="29">
        <v>0</v>
      </c>
    </row>
    <row r="8" spans="1:233" collapsed="1">
      <c r="A8" s="26"/>
      <c r="B8" s="26"/>
      <c r="D8" t="b">
        <v>0</v>
      </c>
      <c r="E8" s="16"/>
      <c r="F8" s="16"/>
      <c r="AD8" s="12" t="s">
        <v>392</v>
      </c>
      <c r="AE8" s="10" t="str">
        <f>IF(MATCH(AD8,AD$5:AD8,0)=(COUNTA(AD$5:AD8)),"-","Dup")</f>
        <v>-</v>
      </c>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29">
        <v>0</v>
      </c>
    </row>
    <row r="9" spans="1:233" collapsed="1">
      <c r="A9" s="26">
        <f t="shared" si="17"/>
        <v>4</v>
      </c>
      <c r="B9" s="26"/>
      <c r="C9">
        <v>1</v>
      </c>
      <c r="D9" t="b">
        <v>1</v>
      </c>
      <c r="E9" t="b">
        <v>1</v>
      </c>
      <c r="F9" t="b">
        <v>1</v>
      </c>
      <c r="AD9" s="34" t="str">
        <f>"Quick test"</f>
        <v>Quick test</v>
      </c>
      <c r="AE9" s="10" t="str">
        <f>IF(MATCH(AD9,AD$5:AD9,0)=(COUNTA(AD$5:AD9)),"-","Dup")</f>
        <v>-</v>
      </c>
      <c r="AF9" s="15" t="b">
        <v>0</v>
      </c>
      <c r="AG9" s="15" t="b">
        <v>0</v>
      </c>
      <c r="AH9" s="15" t="b">
        <v>0</v>
      </c>
      <c r="AI9" s="15" t="b">
        <v>1</v>
      </c>
      <c r="AJ9" s="15" t="b">
        <v>0</v>
      </c>
      <c r="AK9" s="15">
        <v>0</v>
      </c>
      <c r="AL9" s="22" t="s">
        <v>37</v>
      </c>
      <c r="AM9" s="22" t="b">
        <v>1</v>
      </c>
      <c r="AN9" s="22" t="b">
        <v>1</v>
      </c>
      <c r="AO9" s="22" t="b">
        <v>1</v>
      </c>
      <c r="AP9" s="22" t="b">
        <v>1</v>
      </c>
      <c r="AQ9" s="15">
        <f t="shared" ref="AQ9:BU9" si="31">AQ$6</f>
        <v>1</v>
      </c>
      <c r="AR9" s="15">
        <f t="shared" si="31"/>
        <v>1</v>
      </c>
      <c r="AS9" s="15" t="str">
        <f t="shared" si="31"/>
        <v>-</v>
      </c>
      <c r="AT9" s="15" t="str">
        <f t="shared" si="31"/>
        <v>-</v>
      </c>
      <c r="AU9" s="15" t="str">
        <f t="shared" si="31"/>
        <v>-</v>
      </c>
      <c r="AV9" s="15" t="str">
        <f t="shared" si="31"/>
        <v>-</v>
      </c>
      <c r="AW9" s="15" t="str">
        <f t="shared" si="31"/>
        <v>-</v>
      </c>
      <c r="AX9" s="15" t="str">
        <f t="shared" si="31"/>
        <v>-</v>
      </c>
      <c r="AY9" s="15" t="str">
        <f t="shared" si="31"/>
        <v>-</v>
      </c>
      <c r="AZ9" s="15" t="str">
        <f t="shared" si="31"/>
        <v>-</v>
      </c>
      <c r="BA9" s="15" t="str">
        <f t="shared" si="31"/>
        <v>-</v>
      </c>
      <c r="BB9" s="15" t="str">
        <f t="shared" si="31"/>
        <v>-</v>
      </c>
      <c r="BC9" s="15" t="str">
        <f t="shared" si="31"/>
        <v>-</v>
      </c>
      <c r="BD9" s="15" t="str">
        <f t="shared" si="31"/>
        <v>-</v>
      </c>
      <c r="BE9" s="15" t="str">
        <f t="shared" si="31"/>
        <v>-</v>
      </c>
      <c r="BF9" s="15" t="str">
        <f t="shared" si="31"/>
        <v>-</v>
      </c>
      <c r="BG9" s="15" t="str">
        <f t="shared" si="31"/>
        <v>-</v>
      </c>
      <c r="BH9" s="15" t="str">
        <f t="shared" si="31"/>
        <v>-</v>
      </c>
      <c r="BI9" s="15" t="str">
        <f t="shared" si="31"/>
        <v>-</v>
      </c>
      <c r="BJ9" s="15" t="str">
        <f t="shared" si="31"/>
        <v>-</v>
      </c>
      <c r="BK9" s="15" t="str">
        <f t="shared" si="31"/>
        <v>-</v>
      </c>
      <c r="BL9" s="15" t="str">
        <f t="shared" si="31"/>
        <v>-</v>
      </c>
      <c r="BM9" s="15" t="str">
        <f t="shared" si="31"/>
        <v>-</v>
      </c>
      <c r="BN9" s="15" t="str">
        <f t="shared" si="31"/>
        <v>-</v>
      </c>
      <c r="BO9" s="15" t="str">
        <f t="shared" si="31"/>
        <v>-</v>
      </c>
      <c r="BP9" s="15" t="str">
        <f t="shared" si="31"/>
        <v>-</v>
      </c>
      <c r="BQ9" s="15" t="str">
        <f t="shared" si="31"/>
        <v>-</v>
      </c>
      <c r="BR9" s="15" t="str">
        <f t="shared" si="31"/>
        <v>-</v>
      </c>
      <c r="BS9" s="15" t="str">
        <f t="shared" si="31"/>
        <v>-</v>
      </c>
      <c r="BT9" s="15" t="str">
        <f t="shared" si="31"/>
        <v>-</v>
      </c>
      <c r="BU9" s="15" t="str">
        <f t="shared" si="31"/>
        <v>-</v>
      </c>
      <c r="BV9" s="15" t="str">
        <f>BV$6</f>
        <v>-</v>
      </c>
      <c r="BW9" s="15" t="str">
        <f>BW$6</f>
        <v>-</v>
      </c>
      <c r="BX9" s="15" t="str">
        <f>BX$6</f>
        <v>-</v>
      </c>
      <c r="BY9" s="22">
        <v>1</v>
      </c>
      <c r="BZ9" s="22">
        <v>1</v>
      </c>
      <c r="CA9" s="15">
        <v>0</v>
      </c>
      <c r="CB9" s="15" t="str">
        <f t="shared" ref="CB9:CU9" si="32">CB$6</f>
        <v>-</v>
      </c>
      <c r="CC9" s="15" t="str">
        <f t="shared" si="32"/>
        <v>-</v>
      </c>
      <c r="CD9" s="15" t="str">
        <f t="shared" si="32"/>
        <v>-</v>
      </c>
      <c r="CE9" s="15" t="str">
        <f t="shared" si="32"/>
        <v>-</v>
      </c>
      <c r="CF9" s="15" t="str">
        <f t="shared" si="32"/>
        <v>-</v>
      </c>
      <c r="CG9" s="15" t="str">
        <f t="shared" si="32"/>
        <v>-</v>
      </c>
      <c r="CH9" s="15" t="str">
        <f t="shared" si="32"/>
        <v>-</v>
      </c>
      <c r="CI9" s="22">
        <v>0</v>
      </c>
      <c r="CJ9" s="15" t="str">
        <f t="shared" si="32"/>
        <v>-</v>
      </c>
      <c r="CK9" s="15" t="str">
        <f t="shared" si="32"/>
        <v>-</v>
      </c>
      <c r="CL9" s="15" t="str">
        <f t="shared" si="32"/>
        <v>-</v>
      </c>
      <c r="CM9" s="15" t="str">
        <f t="shared" si="32"/>
        <v>-</v>
      </c>
      <c r="CN9" s="15" t="str">
        <f t="shared" si="32"/>
        <v>-</v>
      </c>
      <c r="CO9" s="15">
        <f t="shared" si="32"/>
        <v>0</v>
      </c>
      <c r="CP9" s="15">
        <f t="shared" si="32"/>
        <v>0</v>
      </c>
      <c r="CQ9" s="15">
        <f t="shared" si="32"/>
        <v>0</v>
      </c>
      <c r="CR9" s="15">
        <f t="shared" si="32"/>
        <v>0</v>
      </c>
      <c r="CS9" s="15">
        <f t="shared" si="32"/>
        <v>0</v>
      </c>
      <c r="CT9" s="15">
        <f t="shared" si="32"/>
        <v>0</v>
      </c>
      <c r="CU9" s="15">
        <f t="shared" si="32"/>
        <v>0</v>
      </c>
      <c r="CV9" s="15">
        <f t="shared" ref="CV9:DO9" si="33">CV$6</f>
        <v>0</v>
      </c>
      <c r="CW9" s="15">
        <f t="shared" si="33"/>
        <v>0</v>
      </c>
      <c r="CX9" s="15">
        <f t="shared" si="33"/>
        <v>0</v>
      </c>
      <c r="CY9" s="15">
        <f t="shared" si="33"/>
        <v>0</v>
      </c>
      <c r="CZ9" s="15" t="str">
        <f t="shared" si="33"/>
        <v>-</v>
      </c>
      <c r="DA9" s="15" t="str">
        <f t="shared" si="33"/>
        <v>-</v>
      </c>
      <c r="DB9" s="15" t="str">
        <f t="shared" si="33"/>
        <v>-</v>
      </c>
      <c r="DC9" s="15" t="str">
        <f t="shared" si="33"/>
        <v>-</v>
      </c>
      <c r="DD9" s="15" t="str">
        <f t="shared" si="33"/>
        <v>-</v>
      </c>
      <c r="DE9" s="15" t="str">
        <f t="shared" si="33"/>
        <v>-</v>
      </c>
      <c r="DF9" s="15" t="str">
        <f t="shared" si="33"/>
        <v>-</v>
      </c>
      <c r="DG9" s="15" t="str">
        <f t="shared" si="33"/>
        <v>-</v>
      </c>
      <c r="DH9" s="15" t="str">
        <f t="shared" si="33"/>
        <v>-</v>
      </c>
      <c r="DI9" s="15" t="str">
        <f t="shared" si="33"/>
        <v>-</v>
      </c>
      <c r="DJ9" s="15" t="str">
        <f t="shared" si="33"/>
        <v>-</v>
      </c>
      <c r="DK9" s="15">
        <f t="shared" si="33"/>
        <v>1</v>
      </c>
      <c r="DL9" s="15" t="str">
        <f t="shared" si="33"/>
        <v>-</v>
      </c>
      <c r="DM9" s="15" t="str">
        <f t="shared" si="33"/>
        <v>-</v>
      </c>
      <c r="DN9" s="15" t="str">
        <f t="shared" si="33"/>
        <v>-</v>
      </c>
      <c r="DO9" s="15" t="str">
        <f t="shared" si="33"/>
        <v>-</v>
      </c>
      <c r="DP9" s="22" t="s">
        <v>37</v>
      </c>
      <c r="DQ9" s="15" t="str">
        <f t="shared" ref="DQ9:EW9" si="34">DQ$6</f>
        <v>-</v>
      </c>
      <c r="DR9" s="15">
        <f t="shared" si="34"/>
        <v>0</v>
      </c>
      <c r="DS9" s="15" t="str">
        <f t="shared" si="34"/>
        <v>-</v>
      </c>
      <c r="DT9" s="15">
        <f t="shared" si="34"/>
        <v>1</v>
      </c>
      <c r="DU9" s="15">
        <f t="shared" si="34"/>
        <v>0</v>
      </c>
      <c r="DV9" s="15">
        <f t="shared" si="34"/>
        <v>1</v>
      </c>
      <c r="DW9" s="15">
        <f t="shared" si="34"/>
        <v>1</v>
      </c>
      <c r="DX9" s="15">
        <f t="shared" si="34"/>
        <v>1</v>
      </c>
      <c r="DY9" s="15">
        <f t="shared" si="34"/>
        <v>0</v>
      </c>
      <c r="DZ9" s="15">
        <f t="shared" si="34"/>
        <v>0</v>
      </c>
      <c r="EA9" s="15">
        <f t="shared" si="34"/>
        <v>0</v>
      </c>
      <c r="EB9" s="15">
        <f t="shared" si="34"/>
        <v>0</v>
      </c>
      <c r="EC9" s="15">
        <f t="shared" si="34"/>
        <v>1</v>
      </c>
      <c r="ED9" s="15">
        <f t="shared" si="34"/>
        <v>0</v>
      </c>
      <c r="EE9" s="15">
        <f t="shared" si="34"/>
        <v>0</v>
      </c>
      <c r="EF9" s="15">
        <f t="shared" si="34"/>
        <v>0</v>
      </c>
      <c r="EG9" s="15">
        <f t="shared" si="34"/>
        <v>0</v>
      </c>
      <c r="EH9" s="15">
        <f t="shared" si="34"/>
        <v>0</v>
      </c>
      <c r="EI9" s="15">
        <f t="shared" si="34"/>
        <v>0</v>
      </c>
      <c r="EJ9" s="15">
        <f t="shared" si="34"/>
        <v>0</v>
      </c>
      <c r="EK9" s="15">
        <f t="shared" si="34"/>
        <v>1</v>
      </c>
      <c r="EL9" s="22">
        <v>0</v>
      </c>
      <c r="EM9" s="15">
        <f t="shared" si="34"/>
        <v>0</v>
      </c>
      <c r="EN9" s="15">
        <f t="shared" si="34"/>
        <v>0</v>
      </c>
      <c r="EO9" s="15">
        <f t="shared" si="34"/>
        <v>0</v>
      </c>
      <c r="EP9" s="15">
        <f t="shared" si="34"/>
        <v>0</v>
      </c>
      <c r="EQ9" s="15">
        <f t="shared" si="34"/>
        <v>0</v>
      </c>
      <c r="ER9" s="15">
        <f t="shared" si="34"/>
        <v>0</v>
      </c>
      <c r="ES9" s="15">
        <f t="shared" si="34"/>
        <v>0</v>
      </c>
      <c r="ET9" s="15" t="str">
        <f t="shared" si="34"/>
        <v>-</v>
      </c>
      <c r="EU9" s="15" t="str">
        <f t="shared" si="34"/>
        <v>-</v>
      </c>
      <c r="EV9" s="15" t="str">
        <f t="shared" si="34"/>
        <v>-</v>
      </c>
      <c r="EW9" s="15" t="str">
        <f t="shared" si="34"/>
        <v>-</v>
      </c>
      <c r="EX9" s="15" t="b">
        <f t="shared" ref="EX9:HX9" si="35">EX$6</f>
        <v>0</v>
      </c>
      <c r="EY9" s="15" t="b">
        <f t="shared" si="35"/>
        <v>0</v>
      </c>
      <c r="EZ9" s="15" t="b">
        <f t="shared" si="35"/>
        <v>1</v>
      </c>
      <c r="FA9" s="15">
        <f t="shared" si="35"/>
        <v>1</v>
      </c>
      <c r="FB9" s="15">
        <f t="shared" si="35"/>
        <v>1</v>
      </c>
      <c r="FC9" s="15" t="str">
        <f t="shared" si="35"/>
        <v>-</v>
      </c>
      <c r="FD9" s="15" t="str">
        <f t="shared" si="35"/>
        <v>-</v>
      </c>
      <c r="FE9" s="15" t="str">
        <f t="shared" si="35"/>
        <v>-</v>
      </c>
      <c r="FF9" s="15" t="str">
        <f t="shared" si="35"/>
        <v>-</v>
      </c>
      <c r="FG9" s="15" t="str">
        <f t="shared" si="35"/>
        <v>-</v>
      </c>
      <c r="FH9" s="15" t="str">
        <f t="shared" si="35"/>
        <v>-</v>
      </c>
      <c r="FI9" s="15" t="str">
        <f t="shared" si="35"/>
        <v>-</v>
      </c>
      <c r="FJ9" s="15" t="str">
        <f t="shared" si="35"/>
        <v>-</v>
      </c>
      <c r="FK9" s="15" t="str">
        <f t="shared" si="35"/>
        <v>-</v>
      </c>
      <c r="FL9" s="15" t="str">
        <f t="shared" si="35"/>
        <v>-</v>
      </c>
      <c r="FM9" s="15" t="str">
        <f t="shared" si="35"/>
        <v>-</v>
      </c>
      <c r="FN9" s="15" t="str">
        <f t="shared" si="35"/>
        <v>-</v>
      </c>
      <c r="FO9" s="15" t="str">
        <f t="shared" si="35"/>
        <v>-</v>
      </c>
      <c r="FP9" s="15" t="str">
        <f t="shared" si="35"/>
        <v>-</v>
      </c>
      <c r="FQ9" s="15" t="str">
        <f t="shared" si="35"/>
        <v>-</v>
      </c>
      <c r="FR9" s="15" t="str">
        <f t="shared" si="35"/>
        <v>-</v>
      </c>
      <c r="FS9" s="15" t="str">
        <f t="shared" si="35"/>
        <v>-</v>
      </c>
      <c r="FT9" s="15" t="str">
        <f t="shared" si="35"/>
        <v>-</v>
      </c>
      <c r="FU9" s="15" t="str">
        <f t="shared" si="35"/>
        <v>-</v>
      </c>
      <c r="FV9" s="15" t="b">
        <f t="shared" si="35"/>
        <v>1</v>
      </c>
      <c r="FW9" s="15">
        <v>0</v>
      </c>
      <c r="FX9" s="15" t="str">
        <f t="shared" si="35"/>
        <v>-</v>
      </c>
      <c r="FY9" s="15" t="str">
        <f t="shared" si="35"/>
        <v>-</v>
      </c>
      <c r="FZ9" s="15" t="str">
        <f t="shared" si="35"/>
        <v>-</v>
      </c>
      <c r="GA9" s="15" t="str">
        <f t="shared" si="35"/>
        <v>-</v>
      </c>
      <c r="GB9" s="15" t="str">
        <f t="shared" si="35"/>
        <v>-</v>
      </c>
      <c r="GC9" s="15" t="str">
        <f t="shared" si="35"/>
        <v>-</v>
      </c>
      <c r="GD9" s="15" t="str">
        <f t="shared" si="35"/>
        <v>-</v>
      </c>
      <c r="GE9" s="15" t="str">
        <f t="shared" si="35"/>
        <v>-</v>
      </c>
      <c r="GF9" s="15" t="str">
        <f t="shared" si="35"/>
        <v>-</v>
      </c>
      <c r="GG9" s="15" t="str">
        <f t="shared" si="35"/>
        <v>-</v>
      </c>
      <c r="GH9" s="15" t="str">
        <f t="shared" si="35"/>
        <v>-</v>
      </c>
      <c r="GI9" s="15" t="str">
        <f t="shared" si="35"/>
        <v>-</v>
      </c>
      <c r="GJ9" s="15" t="str">
        <f t="shared" si="35"/>
        <v>-</v>
      </c>
      <c r="GK9" s="15" t="str">
        <f t="shared" si="35"/>
        <v>-</v>
      </c>
      <c r="GL9" s="15" t="str">
        <f>GL$6</f>
        <v>-</v>
      </c>
      <c r="GM9" s="15" t="str">
        <f>GM$6</f>
        <v>-</v>
      </c>
      <c r="GN9" s="15" t="b">
        <f>GN$6</f>
        <v>1</v>
      </c>
      <c r="GO9" s="15">
        <f>GO$6</f>
        <v>0</v>
      </c>
      <c r="GP9" s="15" t="str">
        <f>GP$6</f>
        <v>-</v>
      </c>
      <c r="GQ9" s="15" t="str">
        <f t="shared" si="35"/>
        <v>-</v>
      </c>
      <c r="GR9" s="15" t="str">
        <f t="shared" si="35"/>
        <v>-</v>
      </c>
      <c r="GS9" s="15" t="str">
        <f t="shared" si="35"/>
        <v>-</v>
      </c>
      <c r="GT9" s="15" t="str">
        <f t="shared" si="35"/>
        <v>-</v>
      </c>
      <c r="GU9" s="15">
        <f t="shared" si="35"/>
        <v>500</v>
      </c>
      <c r="GV9" s="15">
        <f t="shared" si="35"/>
        <v>500</v>
      </c>
      <c r="GW9" s="15" t="str">
        <f>GW$6</f>
        <v>-</v>
      </c>
      <c r="GX9" s="15" t="str">
        <f>GX$6</f>
        <v>-</v>
      </c>
      <c r="GY9" s="15">
        <f t="shared" si="35"/>
        <v>1</v>
      </c>
      <c r="GZ9" s="15">
        <f t="shared" si="35"/>
        <v>0</v>
      </c>
      <c r="HA9" s="15">
        <f t="shared" si="35"/>
        <v>1</v>
      </c>
      <c r="HB9" s="15">
        <f t="shared" si="35"/>
        <v>1</v>
      </c>
      <c r="HC9" s="15">
        <f t="shared" si="35"/>
        <v>0</v>
      </c>
      <c r="HD9" s="15" t="str">
        <f t="shared" si="35"/>
        <v>-</v>
      </c>
      <c r="HE9" s="15" t="str">
        <f t="shared" si="35"/>
        <v>-</v>
      </c>
      <c r="HF9" s="15" t="str">
        <f t="shared" si="35"/>
        <v>-</v>
      </c>
      <c r="HG9" s="15" t="str">
        <f t="shared" si="35"/>
        <v>-</v>
      </c>
      <c r="HH9" s="15">
        <f t="shared" si="35"/>
        <v>1</v>
      </c>
      <c r="HI9" s="15">
        <f t="shared" si="35"/>
        <v>1</v>
      </c>
      <c r="HJ9" s="15">
        <f t="shared" si="35"/>
        <v>1</v>
      </c>
      <c r="HK9" s="15">
        <f t="shared" si="35"/>
        <v>1</v>
      </c>
      <c r="HL9" s="15">
        <f t="shared" si="35"/>
        <v>1</v>
      </c>
      <c r="HM9" s="15">
        <f t="shared" si="35"/>
        <v>1</v>
      </c>
      <c r="HN9" s="15">
        <f t="shared" si="35"/>
        <v>1</v>
      </c>
      <c r="HO9" s="15">
        <f t="shared" si="35"/>
        <v>1</v>
      </c>
      <c r="HP9" s="15">
        <f t="shared" si="35"/>
        <v>1</v>
      </c>
      <c r="HQ9" s="15">
        <f t="shared" si="35"/>
        <v>1</v>
      </c>
      <c r="HR9" s="15" t="str">
        <f t="shared" si="35"/>
        <v>-</v>
      </c>
      <c r="HS9" s="15" t="str">
        <f t="shared" si="35"/>
        <v>-</v>
      </c>
      <c r="HT9" s="15">
        <f t="shared" si="35"/>
        <v>0</v>
      </c>
      <c r="HU9" s="15" t="str">
        <f t="shared" si="35"/>
        <v>-</v>
      </c>
      <c r="HV9" s="15" t="str">
        <f t="shared" si="35"/>
        <v>-</v>
      </c>
      <c r="HW9" s="15">
        <f t="shared" si="35"/>
        <v>0</v>
      </c>
      <c r="HX9" s="15">
        <f t="shared" si="35"/>
        <v>0</v>
      </c>
      <c r="HY9" s="29">
        <v>0</v>
      </c>
    </row>
    <row r="10" spans="1:233" hidden="1" outlineLevel="1">
      <c r="A10" s="26">
        <f t="shared" si="17"/>
        <v>5</v>
      </c>
      <c r="B10" s="26">
        <f>$A$9</f>
        <v>4</v>
      </c>
      <c r="C10">
        <v>1</v>
      </c>
      <c r="D10" t="b">
        <v>0</v>
      </c>
      <c r="E10" t="b">
        <v>0</v>
      </c>
      <c r="F10" t="b">
        <v>0</v>
      </c>
      <c r="AD10" s="34" t="s">
        <v>973</v>
      </c>
      <c r="AE10" s="10" t="s">
        <v>37</v>
      </c>
      <c r="AF10" s="23" t="b">
        <v>1</v>
      </c>
      <c r="AG10" s="23" t="b">
        <v>0</v>
      </c>
      <c r="AH10" s="23" t="s">
        <v>37</v>
      </c>
      <c r="AI10" s="23" t="s">
        <v>37</v>
      </c>
      <c r="AJ10" s="23" t="s">
        <v>37</v>
      </c>
      <c r="AK10" s="23">
        <v>0</v>
      </c>
      <c r="AL10" s="22" t="s">
        <v>37</v>
      </c>
      <c r="AM10" s="22" t="s">
        <v>37</v>
      </c>
      <c r="AN10" s="22" t="s">
        <v>37</v>
      </c>
      <c r="AO10" s="22" t="s">
        <v>37</v>
      </c>
      <c r="AP10" s="22" t="s">
        <v>37</v>
      </c>
      <c r="AQ10" s="23">
        <v>1</v>
      </c>
      <c r="AR10" s="23">
        <v>1</v>
      </c>
      <c r="AS10" s="23" t="s">
        <v>37</v>
      </c>
      <c r="AT10" s="23" t="s">
        <v>37</v>
      </c>
      <c r="AU10" s="23" t="s">
        <v>37</v>
      </c>
      <c r="AV10" s="23" t="s">
        <v>37</v>
      </c>
      <c r="AW10" s="23" t="s">
        <v>37</v>
      </c>
      <c r="AX10" s="23" t="s">
        <v>37</v>
      </c>
      <c r="AY10" s="23" t="s">
        <v>37</v>
      </c>
      <c r="AZ10" s="23" t="s">
        <v>37</v>
      </c>
      <c r="BA10" s="23" t="s">
        <v>37</v>
      </c>
      <c r="BB10" s="23" t="s">
        <v>37</v>
      </c>
      <c r="BC10" s="23" t="s">
        <v>37</v>
      </c>
      <c r="BD10" s="23" t="s">
        <v>37</v>
      </c>
      <c r="BE10" s="23" t="s">
        <v>37</v>
      </c>
      <c r="BF10" s="23" t="s">
        <v>37</v>
      </c>
      <c r="BG10" s="23" t="s">
        <v>37</v>
      </c>
      <c r="BH10" s="23" t="s">
        <v>37</v>
      </c>
      <c r="BI10" s="23" t="s">
        <v>37</v>
      </c>
      <c r="BJ10" s="23" t="s">
        <v>37</v>
      </c>
      <c r="BK10" s="23" t="s">
        <v>37</v>
      </c>
      <c r="BL10" s="23" t="s">
        <v>37</v>
      </c>
      <c r="BM10" s="23" t="s">
        <v>37</v>
      </c>
      <c r="BN10" s="23" t="s">
        <v>37</v>
      </c>
      <c r="BO10" s="23" t="s">
        <v>37</v>
      </c>
      <c r="BP10" s="23" t="s">
        <v>37</v>
      </c>
      <c r="BQ10" s="23" t="s">
        <v>37</v>
      </c>
      <c r="BR10" s="23" t="s">
        <v>37</v>
      </c>
      <c r="BS10" s="23" t="s">
        <v>37</v>
      </c>
      <c r="BT10" s="23" t="s">
        <v>37</v>
      </c>
      <c r="BU10" s="23" t="s">
        <v>37</v>
      </c>
      <c r="BV10" s="23" t="s">
        <v>37</v>
      </c>
      <c r="BW10" s="23" t="s">
        <v>37</v>
      </c>
      <c r="BX10" s="23" t="s">
        <v>37</v>
      </c>
      <c r="BY10" s="23">
        <v>1</v>
      </c>
      <c r="BZ10" s="23">
        <v>1</v>
      </c>
      <c r="CA10" s="23">
        <v>0</v>
      </c>
      <c r="CB10" s="23" t="s">
        <v>37</v>
      </c>
      <c r="CC10" s="23" t="s">
        <v>37</v>
      </c>
      <c r="CD10" s="23" t="s">
        <v>37</v>
      </c>
      <c r="CE10" s="23" t="s">
        <v>37</v>
      </c>
      <c r="CF10" s="23" t="s">
        <v>37</v>
      </c>
      <c r="CG10" s="23" t="s">
        <v>37</v>
      </c>
      <c r="CH10" s="23" t="s">
        <v>37</v>
      </c>
      <c r="CI10" s="23">
        <v>0</v>
      </c>
      <c r="CJ10" s="23" t="s">
        <v>37</v>
      </c>
      <c r="CK10" s="23" t="s">
        <v>37</v>
      </c>
      <c r="CL10" s="23" t="s">
        <v>37</v>
      </c>
      <c r="CM10" s="23" t="s">
        <v>37</v>
      </c>
      <c r="CN10" s="23" t="s">
        <v>37</v>
      </c>
      <c r="CO10" s="23">
        <v>0</v>
      </c>
      <c r="CP10" s="23">
        <v>0</v>
      </c>
      <c r="CQ10" s="23">
        <v>0</v>
      </c>
      <c r="CR10" s="23">
        <v>0</v>
      </c>
      <c r="CS10" s="23">
        <v>0</v>
      </c>
      <c r="CT10" s="23">
        <v>0</v>
      </c>
      <c r="CU10" s="23">
        <v>0</v>
      </c>
      <c r="CV10" s="23">
        <v>0</v>
      </c>
      <c r="CW10" s="23">
        <v>0</v>
      </c>
      <c r="CX10" s="23">
        <v>0</v>
      </c>
      <c r="CY10" s="23">
        <v>0</v>
      </c>
      <c r="CZ10" s="23" t="s">
        <v>37</v>
      </c>
      <c r="DA10" s="23" t="s">
        <v>37</v>
      </c>
      <c r="DB10" s="23" t="s">
        <v>37</v>
      </c>
      <c r="DC10" s="23" t="s">
        <v>37</v>
      </c>
      <c r="DD10" s="23" t="s">
        <v>37</v>
      </c>
      <c r="DE10" s="23" t="s">
        <v>37</v>
      </c>
      <c r="DF10" s="23" t="s">
        <v>37</v>
      </c>
      <c r="DG10" s="23" t="s">
        <v>37</v>
      </c>
      <c r="DH10" s="23" t="s">
        <v>37</v>
      </c>
      <c r="DI10" s="23" t="s">
        <v>37</v>
      </c>
      <c r="DJ10" s="23" t="s">
        <v>37</v>
      </c>
      <c r="DK10" s="23">
        <v>1</v>
      </c>
      <c r="DL10" s="23" t="s">
        <v>37</v>
      </c>
      <c r="DM10" s="23" t="s">
        <v>37</v>
      </c>
      <c r="DN10" s="23" t="s">
        <v>37</v>
      </c>
      <c r="DO10" s="23" t="s">
        <v>37</v>
      </c>
      <c r="DP10" s="23" t="s">
        <v>37</v>
      </c>
      <c r="DQ10" s="23" t="s">
        <v>37</v>
      </c>
      <c r="DR10" s="23">
        <v>0</v>
      </c>
      <c r="DS10" s="23" t="s">
        <v>37</v>
      </c>
      <c r="DT10" s="23">
        <v>1</v>
      </c>
      <c r="DU10" s="23">
        <v>0</v>
      </c>
      <c r="DV10" s="23">
        <v>1</v>
      </c>
      <c r="DW10" s="23">
        <v>1</v>
      </c>
      <c r="DX10" s="23">
        <v>1</v>
      </c>
      <c r="DY10" s="23">
        <v>0</v>
      </c>
      <c r="DZ10" s="23">
        <v>0</v>
      </c>
      <c r="EA10" s="23">
        <v>0</v>
      </c>
      <c r="EB10" s="23">
        <v>0</v>
      </c>
      <c r="EC10" s="23">
        <v>1</v>
      </c>
      <c r="ED10" s="23">
        <v>0</v>
      </c>
      <c r="EE10" s="23">
        <v>0</v>
      </c>
      <c r="EF10" s="23">
        <v>0</v>
      </c>
      <c r="EG10" s="23">
        <v>0</v>
      </c>
      <c r="EH10" s="23">
        <v>0</v>
      </c>
      <c r="EI10" s="23">
        <v>0</v>
      </c>
      <c r="EJ10" s="23">
        <v>0</v>
      </c>
      <c r="EK10" s="23">
        <v>1</v>
      </c>
      <c r="EL10" s="23">
        <v>0</v>
      </c>
      <c r="EM10" s="23">
        <v>0</v>
      </c>
      <c r="EN10" s="23">
        <v>0</v>
      </c>
      <c r="EO10" s="23">
        <v>0</v>
      </c>
      <c r="EP10" s="23">
        <v>0</v>
      </c>
      <c r="EQ10" s="23">
        <v>0</v>
      </c>
      <c r="ER10" s="23">
        <v>0</v>
      </c>
      <c r="ES10" s="23">
        <v>0</v>
      </c>
      <c r="ET10" s="23" t="s">
        <v>37</v>
      </c>
      <c r="EU10" s="23" t="s">
        <v>37</v>
      </c>
      <c r="EV10" s="23" t="s">
        <v>37</v>
      </c>
      <c r="EW10" s="23" t="s">
        <v>37</v>
      </c>
      <c r="EX10" s="23" t="b">
        <v>0</v>
      </c>
      <c r="EY10" s="23" t="b">
        <v>0</v>
      </c>
      <c r="EZ10" s="23" t="b">
        <v>1</v>
      </c>
      <c r="FA10" s="23">
        <v>1</v>
      </c>
      <c r="FB10" s="23">
        <v>1</v>
      </c>
      <c r="FC10" s="23" t="s">
        <v>37</v>
      </c>
      <c r="FD10" s="23" t="s">
        <v>37</v>
      </c>
      <c r="FE10" s="23" t="s">
        <v>37</v>
      </c>
      <c r="FF10" s="23" t="s">
        <v>37</v>
      </c>
      <c r="FG10" s="23" t="s">
        <v>37</v>
      </c>
      <c r="FH10" s="23" t="s">
        <v>37</v>
      </c>
      <c r="FI10" s="23" t="s">
        <v>37</v>
      </c>
      <c r="FJ10" s="23" t="s">
        <v>37</v>
      </c>
      <c r="FK10" s="23" t="s">
        <v>37</v>
      </c>
      <c r="FL10" s="23" t="s">
        <v>37</v>
      </c>
      <c r="FM10" s="23" t="s">
        <v>37</v>
      </c>
      <c r="FN10" s="23" t="s">
        <v>37</v>
      </c>
      <c r="FO10" s="23" t="s">
        <v>37</v>
      </c>
      <c r="FP10" s="23" t="s">
        <v>37</v>
      </c>
      <c r="FQ10" s="23" t="s">
        <v>37</v>
      </c>
      <c r="FR10" s="23" t="s">
        <v>37</v>
      </c>
      <c r="FS10" s="23" t="s">
        <v>37</v>
      </c>
      <c r="FT10" s="23" t="s">
        <v>37</v>
      </c>
      <c r="FU10" s="23" t="s">
        <v>37</v>
      </c>
      <c r="FV10" s="23" t="b">
        <v>1</v>
      </c>
      <c r="FW10" s="23">
        <v>0</v>
      </c>
      <c r="FX10" s="23" t="s">
        <v>37</v>
      </c>
      <c r="FY10" s="23" t="s">
        <v>37</v>
      </c>
      <c r="FZ10" s="23" t="s">
        <v>37</v>
      </c>
      <c r="GA10" s="23" t="s">
        <v>37</v>
      </c>
      <c r="GB10" s="23" t="s">
        <v>37</v>
      </c>
      <c r="GC10" s="23" t="s">
        <v>37</v>
      </c>
      <c r="GD10" s="23" t="s">
        <v>37</v>
      </c>
      <c r="GE10" s="23" t="s">
        <v>37</v>
      </c>
      <c r="GF10" s="23" t="s">
        <v>37</v>
      </c>
      <c r="GG10" s="23" t="s">
        <v>37</v>
      </c>
      <c r="GH10" s="23" t="s">
        <v>37</v>
      </c>
      <c r="GI10" s="23" t="s">
        <v>37</v>
      </c>
      <c r="GJ10" s="23" t="s">
        <v>37</v>
      </c>
      <c r="GK10" s="23" t="s">
        <v>37</v>
      </c>
      <c r="GL10" s="23" t="s">
        <v>37</v>
      </c>
      <c r="GM10" s="23" t="s">
        <v>37</v>
      </c>
      <c r="GN10" s="23" t="b">
        <v>1</v>
      </c>
      <c r="GO10" s="23" t="s">
        <v>37</v>
      </c>
      <c r="GP10" s="23" t="s">
        <v>37</v>
      </c>
      <c r="GQ10" s="23" t="s">
        <v>37</v>
      </c>
      <c r="GR10" s="23" t="s">
        <v>37</v>
      </c>
      <c r="GS10" s="23" t="s">
        <v>37</v>
      </c>
      <c r="GT10" s="23" t="s">
        <v>37</v>
      </c>
      <c r="GU10" s="23">
        <v>500</v>
      </c>
      <c r="GV10" s="23">
        <v>500</v>
      </c>
      <c r="GW10" s="23" t="s">
        <v>37</v>
      </c>
      <c r="GX10" s="23" t="s">
        <v>37</v>
      </c>
      <c r="GY10" s="23">
        <v>1</v>
      </c>
      <c r="GZ10" s="23">
        <v>0</v>
      </c>
      <c r="HA10" s="23">
        <v>1</v>
      </c>
      <c r="HB10" s="23">
        <v>1</v>
      </c>
      <c r="HC10" s="23">
        <v>0</v>
      </c>
      <c r="HD10" s="23" t="s">
        <v>37</v>
      </c>
      <c r="HE10" s="23" t="s">
        <v>37</v>
      </c>
      <c r="HF10" s="23" t="s">
        <v>37</v>
      </c>
      <c r="HG10" s="23" t="s">
        <v>37</v>
      </c>
      <c r="HH10" s="23">
        <v>1</v>
      </c>
      <c r="HI10" s="23">
        <v>1</v>
      </c>
      <c r="HJ10" s="23">
        <v>1</v>
      </c>
      <c r="HK10" s="23">
        <v>1</v>
      </c>
      <c r="HL10" s="23">
        <v>1</v>
      </c>
      <c r="HM10" s="23">
        <v>1</v>
      </c>
      <c r="HN10" s="23">
        <v>1</v>
      </c>
      <c r="HO10" s="23">
        <v>1</v>
      </c>
      <c r="HP10" s="23">
        <v>1</v>
      </c>
      <c r="HQ10" s="23">
        <v>1</v>
      </c>
      <c r="HR10" s="23" t="s">
        <v>37</v>
      </c>
      <c r="HS10" s="23" t="s">
        <v>37</v>
      </c>
      <c r="HT10" s="23">
        <v>0</v>
      </c>
      <c r="HU10" s="23" t="s">
        <v>37</v>
      </c>
      <c r="HV10" s="23" t="s">
        <v>37</v>
      </c>
      <c r="HW10" s="23">
        <v>0</v>
      </c>
      <c r="HX10" s="23">
        <v>0</v>
      </c>
      <c r="HY10" s="29">
        <v>0</v>
      </c>
    </row>
    <row r="11" spans="1:233" hidden="1" outlineLevel="1">
      <c r="A11" s="26">
        <f t="shared" si="17"/>
        <v>6</v>
      </c>
      <c r="B11" s="26">
        <f t="shared" ref="B11:B14" si="36">$A$9</f>
        <v>4</v>
      </c>
      <c r="C11">
        <v>1</v>
      </c>
      <c r="D11" t="b">
        <v>0</v>
      </c>
      <c r="E11" t="b">
        <v>0</v>
      </c>
      <c r="F11" t="b">
        <v>0</v>
      </c>
      <c r="AD11" s="34" t="s">
        <v>974</v>
      </c>
      <c r="AE11" s="10" t="s">
        <v>37</v>
      </c>
      <c r="AF11" s="23" t="b">
        <v>1</v>
      </c>
      <c r="AG11" s="23" t="b">
        <v>0</v>
      </c>
      <c r="AH11" s="23" t="s">
        <v>37</v>
      </c>
      <c r="AI11" s="23" t="s">
        <v>37</v>
      </c>
      <c r="AJ11" s="23" t="s">
        <v>37</v>
      </c>
      <c r="AK11" s="23">
        <v>0</v>
      </c>
      <c r="AL11" s="22" t="s">
        <v>37</v>
      </c>
      <c r="AM11" s="22" t="s">
        <v>37</v>
      </c>
      <c r="AN11" s="22" t="s">
        <v>37</v>
      </c>
      <c r="AO11" s="22" t="s">
        <v>37</v>
      </c>
      <c r="AP11" s="22" t="s">
        <v>37</v>
      </c>
      <c r="AQ11" s="23">
        <v>1</v>
      </c>
      <c r="AR11" s="23">
        <v>1</v>
      </c>
      <c r="AS11" s="23" t="s">
        <v>37</v>
      </c>
      <c r="AT11" s="23" t="s">
        <v>37</v>
      </c>
      <c r="AU11" s="23" t="s">
        <v>37</v>
      </c>
      <c r="AV11" s="23" t="s">
        <v>37</v>
      </c>
      <c r="AW11" s="23" t="s">
        <v>37</v>
      </c>
      <c r="AX11" s="23" t="s">
        <v>37</v>
      </c>
      <c r="AY11" s="23" t="s">
        <v>37</v>
      </c>
      <c r="AZ11" s="23" t="s">
        <v>37</v>
      </c>
      <c r="BA11" s="23" t="s">
        <v>37</v>
      </c>
      <c r="BB11" s="23" t="s">
        <v>37</v>
      </c>
      <c r="BC11" s="23" t="s">
        <v>37</v>
      </c>
      <c r="BD11" s="23" t="s">
        <v>37</v>
      </c>
      <c r="BE11" s="23" t="s">
        <v>37</v>
      </c>
      <c r="BF11" s="23" t="s">
        <v>37</v>
      </c>
      <c r="BG11" s="23" t="s">
        <v>37</v>
      </c>
      <c r="BH11" s="23" t="s">
        <v>37</v>
      </c>
      <c r="BI11" s="23" t="s">
        <v>37</v>
      </c>
      <c r="BJ11" s="23" t="s">
        <v>37</v>
      </c>
      <c r="BK11" s="23" t="s">
        <v>37</v>
      </c>
      <c r="BL11" s="23" t="s">
        <v>37</v>
      </c>
      <c r="BM11" s="23" t="s">
        <v>37</v>
      </c>
      <c r="BN11" s="23" t="s">
        <v>37</v>
      </c>
      <c r="BO11" s="23" t="s">
        <v>37</v>
      </c>
      <c r="BP11" s="23" t="s">
        <v>37</v>
      </c>
      <c r="BQ11" s="23" t="s">
        <v>37</v>
      </c>
      <c r="BR11" s="23" t="s">
        <v>37</v>
      </c>
      <c r="BS11" s="23" t="s">
        <v>37</v>
      </c>
      <c r="BT11" s="23" t="s">
        <v>37</v>
      </c>
      <c r="BU11" s="23" t="s">
        <v>37</v>
      </c>
      <c r="BV11" s="23" t="s">
        <v>37</v>
      </c>
      <c r="BW11" s="23" t="s">
        <v>37</v>
      </c>
      <c r="BX11" s="23" t="s">
        <v>37</v>
      </c>
      <c r="BY11" s="23">
        <v>1</v>
      </c>
      <c r="BZ11" s="23">
        <v>1</v>
      </c>
      <c r="CA11" s="23">
        <v>0</v>
      </c>
      <c r="CB11" s="23" t="s">
        <v>37</v>
      </c>
      <c r="CC11" s="23" t="s">
        <v>37</v>
      </c>
      <c r="CD11" s="23" t="s">
        <v>37</v>
      </c>
      <c r="CE11" s="23" t="s">
        <v>37</v>
      </c>
      <c r="CF11" s="23" t="s">
        <v>37</v>
      </c>
      <c r="CG11" s="23" t="s">
        <v>37</v>
      </c>
      <c r="CH11" s="23" t="s">
        <v>37</v>
      </c>
      <c r="CI11" s="23">
        <v>0</v>
      </c>
      <c r="CJ11" s="23" t="s">
        <v>37</v>
      </c>
      <c r="CK11" s="23" t="s">
        <v>37</v>
      </c>
      <c r="CL11" s="23" t="s">
        <v>37</v>
      </c>
      <c r="CM11" s="23" t="s">
        <v>37</v>
      </c>
      <c r="CN11" s="23" t="s">
        <v>37</v>
      </c>
      <c r="CO11" s="23">
        <v>0</v>
      </c>
      <c r="CP11" s="23">
        <v>0</v>
      </c>
      <c r="CQ11" s="23">
        <v>0</v>
      </c>
      <c r="CR11" s="23">
        <v>0</v>
      </c>
      <c r="CS11" s="23">
        <v>0</v>
      </c>
      <c r="CT11" s="23">
        <v>0</v>
      </c>
      <c r="CU11" s="23">
        <v>0</v>
      </c>
      <c r="CV11" s="23">
        <v>0</v>
      </c>
      <c r="CW11" s="23">
        <v>0</v>
      </c>
      <c r="CX11" s="23">
        <v>0</v>
      </c>
      <c r="CY11" s="23">
        <v>0</v>
      </c>
      <c r="CZ11" s="23" t="s">
        <v>37</v>
      </c>
      <c r="DA11" s="23" t="s">
        <v>37</v>
      </c>
      <c r="DB11" s="23">
        <v>19</v>
      </c>
      <c r="DC11" s="23">
        <v>19</v>
      </c>
      <c r="DD11" s="23" t="s">
        <v>37</v>
      </c>
      <c r="DE11" s="23" t="s">
        <v>37</v>
      </c>
      <c r="DF11" s="23" t="s">
        <v>37</v>
      </c>
      <c r="DG11" s="23" t="s">
        <v>37</v>
      </c>
      <c r="DH11" s="23" t="s">
        <v>37</v>
      </c>
      <c r="DI11" s="23" t="s">
        <v>37</v>
      </c>
      <c r="DJ11" s="23" t="s">
        <v>37</v>
      </c>
      <c r="DK11" s="23">
        <v>1</v>
      </c>
      <c r="DL11" s="23" t="s">
        <v>37</v>
      </c>
      <c r="DM11" s="23" t="s">
        <v>37</v>
      </c>
      <c r="DN11" s="23" t="s">
        <v>37</v>
      </c>
      <c r="DO11" s="23" t="s">
        <v>37</v>
      </c>
      <c r="DP11" s="23" t="s">
        <v>37</v>
      </c>
      <c r="DQ11" s="23" t="s">
        <v>37</v>
      </c>
      <c r="DR11" s="23">
        <v>0</v>
      </c>
      <c r="DS11" s="23" t="s">
        <v>37</v>
      </c>
      <c r="DT11" s="23">
        <v>1</v>
      </c>
      <c r="DU11" s="23">
        <v>0</v>
      </c>
      <c r="DV11" s="23">
        <v>1</v>
      </c>
      <c r="DW11" s="23">
        <v>1</v>
      </c>
      <c r="DX11" s="23">
        <v>1</v>
      </c>
      <c r="DY11" s="23">
        <v>0</v>
      </c>
      <c r="DZ11" s="23">
        <v>0</v>
      </c>
      <c r="EA11" s="23">
        <v>0</v>
      </c>
      <c r="EB11" s="23">
        <v>0</v>
      </c>
      <c r="EC11" s="23">
        <v>1</v>
      </c>
      <c r="ED11" s="23">
        <v>0</v>
      </c>
      <c r="EE11" s="23">
        <v>0</v>
      </c>
      <c r="EF11" s="23">
        <v>0</v>
      </c>
      <c r="EG11" s="23">
        <v>0</v>
      </c>
      <c r="EH11" s="23">
        <v>0</v>
      </c>
      <c r="EI11" s="23">
        <v>0</v>
      </c>
      <c r="EJ11" s="23">
        <v>0</v>
      </c>
      <c r="EK11" s="23">
        <v>1</v>
      </c>
      <c r="EL11" s="23">
        <v>0</v>
      </c>
      <c r="EM11" s="23">
        <v>0</v>
      </c>
      <c r="EN11" s="23">
        <v>0</v>
      </c>
      <c r="EO11" s="23">
        <v>0</v>
      </c>
      <c r="EP11" s="23">
        <v>0</v>
      </c>
      <c r="EQ11" s="23">
        <v>0</v>
      </c>
      <c r="ER11" s="23">
        <v>0</v>
      </c>
      <c r="ES11" s="23">
        <v>0</v>
      </c>
      <c r="ET11" s="23" t="s">
        <v>37</v>
      </c>
      <c r="EU11" s="23" t="s">
        <v>37</v>
      </c>
      <c r="EV11" s="23" t="s">
        <v>37</v>
      </c>
      <c r="EW11" s="23" t="s">
        <v>37</v>
      </c>
      <c r="EX11" s="23" t="b">
        <v>0</v>
      </c>
      <c r="EY11" s="23" t="b">
        <v>0</v>
      </c>
      <c r="EZ11" s="23" t="b">
        <v>1</v>
      </c>
      <c r="FA11" s="23">
        <v>1</v>
      </c>
      <c r="FB11" s="23">
        <v>1</v>
      </c>
      <c r="FC11" s="23" t="s">
        <v>37</v>
      </c>
      <c r="FD11" s="23" t="s">
        <v>37</v>
      </c>
      <c r="FE11" s="23" t="s">
        <v>37</v>
      </c>
      <c r="FF11" s="23" t="s">
        <v>37</v>
      </c>
      <c r="FG11" s="23" t="s">
        <v>37</v>
      </c>
      <c r="FH11" s="23" t="s">
        <v>37</v>
      </c>
      <c r="FI11" s="23" t="s">
        <v>37</v>
      </c>
      <c r="FJ11" s="23" t="s">
        <v>37</v>
      </c>
      <c r="FK11" s="23" t="s">
        <v>37</v>
      </c>
      <c r="FL11" s="23" t="s">
        <v>37</v>
      </c>
      <c r="FM11" s="23" t="s">
        <v>37</v>
      </c>
      <c r="FN11" s="23" t="s">
        <v>37</v>
      </c>
      <c r="FO11" s="23" t="s">
        <v>37</v>
      </c>
      <c r="FP11" s="23" t="s">
        <v>37</v>
      </c>
      <c r="FQ11" s="23" t="s">
        <v>37</v>
      </c>
      <c r="FR11" s="23" t="s">
        <v>37</v>
      </c>
      <c r="FS11" s="23" t="s">
        <v>37</v>
      </c>
      <c r="FT11" s="23" t="s">
        <v>37</v>
      </c>
      <c r="FU11" s="23" t="s">
        <v>37</v>
      </c>
      <c r="FV11" s="23" t="b">
        <v>1</v>
      </c>
      <c r="FW11" s="23">
        <v>0</v>
      </c>
      <c r="FX11" s="23" t="s">
        <v>37</v>
      </c>
      <c r="FY11" s="23" t="s">
        <v>37</v>
      </c>
      <c r="FZ11" s="23" t="s">
        <v>37</v>
      </c>
      <c r="GA11" s="23" t="s">
        <v>37</v>
      </c>
      <c r="GB11" s="23" t="s">
        <v>37</v>
      </c>
      <c r="GC11" s="23" t="s">
        <v>37</v>
      </c>
      <c r="GD11" s="23" t="s">
        <v>37</v>
      </c>
      <c r="GE11" s="23" t="s">
        <v>37</v>
      </c>
      <c r="GF11" s="23" t="s">
        <v>37</v>
      </c>
      <c r="GG11" s="23" t="s">
        <v>37</v>
      </c>
      <c r="GH11" s="23" t="s">
        <v>37</v>
      </c>
      <c r="GI11" s="23" t="s">
        <v>37</v>
      </c>
      <c r="GJ11" s="23" t="s">
        <v>37</v>
      </c>
      <c r="GK11" s="23" t="s">
        <v>37</v>
      </c>
      <c r="GL11" s="23" t="s">
        <v>37</v>
      </c>
      <c r="GM11" s="23" t="s">
        <v>37</v>
      </c>
      <c r="GN11" s="23" t="b">
        <v>1</v>
      </c>
      <c r="GO11" s="23" t="s">
        <v>37</v>
      </c>
      <c r="GP11" s="23" t="s">
        <v>37</v>
      </c>
      <c r="GQ11" s="23" t="s">
        <v>37</v>
      </c>
      <c r="GR11" s="23" t="s">
        <v>37</v>
      </c>
      <c r="GS11" s="23" t="s">
        <v>37</v>
      </c>
      <c r="GT11" s="23" t="s">
        <v>37</v>
      </c>
      <c r="GU11" s="23">
        <v>500</v>
      </c>
      <c r="GV11" s="23">
        <v>500</v>
      </c>
      <c r="GW11" s="23" t="s">
        <v>37</v>
      </c>
      <c r="GX11" s="23" t="s">
        <v>37</v>
      </c>
      <c r="GY11" s="23">
        <v>1</v>
      </c>
      <c r="GZ11" s="23">
        <v>0</v>
      </c>
      <c r="HA11" s="23">
        <v>1</v>
      </c>
      <c r="HB11" s="23">
        <v>1</v>
      </c>
      <c r="HC11" s="23">
        <v>0</v>
      </c>
      <c r="HD11" s="23" t="s">
        <v>37</v>
      </c>
      <c r="HE11" s="23" t="s">
        <v>37</v>
      </c>
      <c r="HF11" s="23" t="s">
        <v>37</v>
      </c>
      <c r="HG11" s="23" t="s">
        <v>37</v>
      </c>
      <c r="HH11" s="23">
        <v>1</v>
      </c>
      <c r="HI11" s="23">
        <v>1</v>
      </c>
      <c r="HJ11" s="23">
        <v>1</v>
      </c>
      <c r="HK11" s="23">
        <v>1</v>
      </c>
      <c r="HL11" s="23">
        <v>1</v>
      </c>
      <c r="HM11" s="23">
        <v>1</v>
      </c>
      <c r="HN11" s="23">
        <v>1</v>
      </c>
      <c r="HO11" s="23">
        <v>1</v>
      </c>
      <c r="HP11" s="23">
        <v>1</v>
      </c>
      <c r="HQ11" s="23">
        <v>1</v>
      </c>
      <c r="HR11" s="23" t="s">
        <v>37</v>
      </c>
      <c r="HS11" s="23" t="s">
        <v>37</v>
      </c>
      <c r="HT11" s="23">
        <v>0</v>
      </c>
      <c r="HU11" s="23" t="s">
        <v>37</v>
      </c>
      <c r="HV11" s="23" t="s">
        <v>37</v>
      </c>
      <c r="HW11" s="23">
        <v>0</v>
      </c>
      <c r="HX11" s="23">
        <v>0</v>
      </c>
      <c r="HY11" s="29">
        <v>0</v>
      </c>
    </row>
    <row r="12" spans="1:233" hidden="1" outlineLevel="1">
      <c r="A12" s="26">
        <f t="shared" si="17"/>
        <v>7</v>
      </c>
      <c r="B12" s="26">
        <f t="shared" si="36"/>
        <v>4</v>
      </c>
      <c r="C12">
        <v>1</v>
      </c>
      <c r="D12" t="b">
        <v>0</v>
      </c>
      <c r="E12" t="b">
        <v>0</v>
      </c>
      <c r="F12" t="b">
        <v>0</v>
      </c>
      <c r="AD12" s="34" t="s">
        <v>975</v>
      </c>
      <c r="AE12" s="10" t="s">
        <v>37</v>
      </c>
      <c r="AF12" s="23" t="b">
        <v>1</v>
      </c>
      <c r="AG12" s="23" t="b">
        <v>0</v>
      </c>
      <c r="AH12" s="23" t="s">
        <v>37</v>
      </c>
      <c r="AI12" s="23" t="s">
        <v>37</v>
      </c>
      <c r="AJ12" s="23" t="s">
        <v>37</v>
      </c>
      <c r="AK12" s="23">
        <v>0</v>
      </c>
      <c r="AL12" s="22" t="s">
        <v>37</v>
      </c>
      <c r="AM12" s="22" t="s">
        <v>37</v>
      </c>
      <c r="AN12" s="22" t="s">
        <v>37</v>
      </c>
      <c r="AO12" s="22" t="s">
        <v>37</v>
      </c>
      <c r="AP12" s="22" t="s">
        <v>37</v>
      </c>
      <c r="AQ12" s="23">
        <v>1</v>
      </c>
      <c r="AR12" s="23">
        <v>1</v>
      </c>
      <c r="AS12" s="23" t="s">
        <v>37</v>
      </c>
      <c r="AT12" s="23" t="s">
        <v>37</v>
      </c>
      <c r="AU12" s="23" t="s">
        <v>37</v>
      </c>
      <c r="AV12" s="23" t="s">
        <v>37</v>
      </c>
      <c r="AW12" s="23" t="s">
        <v>37</v>
      </c>
      <c r="AX12" s="23" t="s">
        <v>37</v>
      </c>
      <c r="AY12" s="23" t="s">
        <v>37</v>
      </c>
      <c r="AZ12" s="23" t="s">
        <v>37</v>
      </c>
      <c r="BA12" s="23" t="s">
        <v>37</v>
      </c>
      <c r="BB12" s="23" t="s">
        <v>37</v>
      </c>
      <c r="BC12" s="23" t="s">
        <v>37</v>
      </c>
      <c r="BD12" s="23" t="s">
        <v>37</v>
      </c>
      <c r="BE12" s="23" t="s">
        <v>37</v>
      </c>
      <c r="BF12" s="23" t="s">
        <v>37</v>
      </c>
      <c r="BG12" s="23" t="s">
        <v>37</v>
      </c>
      <c r="BH12" s="23" t="s">
        <v>37</v>
      </c>
      <c r="BI12" s="23" t="s">
        <v>37</v>
      </c>
      <c r="BJ12" s="23" t="s">
        <v>37</v>
      </c>
      <c r="BK12" s="23" t="s">
        <v>37</v>
      </c>
      <c r="BL12" s="23" t="s">
        <v>37</v>
      </c>
      <c r="BM12" s="23" t="s">
        <v>37</v>
      </c>
      <c r="BN12" s="23" t="s">
        <v>37</v>
      </c>
      <c r="BO12" s="23" t="s">
        <v>37</v>
      </c>
      <c r="BP12" s="23" t="s">
        <v>37</v>
      </c>
      <c r="BQ12" s="23" t="s">
        <v>37</v>
      </c>
      <c r="BR12" s="23" t="s">
        <v>37</v>
      </c>
      <c r="BS12" s="23" t="s">
        <v>37</v>
      </c>
      <c r="BT12" s="23" t="s">
        <v>37</v>
      </c>
      <c r="BU12" s="23" t="s">
        <v>37</v>
      </c>
      <c r="BV12" s="23" t="s">
        <v>37</v>
      </c>
      <c r="BW12" s="23" t="s">
        <v>37</v>
      </c>
      <c r="BX12" s="23" t="s">
        <v>37</v>
      </c>
      <c r="BY12" s="23">
        <v>1</v>
      </c>
      <c r="BZ12" s="23">
        <v>1</v>
      </c>
      <c r="CA12" s="23">
        <v>0</v>
      </c>
      <c r="CB12" s="23" t="s">
        <v>37</v>
      </c>
      <c r="CC12" s="23" t="s">
        <v>37</v>
      </c>
      <c r="CD12" s="23" t="s">
        <v>37</v>
      </c>
      <c r="CE12" s="23" t="s">
        <v>37</v>
      </c>
      <c r="CF12" s="23" t="s">
        <v>37</v>
      </c>
      <c r="CG12" s="23" t="s">
        <v>37</v>
      </c>
      <c r="CH12" s="23" t="s">
        <v>37</v>
      </c>
      <c r="CI12" s="23">
        <v>0</v>
      </c>
      <c r="CJ12" s="23" t="s">
        <v>37</v>
      </c>
      <c r="CK12" s="23" t="s">
        <v>37</v>
      </c>
      <c r="CL12" s="23" t="s">
        <v>37</v>
      </c>
      <c r="CM12" s="23" t="s">
        <v>37</v>
      </c>
      <c r="CN12" s="23" t="s">
        <v>37</v>
      </c>
      <c r="CO12" s="23">
        <v>0</v>
      </c>
      <c r="CP12" s="23">
        <v>0</v>
      </c>
      <c r="CQ12" s="23">
        <v>0</v>
      </c>
      <c r="CR12" s="23">
        <v>0</v>
      </c>
      <c r="CS12" s="23">
        <v>0</v>
      </c>
      <c r="CT12" s="23">
        <v>0</v>
      </c>
      <c r="CU12" s="23">
        <v>0</v>
      </c>
      <c r="CV12" s="23">
        <v>0</v>
      </c>
      <c r="CW12" s="23">
        <v>0</v>
      </c>
      <c r="CX12" s="23">
        <v>0</v>
      </c>
      <c r="CY12" s="23">
        <v>0</v>
      </c>
      <c r="CZ12" s="23" t="s">
        <v>37</v>
      </c>
      <c r="DA12" s="23" t="s">
        <v>37</v>
      </c>
      <c r="DB12" s="23">
        <v>19</v>
      </c>
      <c r="DC12" s="23">
        <v>19</v>
      </c>
      <c r="DD12" s="23" t="s">
        <v>37</v>
      </c>
      <c r="DE12" s="23" t="s">
        <v>37</v>
      </c>
      <c r="DF12" s="23" t="s">
        <v>37</v>
      </c>
      <c r="DG12" s="23" t="s">
        <v>37</v>
      </c>
      <c r="DH12" s="23" t="s">
        <v>37</v>
      </c>
      <c r="DI12" s="23" t="s">
        <v>37</v>
      </c>
      <c r="DJ12" s="23" t="s">
        <v>37</v>
      </c>
      <c r="DK12" s="23">
        <v>0</v>
      </c>
      <c r="DL12" s="23" t="s">
        <v>37</v>
      </c>
      <c r="DM12" s="23" t="s">
        <v>37</v>
      </c>
      <c r="DN12" s="23" t="s">
        <v>37</v>
      </c>
      <c r="DO12" s="23" t="s">
        <v>37</v>
      </c>
      <c r="DP12" s="23" t="b">
        <v>0</v>
      </c>
      <c r="DQ12" s="23" t="s">
        <v>37</v>
      </c>
      <c r="DR12" s="23">
        <v>0</v>
      </c>
      <c r="DS12" s="23" t="s">
        <v>37</v>
      </c>
      <c r="DT12" s="23">
        <v>1</v>
      </c>
      <c r="DU12" s="23">
        <v>0</v>
      </c>
      <c r="DV12" s="23">
        <v>1</v>
      </c>
      <c r="DW12" s="23">
        <v>1</v>
      </c>
      <c r="DX12" s="23">
        <v>1</v>
      </c>
      <c r="DY12" s="23">
        <v>0</v>
      </c>
      <c r="DZ12" s="23">
        <v>0</v>
      </c>
      <c r="EA12" s="23">
        <v>0</v>
      </c>
      <c r="EB12" s="23">
        <v>0</v>
      </c>
      <c r="EC12" s="23">
        <v>1</v>
      </c>
      <c r="ED12" s="23">
        <v>0</v>
      </c>
      <c r="EE12" s="23">
        <v>0</v>
      </c>
      <c r="EF12" s="23">
        <v>0</v>
      </c>
      <c r="EG12" s="23">
        <v>0</v>
      </c>
      <c r="EH12" s="23">
        <v>0</v>
      </c>
      <c r="EI12" s="23">
        <v>0</v>
      </c>
      <c r="EJ12" s="23">
        <v>0</v>
      </c>
      <c r="EK12" s="23">
        <v>1</v>
      </c>
      <c r="EL12" s="23">
        <v>0</v>
      </c>
      <c r="EM12" s="23">
        <v>0</v>
      </c>
      <c r="EN12" s="23">
        <v>0</v>
      </c>
      <c r="EO12" s="23">
        <v>0</v>
      </c>
      <c r="EP12" s="23">
        <v>0</v>
      </c>
      <c r="EQ12" s="23">
        <v>0</v>
      </c>
      <c r="ER12" s="23">
        <v>0</v>
      </c>
      <c r="ES12" s="23">
        <v>0</v>
      </c>
      <c r="ET12" s="23" t="s">
        <v>37</v>
      </c>
      <c r="EU12" s="23" t="s">
        <v>37</v>
      </c>
      <c r="EV12" s="23" t="s">
        <v>37</v>
      </c>
      <c r="EW12" s="23" t="s">
        <v>37</v>
      </c>
      <c r="EX12" s="23" t="b">
        <v>0</v>
      </c>
      <c r="EY12" s="23" t="b">
        <v>0</v>
      </c>
      <c r="EZ12" s="23" t="b">
        <v>1</v>
      </c>
      <c r="FA12" s="23">
        <v>1</v>
      </c>
      <c r="FB12" s="23">
        <v>1</v>
      </c>
      <c r="FC12" s="23" t="s">
        <v>37</v>
      </c>
      <c r="FD12" s="23" t="s">
        <v>37</v>
      </c>
      <c r="FE12" s="23" t="s">
        <v>37</v>
      </c>
      <c r="FF12" s="23" t="s">
        <v>37</v>
      </c>
      <c r="FG12" s="23" t="s">
        <v>37</v>
      </c>
      <c r="FH12" s="23" t="s">
        <v>37</v>
      </c>
      <c r="FI12" s="23" t="s">
        <v>37</v>
      </c>
      <c r="FJ12" s="23" t="s">
        <v>37</v>
      </c>
      <c r="FK12" s="23" t="s">
        <v>37</v>
      </c>
      <c r="FL12" s="23" t="s">
        <v>37</v>
      </c>
      <c r="FM12" s="23" t="s">
        <v>37</v>
      </c>
      <c r="FN12" s="23" t="s">
        <v>37</v>
      </c>
      <c r="FO12" s="23" t="s">
        <v>37</v>
      </c>
      <c r="FP12" s="23" t="s">
        <v>37</v>
      </c>
      <c r="FQ12" s="23" t="s">
        <v>37</v>
      </c>
      <c r="FR12" s="23" t="s">
        <v>37</v>
      </c>
      <c r="FS12" s="23" t="s">
        <v>37</v>
      </c>
      <c r="FT12" s="23" t="s">
        <v>37</v>
      </c>
      <c r="FU12" s="23" t="s">
        <v>37</v>
      </c>
      <c r="FV12" s="23" t="b">
        <v>1</v>
      </c>
      <c r="FW12" s="23">
        <v>0</v>
      </c>
      <c r="FX12" s="23" t="s">
        <v>37</v>
      </c>
      <c r="FY12" s="23" t="s">
        <v>37</v>
      </c>
      <c r="FZ12" s="23" t="s">
        <v>37</v>
      </c>
      <c r="GA12" s="23" t="s">
        <v>37</v>
      </c>
      <c r="GB12" s="23" t="s">
        <v>37</v>
      </c>
      <c r="GC12" s="23" t="s">
        <v>37</v>
      </c>
      <c r="GD12" s="23" t="s">
        <v>37</v>
      </c>
      <c r="GE12" s="23" t="s">
        <v>37</v>
      </c>
      <c r="GF12" s="23" t="s">
        <v>37</v>
      </c>
      <c r="GG12" s="23" t="s">
        <v>37</v>
      </c>
      <c r="GH12" s="23" t="s">
        <v>37</v>
      </c>
      <c r="GI12" s="23" t="s">
        <v>37</v>
      </c>
      <c r="GJ12" s="23" t="s">
        <v>37</v>
      </c>
      <c r="GK12" s="23" t="s">
        <v>37</v>
      </c>
      <c r="GL12" s="23" t="s">
        <v>37</v>
      </c>
      <c r="GM12" s="23" t="s">
        <v>37</v>
      </c>
      <c r="GN12" s="23" t="b">
        <v>1</v>
      </c>
      <c r="GO12" s="23" t="s">
        <v>37</v>
      </c>
      <c r="GP12" s="23" t="s">
        <v>37</v>
      </c>
      <c r="GQ12" s="23" t="s">
        <v>37</v>
      </c>
      <c r="GR12" s="23" t="s">
        <v>37</v>
      </c>
      <c r="GS12" s="23" t="s">
        <v>37</v>
      </c>
      <c r="GT12" s="23" t="s">
        <v>37</v>
      </c>
      <c r="GU12" s="23">
        <v>500</v>
      </c>
      <c r="GV12" s="23">
        <v>500</v>
      </c>
      <c r="GW12" s="23" t="s">
        <v>37</v>
      </c>
      <c r="GX12" s="23" t="s">
        <v>37</v>
      </c>
      <c r="GY12" s="23">
        <v>1</v>
      </c>
      <c r="GZ12" s="23">
        <v>0</v>
      </c>
      <c r="HA12" s="23">
        <v>1</v>
      </c>
      <c r="HB12" s="23">
        <v>1</v>
      </c>
      <c r="HC12" s="23">
        <v>0</v>
      </c>
      <c r="HD12" s="23" t="s">
        <v>37</v>
      </c>
      <c r="HE12" s="23" t="s">
        <v>37</v>
      </c>
      <c r="HF12" s="23" t="s">
        <v>37</v>
      </c>
      <c r="HG12" s="23" t="s">
        <v>37</v>
      </c>
      <c r="HH12" s="23">
        <v>1</v>
      </c>
      <c r="HI12" s="23">
        <v>1</v>
      </c>
      <c r="HJ12" s="23">
        <v>1</v>
      </c>
      <c r="HK12" s="23">
        <v>1</v>
      </c>
      <c r="HL12" s="23">
        <v>1</v>
      </c>
      <c r="HM12" s="23">
        <v>1</v>
      </c>
      <c r="HN12" s="23">
        <v>1</v>
      </c>
      <c r="HO12" s="23">
        <v>1</v>
      </c>
      <c r="HP12" s="23">
        <v>1</v>
      </c>
      <c r="HQ12" s="23">
        <v>1</v>
      </c>
      <c r="HR12" s="23" t="s">
        <v>37</v>
      </c>
      <c r="HS12" s="23" t="s">
        <v>37</v>
      </c>
      <c r="HT12" s="23">
        <v>0</v>
      </c>
      <c r="HU12" s="23" t="s">
        <v>37</v>
      </c>
      <c r="HV12" s="23" t="s">
        <v>37</v>
      </c>
      <c r="HW12" s="23">
        <v>0</v>
      </c>
      <c r="HX12" s="23">
        <v>0</v>
      </c>
      <c r="HY12" s="29">
        <v>0</v>
      </c>
    </row>
    <row r="13" spans="1:233" hidden="1" outlineLevel="1">
      <c r="A13" s="26">
        <f t="shared" si="17"/>
        <v>8</v>
      </c>
      <c r="B13" s="26">
        <f t="shared" si="36"/>
        <v>4</v>
      </c>
      <c r="C13">
        <v>1</v>
      </c>
      <c r="D13" t="b">
        <v>0</v>
      </c>
      <c r="E13" t="b">
        <v>0</v>
      </c>
      <c r="F13" t="b">
        <v>0</v>
      </c>
      <c r="AD13" s="34" t="s">
        <v>976</v>
      </c>
      <c r="AE13" s="10" t="s">
        <v>37</v>
      </c>
      <c r="AF13" s="23" t="b">
        <v>1</v>
      </c>
      <c r="AG13" s="23" t="b">
        <v>0</v>
      </c>
      <c r="AH13" s="23" t="s">
        <v>37</v>
      </c>
      <c r="AI13" s="23" t="s">
        <v>37</v>
      </c>
      <c r="AJ13" s="23" t="s">
        <v>37</v>
      </c>
      <c r="AK13" s="23">
        <v>0</v>
      </c>
      <c r="AL13" s="22" t="s">
        <v>37</v>
      </c>
      <c r="AM13" s="22" t="s">
        <v>37</v>
      </c>
      <c r="AN13" s="22" t="s">
        <v>37</v>
      </c>
      <c r="AO13" s="22" t="s">
        <v>37</v>
      </c>
      <c r="AP13" s="22" t="s">
        <v>37</v>
      </c>
      <c r="AQ13" s="23">
        <v>1</v>
      </c>
      <c r="AR13" s="23">
        <v>1</v>
      </c>
      <c r="AS13" s="23" t="s">
        <v>37</v>
      </c>
      <c r="AT13" s="23" t="s">
        <v>37</v>
      </c>
      <c r="AU13" s="23" t="s">
        <v>37</v>
      </c>
      <c r="AV13" s="23" t="s">
        <v>37</v>
      </c>
      <c r="AW13" s="23" t="s">
        <v>37</v>
      </c>
      <c r="AX13" s="23" t="s">
        <v>37</v>
      </c>
      <c r="AY13" s="23" t="s">
        <v>37</v>
      </c>
      <c r="AZ13" s="23" t="s">
        <v>37</v>
      </c>
      <c r="BA13" s="23" t="s">
        <v>37</v>
      </c>
      <c r="BB13" s="23" t="s">
        <v>37</v>
      </c>
      <c r="BC13" s="23" t="s">
        <v>37</v>
      </c>
      <c r="BD13" s="23" t="s">
        <v>37</v>
      </c>
      <c r="BE13" s="23" t="s">
        <v>37</v>
      </c>
      <c r="BF13" s="23" t="s">
        <v>37</v>
      </c>
      <c r="BG13" s="23" t="s">
        <v>37</v>
      </c>
      <c r="BH13" s="23" t="s">
        <v>37</v>
      </c>
      <c r="BI13" s="23" t="s">
        <v>37</v>
      </c>
      <c r="BJ13" s="23" t="s">
        <v>37</v>
      </c>
      <c r="BK13" s="23" t="s">
        <v>37</v>
      </c>
      <c r="BL13" s="23" t="s">
        <v>37</v>
      </c>
      <c r="BM13" s="23" t="s">
        <v>37</v>
      </c>
      <c r="BN13" s="23" t="s">
        <v>37</v>
      </c>
      <c r="BO13" s="23" t="s">
        <v>37</v>
      </c>
      <c r="BP13" s="23" t="s">
        <v>37</v>
      </c>
      <c r="BQ13" s="23" t="s">
        <v>37</v>
      </c>
      <c r="BR13" s="23" t="s">
        <v>37</v>
      </c>
      <c r="BS13" s="23" t="s">
        <v>37</v>
      </c>
      <c r="BT13" s="23" t="s">
        <v>37</v>
      </c>
      <c r="BU13" s="23" t="s">
        <v>37</v>
      </c>
      <c r="BV13" s="23" t="s">
        <v>37</v>
      </c>
      <c r="BW13" s="23" t="s">
        <v>37</v>
      </c>
      <c r="BX13" s="23" t="s">
        <v>37</v>
      </c>
      <c r="BY13" s="23">
        <v>1</v>
      </c>
      <c r="BZ13" s="23">
        <v>1</v>
      </c>
      <c r="CA13" s="23">
        <v>0</v>
      </c>
      <c r="CB13" s="23" t="s">
        <v>37</v>
      </c>
      <c r="CC13" s="23" t="s">
        <v>37</v>
      </c>
      <c r="CD13" s="23" t="s">
        <v>37</v>
      </c>
      <c r="CE13" s="23" t="s">
        <v>37</v>
      </c>
      <c r="CF13" s="23" t="s">
        <v>37</v>
      </c>
      <c r="CG13" s="23" t="s">
        <v>37</v>
      </c>
      <c r="CH13" s="23" t="s">
        <v>37</v>
      </c>
      <c r="CI13" s="23">
        <v>0</v>
      </c>
      <c r="CJ13" s="23" t="s">
        <v>37</v>
      </c>
      <c r="CK13" s="23" t="s">
        <v>37</v>
      </c>
      <c r="CL13" s="23" t="s">
        <v>37</v>
      </c>
      <c r="CM13" s="23" t="s">
        <v>37</v>
      </c>
      <c r="CN13" s="23" t="s">
        <v>37</v>
      </c>
      <c r="CO13" s="23">
        <v>0</v>
      </c>
      <c r="CP13" s="23">
        <v>0</v>
      </c>
      <c r="CQ13" s="23">
        <v>0</v>
      </c>
      <c r="CR13" s="23">
        <v>0</v>
      </c>
      <c r="CS13" s="23">
        <v>0</v>
      </c>
      <c r="CT13" s="23">
        <v>0</v>
      </c>
      <c r="CU13" s="23">
        <v>0</v>
      </c>
      <c r="CV13" s="23">
        <v>0</v>
      </c>
      <c r="CW13" s="23">
        <v>0</v>
      </c>
      <c r="CX13" s="23">
        <v>0</v>
      </c>
      <c r="CY13" s="23">
        <v>0</v>
      </c>
      <c r="CZ13" s="23" t="s">
        <v>37</v>
      </c>
      <c r="DA13" s="23" t="s">
        <v>37</v>
      </c>
      <c r="DB13" s="23">
        <v>19</v>
      </c>
      <c r="DC13" s="23">
        <v>19</v>
      </c>
      <c r="DD13" s="23" t="s">
        <v>37</v>
      </c>
      <c r="DE13" s="23" t="s">
        <v>37</v>
      </c>
      <c r="DF13" s="23" t="s">
        <v>37</v>
      </c>
      <c r="DG13" s="23" t="s">
        <v>37</v>
      </c>
      <c r="DH13" s="23" t="s">
        <v>37</v>
      </c>
      <c r="DI13" s="23" t="s">
        <v>37</v>
      </c>
      <c r="DJ13" s="23" t="s">
        <v>37</v>
      </c>
      <c r="DK13" s="23">
        <v>0</v>
      </c>
      <c r="DL13" s="23" t="s">
        <v>37</v>
      </c>
      <c r="DM13" s="23" t="s">
        <v>37</v>
      </c>
      <c r="DN13" s="23" t="s">
        <v>37</v>
      </c>
      <c r="DO13" s="23" t="s">
        <v>37</v>
      </c>
      <c r="DP13" s="23" t="b">
        <v>0</v>
      </c>
      <c r="DQ13" s="23" t="s">
        <v>37</v>
      </c>
      <c r="DR13" s="23">
        <v>0</v>
      </c>
      <c r="DS13" s="23" t="s">
        <v>37</v>
      </c>
      <c r="DT13" s="23">
        <v>1</v>
      </c>
      <c r="DU13" s="23">
        <v>0</v>
      </c>
      <c r="DV13" s="23">
        <v>1</v>
      </c>
      <c r="DW13" s="23">
        <v>1</v>
      </c>
      <c r="DX13" s="23">
        <v>1</v>
      </c>
      <c r="DY13" s="23">
        <v>0</v>
      </c>
      <c r="DZ13" s="23">
        <v>0</v>
      </c>
      <c r="EA13" s="23">
        <v>0</v>
      </c>
      <c r="EB13" s="23">
        <v>0</v>
      </c>
      <c r="EC13" s="23">
        <v>1</v>
      </c>
      <c r="ED13" s="23">
        <v>0</v>
      </c>
      <c r="EE13" s="23">
        <v>0</v>
      </c>
      <c r="EF13" s="23">
        <v>0</v>
      </c>
      <c r="EG13" s="23">
        <v>0</v>
      </c>
      <c r="EH13" s="23">
        <v>0</v>
      </c>
      <c r="EI13" s="23">
        <v>0</v>
      </c>
      <c r="EJ13" s="23">
        <v>0</v>
      </c>
      <c r="EK13" s="23">
        <v>1</v>
      </c>
      <c r="EL13" s="23">
        <v>0</v>
      </c>
      <c r="EM13" s="23">
        <v>0</v>
      </c>
      <c r="EN13" s="23">
        <v>0</v>
      </c>
      <c r="EO13" s="23">
        <v>0</v>
      </c>
      <c r="EP13" s="23">
        <v>0</v>
      </c>
      <c r="EQ13" s="23">
        <v>0</v>
      </c>
      <c r="ER13" s="23">
        <v>0</v>
      </c>
      <c r="ES13" s="23">
        <v>0</v>
      </c>
      <c r="ET13" s="23" t="s">
        <v>37</v>
      </c>
      <c r="EU13" s="23" t="s">
        <v>37</v>
      </c>
      <c r="EV13" s="23" t="s">
        <v>37</v>
      </c>
      <c r="EW13" s="23" t="s">
        <v>37</v>
      </c>
      <c r="EX13" s="23" t="b">
        <v>0</v>
      </c>
      <c r="EY13" s="23" t="b">
        <v>0</v>
      </c>
      <c r="EZ13" s="23" t="b">
        <v>1</v>
      </c>
      <c r="FA13" s="23">
        <v>1</v>
      </c>
      <c r="FB13" s="23">
        <v>1</v>
      </c>
      <c r="FC13" s="23" t="s">
        <v>37</v>
      </c>
      <c r="FD13" s="23" t="s">
        <v>37</v>
      </c>
      <c r="FE13" s="23" t="s">
        <v>37</v>
      </c>
      <c r="FF13" s="23" t="s">
        <v>37</v>
      </c>
      <c r="FG13" s="23" t="s">
        <v>37</v>
      </c>
      <c r="FH13" s="23" t="s">
        <v>37</v>
      </c>
      <c r="FI13" s="23" t="s">
        <v>37</v>
      </c>
      <c r="FJ13" s="23" t="s">
        <v>37</v>
      </c>
      <c r="FK13" s="23" t="s">
        <v>37</v>
      </c>
      <c r="FL13" s="23" t="s">
        <v>37</v>
      </c>
      <c r="FM13" s="23" t="s">
        <v>37</v>
      </c>
      <c r="FN13" s="23" t="s">
        <v>37</v>
      </c>
      <c r="FO13" s="23" t="s">
        <v>37</v>
      </c>
      <c r="FP13" s="23" t="s">
        <v>37</v>
      </c>
      <c r="FQ13" s="23" t="s">
        <v>37</v>
      </c>
      <c r="FR13" s="23" t="s">
        <v>37</v>
      </c>
      <c r="FS13" s="23" t="s">
        <v>37</v>
      </c>
      <c r="FT13" s="23" t="s">
        <v>37</v>
      </c>
      <c r="FU13" s="23" t="s">
        <v>37</v>
      </c>
      <c r="FV13" s="23" t="s">
        <v>37</v>
      </c>
      <c r="FW13" s="23" t="s">
        <v>37</v>
      </c>
      <c r="FX13" s="23" t="s">
        <v>37</v>
      </c>
      <c r="FY13" s="23" t="s">
        <v>37</v>
      </c>
      <c r="FZ13" s="23" t="s">
        <v>37</v>
      </c>
      <c r="GA13" s="23" t="s">
        <v>37</v>
      </c>
      <c r="GB13" s="23" t="s">
        <v>37</v>
      </c>
      <c r="GC13" s="23" t="s">
        <v>37</v>
      </c>
      <c r="GD13" s="23" t="s">
        <v>37</v>
      </c>
      <c r="GE13" s="23" t="s">
        <v>37</v>
      </c>
      <c r="GF13" s="23" t="s">
        <v>37</v>
      </c>
      <c r="GG13" s="23" t="s">
        <v>37</v>
      </c>
      <c r="GH13" s="23" t="s">
        <v>37</v>
      </c>
      <c r="GI13" s="23" t="s">
        <v>37</v>
      </c>
      <c r="GJ13" s="23" t="s">
        <v>37</v>
      </c>
      <c r="GK13" s="23" t="s">
        <v>37</v>
      </c>
      <c r="GL13" s="23" t="s">
        <v>37</v>
      </c>
      <c r="GM13" s="23" t="s">
        <v>37</v>
      </c>
      <c r="GN13" s="23" t="b">
        <v>1</v>
      </c>
      <c r="GO13" s="23" t="s">
        <v>37</v>
      </c>
      <c r="GP13" s="23" t="s">
        <v>37</v>
      </c>
      <c r="GQ13" s="23" t="s">
        <v>37</v>
      </c>
      <c r="GR13" s="23" t="s">
        <v>37</v>
      </c>
      <c r="GS13" s="23" t="s">
        <v>37</v>
      </c>
      <c r="GT13" s="23" t="s">
        <v>37</v>
      </c>
      <c r="GU13" s="23">
        <v>500</v>
      </c>
      <c r="GV13" s="23">
        <v>500</v>
      </c>
      <c r="GW13" s="23" t="s">
        <v>37</v>
      </c>
      <c r="GX13" s="23" t="s">
        <v>37</v>
      </c>
      <c r="GY13" s="23">
        <v>1</v>
      </c>
      <c r="GZ13" s="23">
        <v>0</v>
      </c>
      <c r="HA13" s="23">
        <v>1</v>
      </c>
      <c r="HB13" s="23">
        <v>1</v>
      </c>
      <c r="HC13" s="23">
        <v>0</v>
      </c>
      <c r="HD13" s="23" t="s">
        <v>37</v>
      </c>
      <c r="HE13" s="23" t="s">
        <v>37</v>
      </c>
      <c r="HF13" s="23" t="s">
        <v>37</v>
      </c>
      <c r="HG13" s="23" t="s">
        <v>37</v>
      </c>
      <c r="HH13" s="23">
        <v>1</v>
      </c>
      <c r="HI13" s="23">
        <v>1</v>
      </c>
      <c r="HJ13" s="23">
        <v>1</v>
      </c>
      <c r="HK13" s="23">
        <v>1</v>
      </c>
      <c r="HL13" s="23">
        <v>1</v>
      </c>
      <c r="HM13" s="23">
        <v>1</v>
      </c>
      <c r="HN13" s="23">
        <v>1</v>
      </c>
      <c r="HO13" s="23">
        <v>1</v>
      </c>
      <c r="HP13" s="23">
        <v>1</v>
      </c>
      <c r="HQ13" s="23">
        <v>1</v>
      </c>
      <c r="HR13" s="23" t="s">
        <v>37</v>
      </c>
      <c r="HS13" s="23" t="s">
        <v>37</v>
      </c>
      <c r="HT13" s="23">
        <v>0</v>
      </c>
      <c r="HU13" s="23" t="s">
        <v>37</v>
      </c>
      <c r="HV13" s="23" t="s">
        <v>37</v>
      </c>
      <c r="HW13" s="23">
        <v>0</v>
      </c>
      <c r="HX13" s="23">
        <v>0</v>
      </c>
      <c r="HY13" s="29">
        <v>0</v>
      </c>
    </row>
    <row r="14" spans="1:233" hidden="1" outlineLevel="1">
      <c r="A14" s="26">
        <f t="shared" si="17"/>
        <v>9</v>
      </c>
      <c r="B14" s="26">
        <f t="shared" si="36"/>
        <v>4</v>
      </c>
      <c r="C14">
        <v>1</v>
      </c>
      <c r="D14" t="b">
        <v>0</v>
      </c>
      <c r="E14" t="b">
        <v>0</v>
      </c>
      <c r="F14" t="b">
        <v>0</v>
      </c>
      <c r="AD14" s="34" t="s">
        <v>984</v>
      </c>
      <c r="AE14" s="10" t="s">
        <v>37</v>
      </c>
      <c r="AF14" s="23" t="b">
        <v>1</v>
      </c>
      <c r="AG14" s="23" t="b">
        <v>0</v>
      </c>
      <c r="AH14" s="23" t="s">
        <v>37</v>
      </c>
      <c r="AI14" s="23" t="s">
        <v>37</v>
      </c>
      <c r="AJ14" s="23" t="s">
        <v>37</v>
      </c>
      <c r="AK14" s="23">
        <v>0</v>
      </c>
      <c r="AL14" s="22" t="s">
        <v>37</v>
      </c>
      <c r="AM14" s="22" t="s">
        <v>37</v>
      </c>
      <c r="AN14" s="22" t="s">
        <v>37</v>
      </c>
      <c r="AO14" s="22" t="s">
        <v>37</v>
      </c>
      <c r="AP14" s="22" t="s">
        <v>37</v>
      </c>
      <c r="AQ14" s="23">
        <v>1</v>
      </c>
      <c r="AR14" s="23">
        <v>1</v>
      </c>
      <c r="AS14" s="23" t="s">
        <v>37</v>
      </c>
      <c r="AT14" s="23" t="s">
        <v>37</v>
      </c>
      <c r="AU14" s="23" t="s">
        <v>37</v>
      </c>
      <c r="AV14" s="23" t="s">
        <v>37</v>
      </c>
      <c r="AW14" s="23" t="s">
        <v>37</v>
      </c>
      <c r="AX14" s="23" t="s">
        <v>37</v>
      </c>
      <c r="AY14" s="23" t="s">
        <v>37</v>
      </c>
      <c r="AZ14" s="23" t="s">
        <v>37</v>
      </c>
      <c r="BA14" s="23" t="s">
        <v>37</v>
      </c>
      <c r="BB14" s="23" t="s">
        <v>37</v>
      </c>
      <c r="BC14" s="23" t="s">
        <v>37</v>
      </c>
      <c r="BD14" s="23" t="s">
        <v>37</v>
      </c>
      <c r="BE14" s="23" t="s">
        <v>37</v>
      </c>
      <c r="BF14" s="23" t="s">
        <v>37</v>
      </c>
      <c r="BG14" s="23" t="s">
        <v>37</v>
      </c>
      <c r="BH14" s="23" t="s">
        <v>37</v>
      </c>
      <c r="BI14" s="23" t="s">
        <v>37</v>
      </c>
      <c r="BJ14" s="23" t="s">
        <v>37</v>
      </c>
      <c r="BK14" s="23" t="s">
        <v>37</v>
      </c>
      <c r="BL14" s="23" t="s">
        <v>37</v>
      </c>
      <c r="BM14" s="23" t="s">
        <v>37</v>
      </c>
      <c r="BN14" s="23" t="s">
        <v>37</v>
      </c>
      <c r="BO14" s="23" t="s">
        <v>37</v>
      </c>
      <c r="BP14" s="23" t="s">
        <v>37</v>
      </c>
      <c r="BQ14" s="23" t="s">
        <v>37</v>
      </c>
      <c r="BR14" s="23" t="s">
        <v>37</v>
      </c>
      <c r="BS14" s="23" t="s">
        <v>37</v>
      </c>
      <c r="BT14" s="23" t="s">
        <v>37</v>
      </c>
      <c r="BU14" s="23" t="s">
        <v>37</v>
      </c>
      <c r="BV14" s="23" t="s">
        <v>37</v>
      </c>
      <c r="BW14" s="23" t="s">
        <v>37</v>
      </c>
      <c r="BX14" s="23" t="s">
        <v>37</v>
      </c>
      <c r="BY14" s="23">
        <v>1</v>
      </c>
      <c r="BZ14" s="23">
        <v>1</v>
      </c>
      <c r="CA14" s="23">
        <v>0</v>
      </c>
      <c r="CB14" s="23" t="s">
        <v>37</v>
      </c>
      <c r="CC14" s="23" t="s">
        <v>37</v>
      </c>
      <c r="CD14" s="23" t="s">
        <v>37</v>
      </c>
      <c r="CE14" s="23" t="s">
        <v>37</v>
      </c>
      <c r="CF14" s="23" t="s">
        <v>37</v>
      </c>
      <c r="CG14" s="23" t="s">
        <v>37</v>
      </c>
      <c r="CH14" s="23" t="s">
        <v>37</v>
      </c>
      <c r="CI14" s="23">
        <v>0</v>
      </c>
      <c r="CJ14" s="23" t="s">
        <v>37</v>
      </c>
      <c r="CK14" s="23" t="s">
        <v>37</v>
      </c>
      <c r="CL14" s="23" t="s">
        <v>37</v>
      </c>
      <c r="CM14" s="23" t="s">
        <v>37</v>
      </c>
      <c r="CN14" s="23" t="s">
        <v>37</v>
      </c>
      <c r="CO14" s="23">
        <v>0</v>
      </c>
      <c r="CP14" s="23">
        <v>0</v>
      </c>
      <c r="CQ14" s="23">
        <v>0</v>
      </c>
      <c r="CR14" s="23">
        <v>0</v>
      </c>
      <c r="CS14" s="23">
        <v>0</v>
      </c>
      <c r="CT14" s="23">
        <v>0</v>
      </c>
      <c r="CU14" s="23">
        <v>0</v>
      </c>
      <c r="CV14" s="23">
        <v>0</v>
      </c>
      <c r="CW14" s="23">
        <v>0</v>
      </c>
      <c r="CX14" s="23">
        <v>0</v>
      </c>
      <c r="CY14" s="23">
        <v>0</v>
      </c>
      <c r="CZ14" s="23" t="s">
        <v>37</v>
      </c>
      <c r="DA14" s="23" t="s">
        <v>37</v>
      </c>
      <c r="DB14" s="23">
        <v>19</v>
      </c>
      <c r="DC14" s="23">
        <v>19</v>
      </c>
      <c r="DD14" s="23" t="s">
        <v>37</v>
      </c>
      <c r="DE14" s="23" t="s">
        <v>37</v>
      </c>
      <c r="DF14" s="23" t="s">
        <v>37</v>
      </c>
      <c r="DG14" s="23" t="s">
        <v>37</v>
      </c>
      <c r="DH14" s="23" t="s">
        <v>37</v>
      </c>
      <c r="DI14" s="23" t="s">
        <v>37</v>
      </c>
      <c r="DJ14" s="23" t="s">
        <v>37</v>
      </c>
      <c r="DK14" s="23">
        <v>0</v>
      </c>
      <c r="DL14" s="23" t="s">
        <v>37</v>
      </c>
      <c r="DM14" s="23" t="s">
        <v>37</v>
      </c>
      <c r="DN14" s="23" t="s">
        <v>37</v>
      </c>
      <c r="DO14" s="23" t="s">
        <v>37</v>
      </c>
      <c r="DP14" s="23" t="b">
        <v>0</v>
      </c>
      <c r="DQ14" s="23" t="s">
        <v>37</v>
      </c>
      <c r="DR14" s="23">
        <v>0</v>
      </c>
      <c r="DS14" s="23" t="s">
        <v>37</v>
      </c>
      <c r="DT14" s="23">
        <v>1</v>
      </c>
      <c r="DU14" s="23">
        <v>0</v>
      </c>
      <c r="DV14" s="23">
        <v>1</v>
      </c>
      <c r="DW14" s="23">
        <v>1</v>
      </c>
      <c r="DX14" s="23">
        <v>1</v>
      </c>
      <c r="DY14" s="23">
        <v>0</v>
      </c>
      <c r="DZ14" s="23">
        <v>0</v>
      </c>
      <c r="EA14" s="23">
        <v>0</v>
      </c>
      <c r="EB14" s="23">
        <v>0</v>
      </c>
      <c r="EC14" s="23">
        <v>1</v>
      </c>
      <c r="ED14" s="23">
        <v>0</v>
      </c>
      <c r="EE14" s="23">
        <v>0</v>
      </c>
      <c r="EF14" s="23">
        <v>0</v>
      </c>
      <c r="EG14" s="23">
        <v>0</v>
      </c>
      <c r="EH14" s="23">
        <v>0</v>
      </c>
      <c r="EI14" s="23">
        <v>0</v>
      </c>
      <c r="EJ14" s="23">
        <v>0</v>
      </c>
      <c r="EK14" s="23">
        <v>1</v>
      </c>
      <c r="EL14" s="23">
        <v>0</v>
      </c>
      <c r="EM14" s="23">
        <v>0</v>
      </c>
      <c r="EN14" s="23">
        <v>0</v>
      </c>
      <c r="EO14" s="23">
        <v>0</v>
      </c>
      <c r="EP14" s="23">
        <v>0</v>
      </c>
      <c r="EQ14" s="23">
        <v>0</v>
      </c>
      <c r="ER14" s="23">
        <v>0</v>
      </c>
      <c r="ES14" s="23">
        <v>0</v>
      </c>
      <c r="ET14" s="23" t="s">
        <v>37</v>
      </c>
      <c r="EU14" s="23" t="s">
        <v>37</v>
      </c>
      <c r="EV14" s="23" t="s">
        <v>37</v>
      </c>
      <c r="EW14" s="23" t="s">
        <v>37</v>
      </c>
      <c r="EX14" s="23" t="b">
        <v>0</v>
      </c>
      <c r="EY14" s="23" t="b">
        <v>0</v>
      </c>
      <c r="EZ14" s="23" t="b">
        <v>1</v>
      </c>
      <c r="FA14" s="23">
        <v>1</v>
      </c>
      <c r="FB14" s="23">
        <v>1</v>
      </c>
      <c r="FC14" s="23" t="s">
        <v>37</v>
      </c>
      <c r="FD14" s="23" t="s">
        <v>37</v>
      </c>
      <c r="FE14" s="23" t="s">
        <v>37</v>
      </c>
      <c r="FF14" s="23" t="s">
        <v>37</v>
      </c>
      <c r="FG14" s="23" t="s">
        <v>37</v>
      </c>
      <c r="FH14" s="23" t="s">
        <v>37</v>
      </c>
      <c r="FI14" s="23" t="s">
        <v>37</v>
      </c>
      <c r="FJ14" s="23" t="s">
        <v>37</v>
      </c>
      <c r="FK14" s="23" t="s">
        <v>37</v>
      </c>
      <c r="FL14" s="23" t="s">
        <v>37</v>
      </c>
      <c r="FM14" s="23" t="s">
        <v>37</v>
      </c>
      <c r="FN14" s="23" t="s">
        <v>37</v>
      </c>
      <c r="FO14" s="23" t="s">
        <v>37</v>
      </c>
      <c r="FP14" s="23" t="s">
        <v>37</v>
      </c>
      <c r="FQ14" s="23" t="s">
        <v>37</v>
      </c>
      <c r="FR14" s="23" t="s">
        <v>37</v>
      </c>
      <c r="FS14" s="23" t="s">
        <v>37</v>
      </c>
      <c r="FT14" s="23" t="s">
        <v>37</v>
      </c>
      <c r="FU14" s="23" t="s">
        <v>37</v>
      </c>
      <c r="FV14" s="23" t="s">
        <v>37</v>
      </c>
      <c r="FW14" s="23" t="s">
        <v>37</v>
      </c>
      <c r="FX14" s="23" t="s">
        <v>37</v>
      </c>
      <c r="FY14" s="23" t="s">
        <v>37</v>
      </c>
      <c r="FZ14" s="23" t="s">
        <v>37</v>
      </c>
      <c r="GA14" s="23" t="s">
        <v>37</v>
      </c>
      <c r="GB14" s="23" t="s">
        <v>37</v>
      </c>
      <c r="GC14" s="23" t="s">
        <v>37</v>
      </c>
      <c r="GD14" s="23" t="s">
        <v>37</v>
      </c>
      <c r="GE14" s="23" t="s">
        <v>37</v>
      </c>
      <c r="GF14" s="23" t="s">
        <v>37</v>
      </c>
      <c r="GG14" s="23" t="s">
        <v>37</v>
      </c>
      <c r="GH14" s="23" t="s">
        <v>37</v>
      </c>
      <c r="GI14" s="23" t="s">
        <v>37</v>
      </c>
      <c r="GJ14" s="23" t="s">
        <v>37</v>
      </c>
      <c r="GK14" s="23" t="s">
        <v>37</v>
      </c>
      <c r="GL14" s="23" t="s">
        <v>37</v>
      </c>
      <c r="GM14" s="23" t="s">
        <v>37</v>
      </c>
      <c r="GN14" s="23" t="b">
        <v>1</v>
      </c>
      <c r="GO14" s="23" t="s">
        <v>37</v>
      </c>
      <c r="GP14" s="23" t="s">
        <v>37</v>
      </c>
      <c r="GQ14" s="23" t="s">
        <v>37</v>
      </c>
      <c r="GR14" s="23" t="s">
        <v>37</v>
      </c>
      <c r="GS14" s="23" t="s">
        <v>37</v>
      </c>
      <c r="GT14" s="23">
        <v>0</v>
      </c>
      <c r="GU14" s="23">
        <v>0</v>
      </c>
      <c r="GV14" s="23">
        <v>0</v>
      </c>
      <c r="GW14" s="23" t="s">
        <v>37</v>
      </c>
      <c r="GX14" s="23" t="s">
        <v>37</v>
      </c>
      <c r="GY14" s="23">
        <v>1</v>
      </c>
      <c r="GZ14" s="23">
        <v>0</v>
      </c>
      <c r="HA14" s="23">
        <v>1</v>
      </c>
      <c r="HB14" s="23">
        <v>1</v>
      </c>
      <c r="HC14" s="23">
        <v>0</v>
      </c>
      <c r="HD14" s="23" t="s">
        <v>37</v>
      </c>
      <c r="HE14" s="23" t="s">
        <v>37</v>
      </c>
      <c r="HF14" s="23" t="s">
        <v>37</v>
      </c>
      <c r="HG14" s="23" t="s">
        <v>37</v>
      </c>
      <c r="HH14" s="23">
        <v>1</v>
      </c>
      <c r="HI14" s="23">
        <v>1</v>
      </c>
      <c r="HJ14" s="23">
        <v>1</v>
      </c>
      <c r="HK14" s="23">
        <v>1</v>
      </c>
      <c r="HL14" s="23">
        <v>1</v>
      </c>
      <c r="HM14" s="23">
        <v>1</v>
      </c>
      <c r="HN14" s="23">
        <v>1</v>
      </c>
      <c r="HO14" s="23">
        <v>1</v>
      </c>
      <c r="HP14" s="23">
        <v>1</v>
      </c>
      <c r="HQ14" s="23">
        <v>1</v>
      </c>
      <c r="HR14" s="23" t="s">
        <v>37</v>
      </c>
      <c r="HS14" s="23" t="s">
        <v>37</v>
      </c>
      <c r="HT14" s="23">
        <v>0</v>
      </c>
      <c r="HU14" s="23" t="s">
        <v>37</v>
      </c>
      <c r="HV14" s="23" t="s">
        <v>37</v>
      </c>
      <c r="HW14" s="23">
        <v>0</v>
      </c>
      <c r="HX14" s="23">
        <v>0</v>
      </c>
      <c r="HY14" s="29">
        <v>0</v>
      </c>
    </row>
    <row r="15" spans="1:233" hidden="1" outlineLevel="1">
      <c r="A15" s="26">
        <f t="shared" si="17"/>
        <v>10</v>
      </c>
      <c r="B15" s="26">
        <f>$A$9</f>
        <v>4</v>
      </c>
      <c r="C15">
        <v>1</v>
      </c>
      <c r="D15" t="b">
        <v>0</v>
      </c>
      <c r="E15" t="b">
        <v>0</v>
      </c>
      <c r="F15" t="b">
        <v>0</v>
      </c>
      <c r="AD15" s="34" t="s">
        <v>977</v>
      </c>
      <c r="AE15" s="10" t="s">
        <v>37</v>
      </c>
      <c r="AF15" s="23" t="b">
        <v>1</v>
      </c>
      <c r="AG15" s="23" t="b">
        <v>0</v>
      </c>
      <c r="AH15" s="23" t="s">
        <v>37</v>
      </c>
      <c r="AI15" s="23" t="s">
        <v>37</v>
      </c>
      <c r="AJ15" s="23" t="s">
        <v>37</v>
      </c>
      <c r="AK15" s="23" t="s">
        <v>37</v>
      </c>
      <c r="AL15" s="22" t="s">
        <v>37</v>
      </c>
      <c r="AM15" s="22" t="s">
        <v>37</v>
      </c>
      <c r="AN15" s="22" t="s">
        <v>37</v>
      </c>
      <c r="AO15" s="22" t="s">
        <v>37</v>
      </c>
      <c r="AP15" s="22" t="s">
        <v>37</v>
      </c>
      <c r="AQ15" s="23">
        <v>1</v>
      </c>
      <c r="AR15" s="23">
        <v>1</v>
      </c>
      <c r="AS15" s="23" t="s">
        <v>37</v>
      </c>
      <c r="AT15" s="23" t="s">
        <v>37</v>
      </c>
      <c r="AU15" s="23" t="s">
        <v>37</v>
      </c>
      <c r="AV15" s="23" t="s">
        <v>37</v>
      </c>
      <c r="AW15" s="23" t="s">
        <v>37</v>
      </c>
      <c r="AX15" s="23" t="s">
        <v>37</v>
      </c>
      <c r="AY15" s="23" t="s">
        <v>37</v>
      </c>
      <c r="AZ15" s="23" t="s">
        <v>37</v>
      </c>
      <c r="BA15" s="23" t="s">
        <v>37</v>
      </c>
      <c r="BB15" s="23" t="s">
        <v>37</v>
      </c>
      <c r="BC15" s="23" t="s">
        <v>37</v>
      </c>
      <c r="BD15" s="23" t="s">
        <v>37</v>
      </c>
      <c r="BE15" s="23" t="s">
        <v>37</v>
      </c>
      <c r="BF15" s="23" t="s">
        <v>37</v>
      </c>
      <c r="BG15" s="23" t="s">
        <v>37</v>
      </c>
      <c r="BH15" s="23" t="s">
        <v>37</v>
      </c>
      <c r="BI15" s="23" t="s">
        <v>37</v>
      </c>
      <c r="BJ15" s="23" t="s">
        <v>37</v>
      </c>
      <c r="BK15" s="23" t="s">
        <v>37</v>
      </c>
      <c r="BL15" s="23" t="s">
        <v>37</v>
      </c>
      <c r="BM15" s="23" t="s">
        <v>37</v>
      </c>
      <c r="BN15" s="23" t="s">
        <v>37</v>
      </c>
      <c r="BO15" s="23" t="s">
        <v>37</v>
      </c>
      <c r="BP15" s="23" t="s">
        <v>37</v>
      </c>
      <c r="BQ15" s="23" t="s">
        <v>37</v>
      </c>
      <c r="BR15" s="23" t="s">
        <v>37</v>
      </c>
      <c r="BS15" s="23" t="s">
        <v>37</v>
      </c>
      <c r="BT15" s="23" t="s">
        <v>37</v>
      </c>
      <c r="BU15" s="23" t="s">
        <v>37</v>
      </c>
      <c r="BV15" s="23" t="s">
        <v>37</v>
      </c>
      <c r="BW15" s="23" t="s">
        <v>37</v>
      </c>
      <c r="BX15" s="23" t="s">
        <v>37</v>
      </c>
      <c r="BY15" s="23">
        <v>1</v>
      </c>
      <c r="BZ15" s="23">
        <v>1</v>
      </c>
      <c r="CA15" s="23">
        <v>0</v>
      </c>
      <c r="CB15" s="23" t="s">
        <v>37</v>
      </c>
      <c r="CC15" s="23" t="s">
        <v>37</v>
      </c>
      <c r="CD15" s="23" t="s">
        <v>37</v>
      </c>
      <c r="CE15" s="23" t="s">
        <v>37</v>
      </c>
      <c r="CF15" s="23" t="s">
        <v>37</v>
      </c>
      <c r="CG15" s="23" t="s">
        <v>37</v>
      </c>
      <c r="CH15" s="23" t="s">
        <v>37</v>
      </c>
      <c r="CI15" s="23">
        <v>0</v>
      </c>
      <c r="CJ15" s="23" t="s">
        <v>37</v>
      </c>
      <c r="CK15" s="23" t="s">
        <v>37</v>
      </c>
      <c r="CL15" s="23" t="s">
        <v>37</v>
      </c>
      <c r="CM15" s="23" t="s">
        <v>37</v>
      </c>
      <c r="CN15" s="23" t="s">
        <v>37</v>
      </c>
      <c r="CO15" s="23">
        <v>0</v>
      </c>
      <c r="CP15" s="23">
        <v>0</v>
      </c>
      <c r="CQ15" s="23">
        <v>0</v>
      </c>
      <c r="CR15" s="23">
        <v>0</v>
      </c>
      <c r="CS15" s="23">
        <v>0</v>
      </c>
      <c r="CT15" s="23">
        <v>0</v>
      </c>
      <c r="CU15" s="23">
        <v>0</v>
      </c>
      <c r="CV15" s="23">
        <v>0</v>
      </c>
      <c r="CW15" s="23">
        <v>0</v>
      </c>
      <c r="CX15" s="23">
        <v>0</v>
      </c>
      <c r="CY15" s="23">
        <v>0</v>
      </c>
      <c r="CZ15" s="23" t="s">
        <v>37</v>
      </c>
      <c r="DA15" s="23" t="s">
        <v>37</v>
      </c>
      <c r="DB15" s="23">
        <v>19</v>
      </c>
      <c r="DC15" s="23">
        <v>19</v>
      </c>
      <c r="DD15" s="23" t="s">
        <v>37</v>
      </c>
      <c r="DE15" s="23" t="s">
        <v>37</v>
      </c>
      <c r="DF15" s="23" t="s">
        <v>37</v>
      </c>
      <c r="DG15" s="23" t="s">
        <v>37</v>
      </c>
      <c r="DH15" s="23" t="s">
        <v>37</v>
      </c>
      <c r="DI15" s="23" t="s">
        <v>37</v>
      </c>
      <c r="DJ15" s="23" t="s">
        <v>37</v>
      </c>
      <c r="DK15" s="23">
        <v>0</v>
      </c>
      <c r="DL15" s="23" t="s">
        <v>37</v>
      </c>
      <c r="DM15" s="23" t="s">
        <v>37</v>
      </c>
      <c r="DN15" s="23" t="s">
        <v>37</v>
      </c>
      <c r="DO15" s="23" t="s">
        <v>37</v>
      </c>
      <c r="DP15" s="23" t="b">
        <v>0</v>
      </c>
      <c r="DQ15" s="23" t="s">
        <v>37</v>
      </c>
      <c r="DR15" s="23">
        <v>0</v>
      </c>
      <c r="DS15" s="23" t="s">
        <v>37</v>
      </c>
      <c r="DT15" s="23">
        <v>1</v>
      </c>
      <c r="DU15" s="23">
        <v>0</v>
      </c>
      <c r="DV15" s="23">
        <v>1</v>
      </c>
      <c r="DW15" s="23">
        <v>1</v>
      </c>
      <c r="DX15" s="23">
        <v>1</v>
      </c>
      <c r="DY15" s="23">
        <v>0</v>
      </c>
      <c r="DZ15" s="23">
        <v>0</v>
      </c>
      <c r="EA15" s="23">
        <v>0</v>
      </c>
      <c r="EB15" s="23">
        <v>0</v>
      </c>
      <c r="EC15" s="23">
        <v>1</v>
      </c>
      <c r="ED15" s="23">
        <v>0</v>
      </c>
      <c r="EE15" s="23">
        <v>0</v>
      </c>
      <c r="EF15" s="23">
        <v>0</v>
      </c>
      <c r="EG15" s="23">
        <v>0</v>
      </c>
      <c r="EH15" s="23">
        <v>0</v>
      </c>
      <c r="EI15" s="23">
        <v>0</v>
      </c>
      <c r="EJ15" s="23">
        <v>0</v>
      </c>
      <c r="EK15" s="23">
        <v>1</v>
      </c>
      <c r="EL15" s="23">
        <v>0</v>
      </c>
      <c r="EM15" s="23">
        <v>0</v>
      </c>
      <c r="EN15" s="23">
        <v>0</v>
      </c>
      <c r="EO15" s="23">
        <v>0</v>
      </c>
      <c r="EP15" s="23">
        <v>0</v>
      </c>
      <c r="EQ15" s="23">
        <v>0</v>
      </c>
      <c r="ER15" s="23">
        <v>0</v>
      </c>
      <c r="ES15" s="23">
        <v>0</v>
      </c>
      <c r="ET15" s="23" t="s">
        <v>37</v>
      </c>
      <c r="EU15" s="23" t="s">
        <v>37</v>
      </c>
      <c r="EV15" s="23" t="s">
        <v>37</v>
      </c>
      <c r="EW15" s="23" t="s">
        <v>37</v>
      </c>
      <c r="EX15" s="23" t="b">
        <v>0</v>
      </c>
      <c r="EY15" s="23" t="b">
        <v>0</v>
      </c>
      <c r="EZ15" s="23" t="b">
        <v>1</v>
      </c>
      <c r="FA15" s="23">
        <v>1</v>
      </c>
      <c r="FB15" s="23">
        <v>1</v>
      </c>
      <c r="FC15" s="23" t="s">
        <v>37</v>
      </c>
      <c r="FD15" s="23" t="s">
        <v>37</v>
      </c>
      <c r="FE15" s="23" t="s">
        <v>37</v>
      </c>
      <c r="FF15" s="23" t="s">
        <v>37</v>
      </c>
      <c r="FG15" s="23" t="s">
        <v>37</v>
      </c>
      <c r="FH15" s="23" t="s">
        <v>37</v>
      </c>
      <c r="FI15" s="23" t="s">
        <v>37</v>
      </c>
      <c r="FJ15" s="23" t="s">
        <v>37</v>
      </c>
      <c r="FK15" s="23" t="s">
        <v>37</v>
      </c>
      <c r="FL15" s="23" t="s">
        <v>37</v>
      </c>
      <c r="FM15" s="23" t="s">
        <v>37</v>
      </c>
      <c r="FN15" s="23" t="s">
        <v>37</v>
      </c>
      <c r="FO15" s="23" t="s">
        <v>37</v>
      </c>
      <c r="FP15" s="23" t="s">
        <v>37</v>
      </c>
      <c r="FQ15" s="23" t="s">
        <v>37</v>
      </c>
      <c r="FR15" s="23" t="s">
        <v>37</v>
      </c>
      <c r="FS15" s="23" t="s">
        <v>37</v>
      </c>
      <c r="FT15" s="23" t="s">
        <v>37</v>
      </c>
      <c r="FU15" s="23" t="s">
        <v>37</v>
      </c>
      <c r="FV15" s="23" t="s">
        <v>37</v>
      </c>
      <c r="FW15" s="23" t="s">
        <v>37</v>
      </c>
      <c r="FX15" s="23" t="s">
        <v>37</v>
      </c>
      <c r="FY15" s="23" t="s">
        <v>37</v>
      </c>
      <c r="FZ15" s="23" t="s">
        <v>37</v>
      </c>
      <c r="GA15" s="23" t="s">
        <v>37</v>
      </c>
      <c r="GB15" s="23" t="s">
        <v>37</v>
      </c>
      <c r="GC15" s="23" t="s">
        <v>37</v>
      </c>
      <c r="GD15" s="23" t="s">
        <v>37</v>
      </c>
      <c r="GE15" s="23" t="s">
        <v>37</v>
      </c>
      <c r="GF15" s="23" t="s">
        <v>37</v>
      </c>
      <c r="GG15" s="23" t="s">
        <v>37</v>
      </c>
      <c r="GH15" s="23" t="s">
        <v>37</v>
      </c>
      <c r="GI15" s="23" t="s">
        <v>37</v>
      </c>
      <c r="GJ15" s="23" t="s">
        <v>37</v>
      </c>
      <c r="GK15" s="23" t="s">
        <v>37</v>
      </c>
      <c r="GL15" s="23" t="s">
        <v>37</v>
      </c>
      <c r="GM15" s="23" t="s">
        <v>37</v>
      </c>
      <c r="GN15" s="23" t="b">
        <v>1</v>
      </c>
      <c r="GO15" s="23" t="s">
        <v>37</v>
      </c>
      <c r="GP15" s="23" t="s">
        <v>37</v>
      </c>
      <c r="GQ15" s="23" t="s">
        <v>37</v>
      </c>
      <c r="GR15" s="23" t="s">
        <v>37</v>
      </c>
      <c r="GS15" s="23" t="s">
        <v>37</v>
      </c>
      <c r="GT15" s="23">
        <v>0</v>
      </c>
      <c r="GU15" s="23">
        <v>0</v>
      </c>
      <c r="GV15" s="23">
        <v>0</v>
      </c>
      <c r="GW15" s="23">
        <v>0</v>
      </c>
      <c r="GX15" s="23">
        <f>4*365</f>
        <v>1460</v>
      </c>
      <c r="GY15" s="23">
        <v>1</v>
      </c>
      <c r="GZ15" s="23">
        <v>0</v>
      </c>
      <c r="HA15" s="23">
        <v>1</v>
      </c>
      <c r="HB15" s="23">
        <v>1</v>
      </c>
      <c r="HC15" s="23">
        <v>0</v>
      </c>
      <c r="HD15" s="23">
        <v>70</v>
      </c>
      <c r="HE15" s="23">
        <v>50</v>
      </c>
      <c r="HF15" s="23">
        <v>70</v>
      </c>
      <c r="HG15" s="23">
        <v>50</v>
      </c>
      <c r="HH15" s="23">
        <v>1</v>
      </c>
      <c r="HI15" s="23">
        <v>1</v>
      </c>
      <c r="HJ15" s="23">
        <v>1</v>
      </c>
      <c r="HK15" s="23">
        <v>1</v>
      </c>
      <c r="HL15" s="23">
        <v>1</v>
      </c>
      <c r="HM15" s="23">
        <v>1</v>
      </c>
      <c r="HN15" s="23">
        <v>1</v>
      </c>
      <c r="HO15" s="23">
        <v>1</v>
      </c>
      <c r="HP15" s="23">
        <v>1</v>
      </c>
      <c r="HQ15" s="23">
        <v>1</v>
      </c>
      <c r="HR15" s="23" t="s">
        <v>37</v>
      </c>
      <c r="HS15" s="23" t="s">
        <v>37</v>
      </c>
      <c r="HT15" s="23">
        <v>0</v>
      </c>
      <c r="HU15" s="23" t="s">
        <v>37</v>
      </c>
      <c r="HV15" s="23" t="s">
        <v>37</v>
      </c>
      <c r="HW15" s="23">
        <v>0</v>
      </c>
      <c r="HX15" s="23">
        <v>0</v>
      </c>
      <c r="HY15" s="29">
        <v>0</v>
      </c>
    </row>
    <row r="16" spans="1:233">
      <c r="A16" s="26">
        <f t="shared" si="17"/>
        <v>11</v>
      </c>
      <c r="B16" s="26">
        <f>$A$9</f>
        <v>4</v>
      </c>
      <c r="C16">
        <v>2</v>
      </c>
      <c r="D16" t="b">
        <v>1</v>
      </c>
      <c r="E16" t="b">
        <v>1</v>
      </c>
      <c r="F16" t="b">
        <v>1</v>
      </c>
      <c r="AD16" s="34" t="str">
        <f ca="1">"Nutrition test"&amp;" (F"&amp;3+IFERROR(1*$BQ16,0)&amp;3+IFERROR(1*$BT16,0)&amp;"N"&amp;$BY16&amp;$BZ16&amp;")"</f>
        <v>Nutrition test (F33N33)</v>
      </c>
      <c r="AE16" s="10" t="str">
        <f ca="1">IF(MATCH(AD16,AD$5:AD16,0)=(COUNTA(AD$5:AD16)),"-","Dup")</f>
        <v>-</v>
      </c>
      <c r="AF16" s="23" t="b">
        <f t="shared" ref="AF16:AU31" ca="1" si="37">OFFSET(AF$5,$B16,0)</f>
        <v>0</v>
      </c>
      <c r="AG16" s="23" t="b">
        <f t="shared" ca="1" si="37"/>
        <v>0</v>
      </c>
      <c r="AH16" s="23" t="b">
        <f t="shared" ca="1" si="37"/>
        <v>0</v>
      </c>
      <c r="AI16" s="23" t="b">
        <f t="shared" ca="1" si="37"/>
        <v>1</v>
      </c>
      <c r="AJ16" s="23" t="b">
        <f t="shared" ca="1" si="37"/>
        <v>0</v>
      </c>
      <c r="AK16" s="23">
        <f t="shared" ca="1" si="37"/>
        <v>0</v>
      </c>
      <c r="AL16" s="23" t="str">
        <f t="shared" ca="1" si="37"/>
        <v>-</v>
      </c>
      <c r="AM16" s="23" t="b">
        <f t="shared" ca="1" si="37"/>
        <v>1</v>
      </c>
      <c r="AN16" s="23" t="b">
        <f t="shared" ca="1" si="37"/>
        <v>1</v>
      </c>
      <c r="AO16" s="23" t="b">
        <f t="shared" ca="1" si="37"/>
        <v>1</v>
      </c>
      <c r="AP16" s="23" t="b">
        <f t="shared" ca="1" si="37"/>
        <v>1</v>
      </c>
      <c r="AQ16" s="23">
        <f t="shared" ca="1" si="37"/>
        <v>1</v>
      </c>
      <c r="AR16" s="23">
        <f t="shared" ca="1" si="37"/>
        <v>1</v>
      </c>
      <c r="AS16" s="23" t="str">
        <f t="shared" ref="AS16:CU16" ca="1" si="38">OFFSET(AS$5,$B16,0)</f>
        <v>-</v>
      </c>
      <c r="AT16" s="23" t="str">
        <f t="shared" ca="1" si="38"/>
        <v>-</v>
      </c>
      <c r="AU16" s="23" t="str">
        <f t="shared" ca="1" si="38"/>
        <v>-</v>
      </c>
      <c r="AV16" s="23" t="str">
        <f t="shared" ca="1" si="38"/>
        <v>-</v>
      </c>
      <c r="AW16" s="23" t="str">
        <f t="shared" ca="1" si="38"/>
        <v>-</v>
      </c>
      <c r="AX16" s="23" t="str">
        <f t="shared" ca="1" si="38"/>
        <v>-</v>
      </c>
      <c r="AY16" s="23" t="str">
        <f t="shared" ca="1" si="38"/>
        <v>-</v>
      </c>
      <c r="AZ16" s="23" t="str">
        <f t="shared" ca="1" si="38"/>
        <v>-</v>
      </c>
      <c r="BA16" s="23" t="str">
        <f t="shared" ca="1" si="38"/>
        <v>-</v>
      </c>
      <c r="BB16" s="23" t="str">
        <f t="shared" ca="1" si="38"/>
        <v>-</v>
      </c>
      <c r="BC16" s="23" t="str">
        <f t="shared" ca="1" si="38"/>
        <v>-</v>
      </c>
      <c r="BD16" s="23" t="str">
        <f t="shared" ca="1" si="38"/>
        <v>-</v>
      </c>
      <c r="BE16" s="23" t="str">
        <f t="shared" ca="1" si="38"/>
        <v>-</v>
      </c>
      <c r="BF16" s="23" t="str">
        <f t="shared" ca="1" si="38"/>
        <v>-</v>
      </c>
      <c r="BG16" s="23" t="str">
        <f t="shared" ca="1" si="38"/>
        <v>-</v>
      </c>
      <c r="BH16" s="23" t="str">
        <f t="shared" ca="1" si="38"/>
        <v>-</v>
      </c>
      <c r="BI16" s="23" t="str">
        <f t="shared" ca="1" si="38"/>
        <v>-</v>
      </c>
      <c r="BJ16" s="23" t="str">
        <f t="shared" ca="1" si="38"/>
        <v>-</v>
      </c>
      <c r="BK16" s="23" t="str">
        <f t="shared" ca="1" si="38"/>
        <v>-</v>
      </c>
      <c r="BL16" s="23" t="str">
        <f t="shared" ca="1" si="38"/>
        <v>-</v>
      </c>
      <c r="BM16" s="23" t="str">
        <f t="shared" ca="1" si="38"/>
        <v>-</v>
      </c>
      <c r="BN16" s="23" t="str">
        <f t="shared" ca="1" si="38"/>
        <v>-</v>
      </c>
      <c r="BO16" s="23" t="str">
        <f t="shared" ca="1" si="38"/>
        <v>-</v>
      </c>
      <c r="BP16" s="23" t="str">
        <f t="shared" ca="1" si="38"/>
        <v>-</v>
      </c>
      <c r="BQ16" s="23" t="str">
        <f t="shared" ca="1" si="38"/>
        <v>-</v>
      </c>
      <c r="BR16" s="23" t="str">
        <f t="shared" ca="1" si="38"/>
        <v>-</v>
      </c>
      <c r="BS16" s="23" t="str">
        <f t="shared" ca="1" si="38"/>
        <v>-</v>
      </c>
      <c r="BT16" s="23" t="str">
        <f t="shared" ca="1" si="38"/>
        <v>-</v>
      </c>
      <c r="BU16" s="23" t="str">
        <f t="shared" ca="1" si="38"/>
        <v>-</v>
      </c>
      <c r="BV16" s="23" t="str">
        <f t="shared" ca="1" si="38"/>
        <v>-</v>
      </c>
      <c r="BW16" s="23" t="str">
        <f t="shared" ca="1" si="38"/>
        <v>-</v>
      </c>
      <c r="BX16" s="23" t="str">
        <f t="shared" ca="1" si="38"/>
        <v>-</v>
      </c>
      <c r="BY16" s="22">
        <v>3</v>
      </c>
      <c r="BZ16" s="22">
        <v>3</v>
      </c>
      <c r="CA16" s="23">
        <f t="shared" ca="1" si="38"/>
        <v>0</v>
      </c>
      <c r="CB16" s="23" t="str">
        <f t="shared" ca="1" si="38"/>
        <v>-</v>
      </c>
      <c r="CC16" s="23" t="str">
        <f t="shared" ca="1" si="38"/>
        <v>-</v>
      </c>
      <c r="CD16" s="23" t="str">
        <f t="shared" ca="1" si="38"/>
        <v>-</v>
      </c>
      <c r="CE16" s="23" t="str">
        <f t="shared" ca="1" si="38"/>
        <v>-</v>
      </c>
      <c r="CF16" s="23" t="str">
        <f t="shared" ca="1" si="38"/>
        <v>-</v>
      </c>
      <c r="CG16" s="23" t="str">
        <f t="shared" ca="1" si="38"/>
        <v>-</v>
      </c>
      <c r="CH16" s="23" t="str">
        <f t="shared" ca="1" si="38"/>
        <v>-</v>
      </c>
      <c r="CI16" s="23">
        <f t="shared" ca="1" si="38"/>
        <v>0</v>
      </c>
      <c r="CJ16" s="23" t="str">
        <f t="shared" ca="1" si="38"/>
        <v>-</v>
      </c>
      <c r="CK16" s="23" t="str">
        <f t="shared" ca="1" si="38"/>
        <v>-</v>
      </c>
      <c r="CL16" s="23" t="str">
        <f t="shared" ca="1" si="38"/>
        <v>-</v>
      </c>
      <c r="CM16" s="23" t="str">
        <f t="shared" ca="1" si="38"/>
        <v>-</v>
      </c>
      <c r="CN16" s="23" t="str">
        <f t="shared" ca="1" si="38"/>
        <v>-</v>
      </c>
      <c r="CO16" s="23">
        <f t="shared" ca="1" si="38"/>
        <v>0</v>
      </c>
      <c r="CP16" s="23">
        <f t="shared" ca="1" si="38"/>
        <v>0</v>
      </c>
      <c r="CQ16" s="23">
        <f t="shared" ca="1" si="38"/>
        <v>0</v>
      </c>
      <c r="CR16" s="23">
        <f t="shared" ca="1" si="38"/>
        <v>0</v>
      </c>
      <c r="CS16" s="23">
        <f t="shared" ca="1" si="38"/>
        <v>0</v>
      </c>
      <c r="CT16" s="23">
        <f t="shared" ca="1" si="38"/>
        <v>0</v>
      </c>
      <c r="CU16" s="23">
        <f t="shared" ca="1" si="38"/>
        <v>0</v>
      </c>
      <c r="CV16" s="23">
        <f t="shared" ref="CV16:ER16" ca="1" si="39">OFFSET(CV$5,$B16,0)</f>
        <v>0</v>
      </c>
      <c r="CW16" s="23">
        <f t="shared" ca="1" si="39"/>
        <v>0</v>
      </c>
      <c r="CX16" s="23">
        <f t="shared" ca="1" si="39"/>
        <v>0</v>
      </c>
      <c r="CY16" s="23">
        <f t="shared" ca="1" si="39"/>
        <v>0</v>
      </c>
      <c r="CZ16" s="23" t="str">
        <f t="shared" ca="1" si="39"/>
        <v>-</v>
      </c>
      <c r="DA16" s="23" t="str">
        <f t="shared" ca="1" si="39"/>
        <v>-</v>
      </c>
      <c r="DB16" s="23" t="str">
        <f t="shared" ca="1" si="39"/>
        <v>-</v>
      </c>
      <c r="DC16" s="23" t="str">
        <f t="shared" ca="1" si="39"/>
        <v>-</v>
      </c>
      <c r="DD16" s="23" t="str">
        <f t="shared" ca="1" si="39"/>
        <v>-</v>
      </c>
      <c r="DE16" s="23" t="str">
        <f t="shared" ca="1" si="39"/>
        <v>-</v>
      </c>
      <c r="DF16" s="23" t="str">
        <f t="shared" ca="1" si="39"/>
        <v>-</v>
      </c>
      <c r="DG16" s="23" t="str">
        <f t="shared" ca="1" si="39"/>
        <v>-</v>
      </c>
      <c r="DH16" s="23" t="str">
        <f t="shared" ca="1" si="39"/>
        <v>-</v>
      </c>
      <c r="DI16" s="23" t="str">
        <f t="shared" ca="1" si="39"/>
        <v>-</v>
      </c>
      <c r="DJ16" s="23" t="str">
        <f t="shared" ca="1" si="39"/>
        <v>-</v>
      </c>
      <c r="DK16" s="23">
        <f t="shared" ca="1" si="39"/>
        <v>1</v>
      </c>
      <c r="DL16" s="23" t="str">
        <f t="shared" ca="1" si="39"/>
        <v>-</v>
      </c>
      <c r="DM16" s="23" t="str">
        <f t="shared" ca="1" si="39"/>
        <v>-</v>
      </c>
      <c r="DN16" s="23" t="str">
        <f t="shared" ca="1" si="39"/>
        <v>-</v>
      </c>
      <c r="DO16" s="23" t="str">
        <f t="shared" ca="1" si="39"/>
        <v>-</v>
      </c>
      <c r="DP16" s="23" t="str">
        <f t="shared" ca="1" si="39"/>
        <v>-</v>
      </c>
      <c r="DQ16" s="23" t="str">
        <f t="shared" ca="1" si="39"/>
        <v>-</v>
      </c>
      <c r="DR16" s="23">
        <f t="shared" ca="1" si="39"/>
        <v>0</v>
      </c>
      <c r="DS16" s="23" t="str">
        <f t="shared" ca="1" si="39"/>
        <v>-</v>
      </c>
      <c r="DT16" s="23">
        <f t="shared" ca="1" si="39"/>
        <v>1</v>
      </c>
      <c r="DU16" s="23">
        <f t="shared" ca="1" si="39"/>
        <v>0</v>
      </c>
      <c r="DV16" s="23">
        <f t="shared" ca="1" si="39"/>
        <v>1</v>
      </c>
      <c r="DW16" s="23">
        <f t="shared" ca="1" si="39"/>
        <v>1</v>
      </c>
      <c r="DX16" s="23">
        <f t="shared" ca="1" si="39"/>
        <v>1</v>
      </c>
      <c r="DY16" s="23">
        <f t="shared" ca="1" si="39"/>
        <v>0</v>
      </c>
      <c r="DZ16" s="23">
        <f t="shared" ca="1" si="39"/>
        <v>0</v>
      </c>
      <c r="EA16" s="23">
        <f t="shared" ca="1" si="39"/>
        <v>0</v>
      </c>
      <c r="EB16" s="23">
        <f t="shared" ca="1" si="39"/>
        <v>0</v>
      </c>
      <c r="EC16" s="23">
        <f t="shared" ca="1" si="39"/>
        <v>1</v>
      </c>
      <c r="ED16" s="23">
        <f t="shared" ca="1" si="39"/>
        <v>0</v>
      </c>
      <c r="EE16" s="23">
        <f t="shared" ca="1" si="39"/>
        <v>0</v>
      </c>
      <c r="EF16" s="23">
        <f t="shared" ca="1" si="39"/>
        <v>0</v>
      </c>
      <c r="EG16" s="23">
        <f t="shared" ca="1" si="39"/>
        <v>0</v>
      </c>
      <c r="EH16" s="23">
        <f t="shared" ca="1" si="39"/>
        <v>0</v>
      </c>
      <c r="EI16" s="23">
        <f t="shared" ca="1" si="39"/>
        <v>0</v>
      </c>
      <c r="EJ16" s="23">
        <f t="shared" ca="1" si="39"/>
        <v>0</v>
      </c>
      <c r="EK16" s="23">
        <f t="shared" ca="1" si="39"/>
        <v>1</v>
      </c>
      <c r="EL16" s="23">
        <f t="shared" ca="1" si="39"/>
        <v>0</v>
      </c>
      <c r="EM16" s="23">
        <f t="shared" ca="1" si="39"/>
        <v>0</v>
      </c>
      <c r="EN16" s="23">
        <f t="shared" ca="1" si="39"/>
        <v>0</v>
      </c>
      <c r="EO16" s="23">
        <f t="shared" ca="1" si="39"/>
        <v>0</v>
      </c>
      <c r="EP16" s="23">
        <f t="shared" ca="1" si="39"/>
        <v>0</v>
      </c>
      <c r="EQ16" s="23">
        <f t="shared" ca="1" si="39"/>
        <v>0</v>
      </c>
      <c r="ER16" s="23">
        <f t="shared" ca="1" si="39"/>
        <v>0</v>
      </c>
      <c r="ES16" s="23">
        <f t="shared" ref="ES16:HX16" ca="1" si="40">OFFSET(ES$5,$B16,0)</f>
        <v>0</v>
      </c>
      <c r="ET16" s="23" t="str">
        <f t="shared" ca="1" si="40"/>
        <v>-</v>
      </c>
      <c r="EU16" s="23" t="str">
        <f t="shared" ca="1" si="40"/>
        <v>-</v>
      </c>
      <c r="EV16" s="23" t="str">
        <f t="shared" ca="1" si="40"/>
        <v>-</v>
      </c>
      <c r="EW16" s="23" t="str">
        <f t="shared" ca="1" si="40"/>
        <v>-</v>
      </c>
      <c r="EX16" s="23" t="b">
        <f t="shared" ca="1" si="40"/>
        <v>0</v>
      </c>
      <c r="EY16" s="23" t="b">
        <f t="shared" ca="1" si="40"/>
        <v>0</v>
      </c>
      <c r="EZ16" s="23" t="b">
        <f t="shared" ca="1" si="40"/>
        <v>1</v>
      </c>
      <c r="FA16" s="23">
        <f t="shared" ca="1" si="40"/>
        <v>1</v>
      </c>
      <c r="FB16" s="23">
        <f t="shared" ca="1" si="40"/>
        <v>1</v>
      </c>
      <c r="FC16" s="23" t="str">
        <f t="shared" ca="1" si="40"/>
        <v>-</v>
      </c>
      <c r="FD16" s="23" t="str">
        <f t="shared" ca="1" si="40"/>
        <v>-</v>
      </c>
      <c r="FE16" s="23" t="str">
        <f t="shared" ca="1" si="40"/>
        <v>-</v>
      </c>
      <c r="FF16" s="23" t="str">
        <f t="shared" ca="1" si="40"/>
        <v>-</v>
      </c>
      <c r="FG16" s="23" t="str">
        <f t="shared" ca="1" si="40"/>
        <v>-</v>
      </c>
      <c r="FH16" s="23" t="str">
        <f t="shared" ca="1" si="40"/>
        <v>-</v>
      </c>
      <c r="FI16" s="23" t="str">
        <f t="shared" ca="1" si="40"/>
        <v>-</v>
      </c>
      <c r="FJ16" s="23" t="str">
        <f t="shared" ca="1" si="40"/>
        <v>-</v>
      </c>
      <c r="FK16" s="23" t="str">
        <f t="shared" ca="1" si="40"/>
        <v>-</v>
      </c>
      <c r="FL16" s="23" t="str">
        <f t="shared" ca="1" si="40"/>
        <v>-</v>
      </c>
      <c r="FM16" s="23" t="str">
        <f t="shared" ca="1" si="40"/>
        <v>-</v>
      </c>
      <c r="FN16" s="23" t="str">
        <f t="shared" ca="1" si="40"/>
        <v>-</v>
      </c>
      <c r="FO16" s="23" t="str">
        <f t="shared" ca="1" si="40"/>
        <v>-</v>
      </c>
      <c r="FP16" s="23" t="str">
        <f t="shared" ca="1" si="40"/>
        <v>-</v>
      </c>
      <c r="FQ16" s="23" t="str">
        <f t="shared" ca="1" si="40"/>
        <v>-</v>
      </c>
      <c r="FR16" s="23" t="str">
        <f t="shared" ca="1" si="40"/>
        <v>-</v>
      </c>
      <c r="FS16" s="23" t="str">
        <f t="shared" ca="1" si="40"/>
        <v>-</v>
      </c>
      <c r="FT16" s="23" t="str">
        <f t="shared" ca="1" si="40"/>
        <v>-</v>
      </c>
      <c r="FU16" s="23" t="str">
        <f t="shared" ca="1" si="40"/>
        <v>-</v>
      </c>
      <c r="FV16" s="23" t="b">
        <f t="shared" ca="1" si="40"/>
        <v>1</v>
      </c>
      <c r="FW16" s="23">
        <f t="shared" ca="1" si="40"/>
        <v>0</v>
      </c>
      <c r="FX16" s="23" t="str">
        <f t="shared" ca="1" si="40"/>
        <v>-</v>
      </c>
      <c r="FY16" s="23" t="str">
        <f t="shared" ca="1" si="40"/>
        <v>-</v>
      </c>
      <c r="FZ16" s="23" t="str">
        <f t="shared" ca="1" si="40"/>
        <v>-</v>
      </c>
      <c r="GA16" s="23" t="str">
        <f t="shared" ca="1" si="40"/>
        <v>-</v>
      </c>
      <c r="GB16" s="23" t="str">
        <f t="shared" ca="1" si="40"/>
        <v>-</v>
      </c>
      <c r="GC16" s="23" t="str">
        <f t="shared" ca="1" si="40"/>
        <v>-</v>
      </c>
      <c r="GD16" s="23" t="str">
        <f t="shared" ca="1" si="40"/>
        <v>-</v>
      </c>
      <c r="GE16" s="23" t="str">
        <f t="shared" ca="1" si="40"/>
        <v>-</v>
      </c>
      <c r="GF16" s="23" t="str">
        <f t="shared" ca="1" si="40"/>
        <v>-</v>
      </c>
      <c r="GG16" s="23" t="str">
        <f t="shared" ca="1" si="40"/>
        <v>-</v>
      </c>
      <c r="GH16" s="23" t="str">
        <f t="shared" ca="1" si="40"/>
        <v>-</v>
      </c>
      <c r="GI16" s="23" t="str">
        <f t="shared" ca="1" si="40"/>
        <v>-</v>
      </c>
      <c r="GJ16" s="23" t="str">
        <f t="shared" ca="1" si="40"/>
        <v>-</v>
      </c>
      <c r="GK16" s="23" t="str">
        <f t="shared" ca="1" si="40"/>
        <v>-</v>
      </c>
      <c r="GL16" s="23" t="str">
        <f t="shared" ref="GL16:GP16" ca="1" si="41">OFFSET(GL$5,$B16,0)</f>
        <v>-</v>
      </c>
      <c r="GM16" s="23" t="str">
        <f t="shared" ca="1" si="41"/>
        <v>-</v>
      </c>
      <c r="GN16" s="23" t="b">
        <f t="shared" ca="1" si="41"/>
        <v>1</v>
      </c>
      <c r="GO16" s="23">
        <f t="shared" ca="1" si="41"/>
        <v>0</v>
      </c>
      <c r="GP16" s="23" t="str">
        <f t="shared" ca="1" si="41"/>
        <v>-</v>
      </c>
      <c r="GQ16" s="23" t="str">
        <f t="shared" ca="1" si="40"/>
        <v>-</v>
      </c>
      <c r="GR16" s="23" t="str">
        <f t="shared" ca="1" si="40"/>
        <v>-</v>
      </c>
      <c r="GS16" s="23" t="str">
        <f t="shared" ca="1" si="40"/>
        <v>-</v>
      </c>
      <c r="GT16" s="23" t="str">
        <f t="shared" ca="1" si="40"/>
        <v>-</v>
      </c>
      <c r="GU16" s="23">
        <f t="shared" ca="1" si="40"/>
        <v>500</v>
      </c>
      <c r="GV16" s="23">
        <f t="shared" ca="1" si="40"/>
        <v>500</v>
      </c>
      <c r="GW16" s="23" t="str">
        <f t="shared" ref="GW16:GX16" ca="1" si="42">OFFSET(GW$5,$B16,0)</f>
        <v>-</v>
      </c>
      <c r="GX16" s="23" t="str">
        <f t="shared" ca="1" si="42"/>
        <v>-</v>
      </c>
      <c r="GY16" s="23">
        <f t="shared" ca="1" si="40"/>
        <v>1</v>
      </c>
      <c r="GZ16" s="23">
        <f t="shared" ca="1" si="40"/>
        <v>0</v>
      </c>
      <c r="HA16" s="23">
        <f t="shared" ca="1" si="40"/>
        <v>1</v>
      </c>
      <c r="HB16" s="23">
        <f t="shared" ca="1" si="40"/>
        <v>1</v>
      </c>
      <c r="HC16" s="23">
        <f t="shared" ca="1" si="40"/>
        <v>0</v>
      </c>
      <c r="HD16" s="23" t="str">
        <f t="shared" ca="1" si="40"/>
        <v>-</v>
      </c>
      <c r="HE16" s="23" t="str">
        <f t="shared" ca="1" si="40"/>
        <v>-</v>
      </c>
      <c r="HF16" s="23" t="str">
        <f t="shared" ca="1" si="40"/>
        <v>-</v>
      </c>
      <c r="HG16" s="23" t="str">
        <f t="shared" ca="1" si="40"/>
        <v>-</v>
      </c>
      <c r="HH16" s="23">
        <f t="shared" ca="1" si="40"/>
        <v>1</v>
      </c>
      <c r="HI16" s="23">
        <f t="shared" ca="1" si="40"/>
        <v>1</v>
      </c>
      <c r="HJ16" s="23">
        <f t="shared" ca="1" si="40"/>
        <v>1</v>
      </c>
      <c r="HK16" s="23">
        <f t="shared" ca="1" si="40"/>
        <v>1</v>
      </c>
      <c r="HL16" s="23">
        <f t="shared" ca="1" si="40"/>
        <v>1</v>
      </c>
      <c r="HM16" s="23">
        <f t="shared" ca="1" si="40"/>
        <v>1</v>
      </c>
      <c r="HN16" s="23">
        <f t="shared" ca="1" si="40"/>
        <v>1</v>
      </c>
      <c r="HO16" s="23">
        <f t="shared" ca="1" si="40"/>
        <v>1</v>
      </c>
      <c r="HP16" s="23">
        <f t="shared" ca="1" si="40"/>
        <v>1</v>
      </c>
      <c r="HQ16" s="23">
        <f t="shared" ref="HQ16:HT16" ca="1" si="43">OFFSET(HQ$5,$B16,0)</f>
        <v>1</v>
      </c>
      <c r="HR16" s="23" t="str">
        <f t="shared" ca="1" si="40"/>
        <v>-</v>
      </c>
      <c r="HS16" s="23" t="str">
        <f t="shared" ca="1" si="40"/>
        <v>-</v>
      </c>
      <c r="HT16" s="23">
        <f t="shared" ca="1" si="43"/>
        <v>0</v>
      </c>
      <c r="HU16" s="23" t="str">
        <f t="shared" ca="1" si="40"/>
        <v>-</v>
      </c>
      <c r="HV16" s="23" t="str">
        <f t="shared" ca="1" si="40"/>
        <v>-</v>
      </c>
      <c r="HW16" s="23">
        <f t="shared" ca="1" si="40"/>
        <v>0</v>
      </c>
      <c r="HX16" s="23">
        <f t="shared" ca="1" si="40"/>
        <v>0</v>
      </c>
      <c r="HY16" s="29">
        <v>0</v>
      </c>
    </row>
    <row r="17" spans="1:233" ht="17.25">
      <c r="A17" s="26">
        <f t="shared" si="17"/>
        <v>12</v>
      </c>
      <c r="B17" s="26"/>
      <c r="D17" t="b">
        <v>0</v>
      </c>
      <c r="E17" s="16"/>
      <c r="F17" s="16"/>
      <c r="AD17" s="12" t="s">
        <v>911</v>
      </c>
      <c r="AE17" s="10" t="str">
        <f ca="1">IF(MATCH(AD17,AD$5:AD17,0)=(COUNTA(AD$5:AD17)),"-","Dup")</f>
        <v>-</v>
      </c>
      <c r="AF17" s="17"/>
      <c r="AG17" s="17"/>
      <c r="AH17" s="17"/>
      <c r="AI17" s="17"/>
      <c r="AJ17" s="17"/>
      <c r="AK17" s="17"/>
      <c r="AL17" s="17"/>
      <c r="AM17" s="17"/>
      <c r="AN17" s="17"/>
      <c r="AO17" s="17"/>
      <c r="AP17" s="17"/>
      <c r="AQ17" s="39" t="s">
        <v>745</v>
      </c>
      <c r="AR17" s="38"/>
      <c r="AS17" s="39" t="s">
        <v>746</v>
      </c>
      <c r="AT17" s="38"/>
      <c r="AU17" s="17"/>
      <c r="AV17" s="17"/>
      <c r="AW17" s="17"/>
      <c r="AX17" s="17"/>
      <c r="AY17" s="39" t="s">
        <v>746</v>
      </c>
      <c r="AZ17" s="17"/>
      <c r="BA17" s="38"/>
      <c r="BB17" s="40" t="s">
        <v>747</v>
      </c>
      <c r="BC17" s="17"/>
      <c r="BD17" s="17"/>
      <c r="BE17" s="17"/>
      <c r="BF17" s="39" t="s">
        <v>745</v>
      </c>
      <c r="BG17" s="38"/>
      <c r="BH17" s="38"/>
      <c r="BI17" s="38"/>
      <c r="BJ17" s="17"/>
      <c r="BK17" s="17"/>
      <c r="BL17" s="39" t="s">
        <v>745</v>
      </c>
      <c r="BM17" s="38"/>
      <c r="BN17" s="38"/>
      <c r="BO17" s="38"/>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39" t="s">
        <v>748</v>
      </c>
      <c r="CP17" s="39"/>
      <c r="CQ17" s="39"/>
      <c r="CR17" s="39"/>
      <c r="CS17" s="39"/>
      <c r="CT17" s="39"/>
      <c r="CU17" s="39"/>
      <c r="CV17" s="17"/>
      <c r="CW17" s="17"/>
      <c r="CX17" s="17"/>
      <c r="CY17" s="17"/>
      <c r="CZ17" s="17"/>
      <c r="DA17" s="17"/>
      <c r="DB17" s="17"/>
      <c r="DC17" s="17"/>
      <c r="DD17" s="39" t="s">
        <v>749</v>
      </c>
      <c r="DE17" s="38"/>
      <c r="DF17" s="38"/>
      <c r="DG17" s="38"/>
      <c r="DH17" s="38"/>
      <c r="DI17" s="38"/>
      <c r="DJ17" s="38"/>
      <c r="DK17" s="17"/>
      <c r="DL17" s="17"/>
      <c r="DM17" s="17"/>
      <c r="DN17" s="17"/>
      <c r="DO17" s="17"/>
      <c r="DP17" s="17"/>
      <c r="DQ17" s="17"/>
      <c r="DR17" s="17"/>
      <c r="DS17" s="17"/>
      <c r="DT17" s="17"/>
      <c r="DU17" s="17"/>
      <c r="DV17" s="17"/>
      <c r="DW17" s="17"/>
      <c r="DX17" s="17"/>
      <c r="DY17" s="17"/>
      <c r="DZ17" s="17"/>
      <c r="EA17" s="17"/>
      <c r="EB17" s="17">
        <v>1</v>
      </c>
      <c r="EC17" s="17">
        <v>2</v>
      </c>
      <c r="ED17" s="17">
        <v>3</v>
      </c>
      <c r="EE17" s="17">
        <v>4</v>
      </c>
      <c r="EF17" s="17">
        <v>5</v>
      </c>
      <c r="EG17" s="17">
        <v>6</v>
      </c>
      <c r="EH17" s="17">
        <v>7</v>
      </c>
      <c r="EI17" s="17">
        <v>8</v>
      </c>
      <c r="EJ17" s="17"/>
      <c r="EK17" s="40" t="s">
        <v>750</v>
      </c>
      <c r="EL17" s="39" t="s">
        <v>751</v>
      </c>
      <c r="EM17" s="38"/>
      <c r="EN17" s="38"/>
      <c r="EO17" s="38"/>
      <c r="EP17" s="38"/>
      <c r="EQ17" s="38"/>
      <c r="ER17" s="39" t="s">
        <v>752</v>
      </c>
      <c r="ES17" s="38"/>
      <c r="ET17" s="17"/>
      <c r="EU17" s="17"/>
      <c r="EV17" s="17"/>
      <c r="EW17" s="17"/>
      <c r="EX17" s="17"/>
      <c r="EY17" s="17"/>
      <c r="EZ17" s="17"/>
      <c r="FA17" s="39" t="s">
        <v>751</v>
      </c>
      <c r="FB17" s="39" t="s">
        <v>751</v>
      </c>
      <c r="FC17" s="38"/>
      <c r="FD17" s="38"/>
      <c r="FE17" s="38"/>
      <c r="FF17" s="38"/>
      <c r="FG17" s="17"/>
      <c r="FH17" s="17" t="s">
        <v>753</v>
      </c>
      <c r="FI17" s="17"/>
      <c r="FJ17" s="17"/>
      <c r="FK17" s="17"/>
      <c r="FL17" s="17"/>
      <c r="FM17" s="17"/>
      <c r="FN17" s="17"/>
      <c r="FO17" s="17" t="s">
        <v>753</v>
      </c>
      <c r="FP17" s="17"/>
      <c r="FQ17" s="17"/>
      <c r="FR17" s="17"/>
      <c r="FS17" s="17"/>
      <c r="FT17" s="17"/>
      <c r="FU17" s="17"/>
      <c r="FV17" s="17"/>
      <c r="FW17" s="17"/>
      <c r="FX17" s="17" t="s">
        <v>753</v>
      </c>
      <c r="FY17" s="17"/>
      <c r="FZ17" s="17"/>
      <c r="GA17" s="17"/>
      <c r="GB17" s="17"/>
      <c r="GC17" s="17"/>
      <c r="GD17" s="17"/>
      <c r="GE17" s="17"/>
      <c r="GF17" s="17"/>
      <c r="GG17" s="17"/>
      <c r="GH17" s="17"/>
      <c r="GI17" s="17"/>
      <c r="GJ17" s="17"/>
      <c r="GK17" s="17"/>
      <c r="GL17" s="17"/>
      <c r="GM17" s="17" t="s">
        <v>753</v>
      </c>
      <c r="GN17" s="17"/>
      <c r="GO17" s="17" t="s">
        <v>753</v>
      </c>
      <c r="GP17" s="17" t="s">
        <v>753</v>
      </c>
      <c r="GQ17" s="39" t="s">
        <v>753</v>
      </c>
      <c r="GR17" s="17"/>
      <c r="GS17" s="17"/>
      <c r="GT17" s="65" t="s">
        <v>751</v>
      </c>
      <c r="GU17" s="17"/>
      <c r="GV17" s="17"/>
      <c r="GW17" s="17"/>
      <c r="GX17" s="17"/>
      <c r="GY17" s="39" t="s">
        <v>749</v>
      </c>
      <c r="GZ17" s="39"/>
      <c r="HA17" s="39"/>
      <c r="HB17" s="39"/>
      <c r="HC17" s="39"/>
      <c r="HD17" s="39" t="s">
        <v>754</v>
      </c>
      <c r="HE17" s="38"/>
      <c r="HF17" s="38"/>
      <c r="HG17" s="38"/>
      <c r="HH17" s="17"/>
      <c r="HI17" s="17"/>
      <c r="HJ17" s="17"/>
      <c r="HK17" s="66" t="s">
        <v>755</v>
      </c>
      <c r="HL17" s="40" t="s">
        <v>746</v>
      </c>
      <c r="HM17" s="39" t="s">
        <v>753</v>
      </c>
      <c r="HN17" s="39"/>
      <c r="HO17" s="39"/>
      <c r="HP17" s="39"/>
      <c r="HQ17" s="17"/>
      <c r="HR17" s="17"/>
      <c r="HS17" s="17"/>
      <c r="HT17" s="17"/>
      <c r="HU17" s="17"/>
      <c r="HV17" s="17"/>
      <c r="HW17" s="17"/>
      <c r="HX17" s="17"/>
      <c r="HY17" s="29">
        <v>0</v>
      </c>
    </row>
    <row r="18" spans="1:233" outlineLevel="1">
      <c r="A18" s="26">
        <f>ROW(A18)-5</f>
        <v>13</v>
      </c>
      <c r="B18" s="26"/>
      <c r="D18" t="b">
        <v>0</v>
      </c>
      <c r="E18" s="16"/>
      <c r="F18" s="16"/>
      <c r="AD18" s="12" t="s">
        <v>912</v>
      </c>
      <c r="AE18" s="10" t="str">
        <f ca="1">IF(MATCH(AD18,AD$5:AD18,0)=(COUNTA(AD$5:AD18)),"-","Dup")</f>
        <v>-</v>
      </c>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22">
        <v>1</v>
      </c>
      <c r="DL18" s="17"/>
      <c r="DM18" s="17"/>
      <c r="DN18" s="17"/>
      <c r="DO18" s="17"/>
      <c r="DP18" s="22">
        <v>2</v>
      </c>
      <c r="DQ18" s="17"/>
      <c r="DR18" s="17"/>
      <c r="DS18" s="17"/>
      <c r="DT18" s="17"/>
      <c r="DU18" s="17"/>
      <c r="DV18" s="17"/>
      <c r="DW18" s="17"/>
      <c r="DX18" s="17"/>
      <c r="DY18" s="17"/>
      <c r="DZ18" s="17"/>
      <c r="EA18" s="17"/>
      <c r="EB18" s="17"/>
      <c r="EC18" s="17"/>
      <c r="ED18" s="17"/>
      <c r="EE18" s="17"/>
      <c r="EF18" s="17"/>
      <c r="EG18" s="17"/>
      <c r="EH18" s="17"/>
      <c r="EI18" s="17"/>
      <c r="EJ18" s="17"/>
      <c r="EK18" s="17"/>
      <c r="EL18" s="17"/>
      <c r="EM18" s="22">
        <v>1</v>
      </c>
      <c r="EN18" s="22">
        <v>2</v>
      </c>
      <c r="EO18" s="22">
        <v>3</v>
      </c>
      <c r="EP18" s="22">
        <v>3</v>
      </c>
      <c r="EQ18" s="22">
        <v>3</v>
      </c>
      <c r="ER18" s="17"/>
      <c r="ES18" s="17"/>
      <c r="ET18" s="17"/>
      <c r="EU18" s="17"/>
      <c r="EV18" s="17"/>
      <c r="EW18" s="17"/>
      <c r="EX18" s="22">
        <v>1</v>
      </c>
      <c r="EY18" s="22">
        <v>2</v>
      </c>
      <c r="EZ18" s="22">
        <v>3</v>
      </c>
      <c r="FA18" s="17"/>
      <c r="FB18" s="17"/>
      <c r="FC18" s="17"/>
      <c r="FD18" s="17"/>
      <c r="FE18" s="17"/>
      <c r="FF18" s="17"/>
      <c r="FG18" s="17"/>
      <c r="FH18" s="22">
        <v>1</v>
      </c>
      <c r="FI18" s="22">
        <v>2</v>
      </c>
      <c r="FJ18" s="22">
        <v>3</v>
      </c>
      <c r="FK18" s="22">
        <v>4</v>
      </c>
      <c r="FL18" s="22">
        <v>5</v>
      </c>
      <c r="FM18" s="22">
        <v>6</v>
      </c>
      <c r="FN18" s="22">
        <v>7</v>
      </c>
      <c r="FO18" s="22">
        <v>36</v>
      </c>
      <c r="FP18" s="22">
        <v>37</v>
      </c>
      <c r="FQ18" s="22">
        <v>38</v>
      </c>
      <c r="FR18" s="22">
        <v>39</v>
      </c>
      <c r="FS18" s="22">
        <v>40</v>
      </c>
      <c r="FT18" s="22">
        <v>41</v>
      </c>
      <c r="FU18" s="22">
        <v>42</v>
      </c>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22">
        <v>6</v>
      </c>
      <c r="GU18" s="22">
        <v>5</v>
      </c>
      <c r="GV18" s="22">
        <v>5</v>
      </c>
      <c r="GW18" s="22">
        <v>3</v>
      </c>
      <c r="GX18" s="22">
        <v>4</v>
      </c>
      <c r="GY18" s="17"/>
      <c r="GZ18" s="17"/>
      <c r="HA18" s="17"/>
      <c r="HB18" s="17"/>
      <c r="HC18" s="17"/>
      <c r="HD18" s="17"/>
      <c r="HE18" s="17"/>
      <c r="HF18" s="17"/>
      <c r="HG18" s="17"/>
      <c r="HH18" s="22">
        <v>1</v>
      </c>
      <c r="HI18" s="22">
        <v>1</v>
      </c>
      <c r="HJ18" s="22">
        <v>1</v>
      </c>
      <c r="HK18" s="17"/>
      <c r="HL18" s="17"/>
      <c r="HM18" s="17"/>
      <c r="HN18" s="17"/>
      <c r="HO18" s="17"/>
      <c r="HP18" s="17"/>
      <c r="HQ18" s="17"/>
      <c r="HR18" s="17"/>
      <c r="HS18" s="17"/>
      <c r="HT18" s="17"/>
      <c r="HU18" s="17"/>
      <c r="HV18" s="17"/>
      <c r="HW18" s="17"/>
      <c r="HX18" s="17"/>
      <c r="HY18" s="29">
        <v>0</v>
      </c>
    </row>
    <row r="19" spans="1:233">
      <c r="A19" s="26">
        <f t="shared" si="17"/>
        <v>14</v>
      </c>
      <c r="B19" s="26"/>
      <c r="D19" t="b">
        <v>0</v>
      </c>
      <c r="E19" s="16"/>
      <c r="F19" s="16"/>
      <c r="G19">
        <v>3</v>
      </c>
      <c r="H19">
        <f>54</f>
        <v>54</v>
      </c>
      <c r="I19">
        <v>3</v>
      </c>
      <c r="J19">
        <v>5</v>
      </c>
      <c r="K19">
        <v>3</v>
      </c>
      <c r="L19">
        <v>4</v>
      </c>
      <c r="M19">
        <v>3</v>
      </c>
      <c r="N19">
        <v>6</v>
      </c>
      <c r="O19">
        <v>3</v>
      </c>
      <c r="P19">
        <v>5</v>
      </c>
      <c r="Q19">
        <v>3</v>
      </c>
      <c r="R19">
        <v>3</v>
      </c>
      <c r="S19">
        <v>3</v>
      </c>
      <c r="T19">
        <v>3</v>
      </c>
      <c r="U19">
        <v>2</v>
      </c>
      <c r="V19">
        <v>3</v>
      </c>
      <c r="W19">
        <v>3</v>
      </c>
      <c r="X19">
        <v>3</v>
      </c>
      <c r="Y19">
        <v>4</v>
      </c>
      <c r="AA19">
        <v>4</v>
      </c>
      <c r="AB19">
        <v>2</v>
      </c>
      <c r="AC19">
        <v>2</v>
      </c>
      <c r="AD19" s="12" t="s">
        <v>910</v>
      </c>
      <c r="AE19" s="10" t="str">
        <f ca="1">IF(MATCH(AD19,AD$5:AD19,0)=(COUNTA(AD$5:AD19)),"-","Dup")</f>
        <v>-</v>
      </c>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29">
        <v>0</v>
      </c>
    </row>
    <row r="20" spans="1:233" outlineLevel="1">
      <c r="A20" s="26">
        <f t="shared" si="17"/>
        <v>15</v>
      </c>
      <c r="B20" s="26">
        <f>$A$7</f>
        <v>2</v>
      </c>
      <c r="C20">
        <v>100</v>
      </c>
      <c r="D20" t="b">
        <v>1</v>
      </c>
      <c r="E20" t="b">
        <v>0</v>
      </c>
      <c r="F20" t="b">
        <v>1</v>
      </c>
      <c r="G20" s="35">
        <v>3</v>
      </c>
      <c r="H20" s="35">
        <v>23</v>
      </c>
      <c r="I20" s="35">
        <v>1</v>
      </c>
      <c r="J20" s="35">
        <v>1</v>
      </c>
      <c r="K20" s="35">
        <v>1</v>
      </c>
      <c r="L20" s="35">
        <v>1</v>
      </c>
      <c r="M20" s="35">
        <v>1</v>
      </c>
      <c r="N20" s="35">
        <v>1</v>
      </c>
      <c r="O20" s="35">
        <v>1</v>
      </c>
      <c r="P20" s="35">
        <v>1</v>
      </c>
      <c r="Q20" s="35">
        <v>1</v>
      </c>
      <c r="R20" s="35">
        <v>1</v>
      </c>
      <c r="S20" s="35">
        <v>1</v>
      </c>
      <c r="T20" s="35">
        <v>1</v>
      </c>
      <c r="U20" s="35">
        <v>1</v>
      </c>
      <c r="V20" s="35">
        <v>1</v>
      </c>
      <c r="W20" s="35">
        <v>1</v>
      </c>
      <c r="X20" s="35">
        <v>1</v>
      </c>
      <c r="Y20" s="35">
        <v>1</v>
      </c>
      <c r="Z20" s="35"/>
      <c r="AA20">
        <f>MOD(INT(($H20-1)/PRODUCT(AB$19:$AC$19)),AA$19)+1</f>
        <v>2</v>
      </c>
      <c r="AB20">
        <f>MOD(INT(($H20-1)/PRODUCT(AC$19:$AC$19)),AB$19)+1</f>
        <v>2</v>
      </c>
      <c r="AC20">
        <f t="shared" ref="AC20:AC27" si="44">MOD($H20-1,AC$19)+1</f>
        <v>1</v>
      </c>
      <c r="AD20" s="22" t="str">
        <f ca="1">"00000 Template"&amp;" "&amp;d.RegionName&amp;IF($DK20&lt;3," M-M"," Mat")&amp;IF($DP20=TRUE,"&amp;BBT","")&amp;IF($GR20&lt;&gt;0,"-mate EL","")&amp;IF($EX20," Aut","")&amp;IF($EY20," Win","")&amp;IF($EZ20," Spr","")&amp;" Scan "&amp;$FB20&amp;" (F"&amp;3+IFERROR(1*$BQ20,0)&amp;3+IFERROR(1*$BT20,0)&amp;"N"&amp;$BY20&amp;$BZ20&amp;")"</f>
        <v>00000 Template GSM  M-M-mate EL Spr Scan 1 (F33N11)</v>
      </c>
      <c r="AE20" s="10" t="str">
        <f ca="1">IF(MATCH(AD20,AD$5:AD20,0)=(COUNTA(AD$5:AD20)),"-","Dup")</f>
        <v>-</v>
      </c>
      <c r="AF20" s="22" t="b">
        <v>1</v>
      </c>
      <c r="AG20" s="22" t="b">
        <v>0</v>
      </c>
      <c r="AH20" s="23" t="str">
        <f t="shared" ca="1" si="37"/>
        <v>-</v>
      </c>
      <c r="AI20" s="23" t="str">
        <f t="shared" ca="1" si="37"/>
        <v>-</v>
      </c>
      <c r="AJ20" s="23" t="str">
        <f t="shared" ca="1" si="37"/>
        <v>-</v>
      </c>
      <c r="AK20" s="23" t="str">
        <f t="shared" ca="1" si="37"/>
        <v>-</v>
      </c>
      <c r="AL20" s="23" t="str">
        <f t="shared" ca="1" si="37"/>
        <v>-</v>
      </c>
      <c r="AM20" s="23" t="str">
        <f t="shared" ca="1" si="37"/>
        <v>-</v>
      </c>
      <c r="AN20" s="23" t="str">
        <f t="shared" ca="1" si="37"/>
        <v>-</v>
      </c>
      <c r="AO20" s="23" t="str">
        <f t="shared" ca="1" si="37"/>
        <v>-</v>
      </c>
      <c r="AP20" s="23" t="str">
        <f t="shared" ca="1" si="37"/>
        <v>-</v>
      </c>
      <c r="AQ20" s="23">
        <f t="shared" ca="1" si="37"/>
        <v>1</v>
      </c>
      <c r="AR20" s="23">
        <f t="shared" ca="1" si="37"/>
        <v>1</v>
      </c>
      <c r="AS20" s="23" t="str">
        <f t="shared" ca="1" si="37"/>
        <v>-</v>
      </c>
      <c r="AT20" s="23" t="str">
        <f t="shared" ca="1" si="37"/>
        <v>-</v>
      </c>
      <c r="AU20" s="23" t="str">
        <f t="shared" ca="1" si="37"/>
        <v>-</v>
      </c>
      <c r="AV20" s="23" t="str">
        <f t="shared" ref="AV20:CU24" ca="1" si="45">OFFSET(AV$5,$B20,0)</f>
        <v>-</v>
      </c>
      <c r="AW20" s="23" t="str">
        <f t="shared" ca="1" si="45"/>
        <v>-</v>
      </c>
      <c r="AX20" s="23" t="str">
        <f t="shared" ca="1" si="45"/>
        <v>-</v>
      </c>
      <c r="AY20" s="23" t="str">
        <f t="shared" ca="1" si="45"/>
        <v>-</v>
      </c>
      <c r="AZ20" s="23" t="str">
        <f t="shared" ca="1" si="45"/>
        <v>-</v>
      </c>
      <c r="BA20" s="23" t="str">
        <f t="shared" ca="1" si="45"/>
        <v>-</v>
      </c>
      <c r="BB20" s="23" t="str">
        <f t="shared" ca="1" si="45"/>
        <v>-</v>
      </c>
      <c r="BC20" s="23" t="str">
        <f t="shared" ca="1" si="45"/>
        <v>-</v>
      </c>
      <c r="BD20" s="23" t="str">
        <f t="shared" ca="1" si="45"/>
        <v>-</v>
      </c>
      <c r="BE20" s="23" t="str">
        <f t="shared" ca="1" si="45"/>
        <v>-</v>
      </c>
      <c r="BF20" s="23" t="str">
        <f t="shared" ca="1" si="45"/>
        <v>-</v>
      </c>
      <c r="BG20" s="23" t="str">
        <f t="shared" ca="1" si="45"/>
        <v>-</v>
      </c>
      <c r="BH20" s="23" t="str">
        <f t="shared" ca="1" si="45"/>
        <v>-</v>
      </c>
      <c r="BI20" s="23" t="str">
        <f t="shared" ca="1" si="45"/>
        <v>-</v>
      </c>
      <c r="BJ20" s="23" t="str">
        <f t="shared" ca="1" si="45"/>
        <v>-</v>
      </c>
      <c r="BK20" s="23" t="str">
        <f t="shared" ca="1" si="45"/>
        <v>-</v>
      </c>
      <c r="BL20" s="23" t="str">
        <f t="shared" ca="1" si="45"/>
        <v>-</v>
      </c>
      <c r="BM20" s="23" t="str">
        <f t="shared" ca="1" si="45"/>
        <v>-</v>
      </c>
      <c r="BN20" s="23" t="str">
        <f t="shared" ca="1" si="45"/>
        <v>-</v>
      </c>
      <c r="BO20" s="23" t="str">
        <f t="shared" ca="1" si="45"/>
        <v>-</v>
      </c>
      <c r="BP20" s="23" t="str">
        <f t="shared" ca="1" si="45"/>
        <v>-</v>
      </c>
      <c r="BQ20" s="23" t="str">
        <f t="shared" ca="1" si="45"/>
        <v>-</v>
      </c>
      <c r="BR20" s="23" t="str">
        <f t="shared" ca="1" si="45"/>
        <v>-</v>
      </c>
      <c r="BS20" s="23" t="str">
        <f t="shared" ca="1" si="45"/>
        <v>-</v>
      </c>
      <c r="BT20" s="23" t="str">
        <f t="shared" ca="1" si="45"/>
        <v>-</v>
      </c>
      <c r="BU20" s="23" t="str">
        <f t="shared" ca="1" si="45"/>
        <v>-</v>
      </c>
      <c r="BV20" s="23" t="str">
        <f t="shared" ca="1" si="45"/>
        <v>-</v>
      </c>
      <c r="BW20" s="23" t="str">
        <f t="shared" ca="1" si="45"/>
        <v>-</v>
      </c>
      <c r="BX20" s="23" t="str">
        <f t="shared" ca="1" si="45"/>
        <v>-</v>
      </c>
      <c r="BY20" s="22">
        <v>1</v>
      </c>
      <c r="BZ20" s="22">
        <v>1</v>
      </c>
      <c r="CA20" s="22">
        <v>0</v>
      </c>
      <c r="CB20" s="23" t="str">
        <f t="shared" ca="1" si="45"/>
        <v>-</v>
      </c>
      <c r="CC20" s="23" t="str">
        <f t="shared" ca="1" si="45"/>
        <v>-</v>
      </c>
      <c r="CD20" s="23" t="str">
        <f t="shared" ca="1" si="45"/>
        <v>-</v>
      </c>
      <c r="CE20" s="23" t="str">
        <f t="shared" ca="1" si="45"/>
        <v>-</v>
      </c>
      <c r="CF20" s="23" t="str">
        <f t="shared" ca="1" si="45"/>
        <v>-</v>
      </c>
      <c r="CG20" s="23" t="str">
        <f t="shared" ca="1" si="45"/>
        <v>-</v>
      </c>
      <c r="CH20" s="23" t="str">
        <f t="shared" ca="1" si="45"/>
        <v>-</v>
      </c>
      <c r="CI20" s="22">
        <v>0</v>
      </c>
      <c r="CJ20" s="23" t="str">
        <f t="shared" ca="1" si="45"/>
        <v>-</v>
      </c>
      <c r="CK20" s="23" t="str">
        <f t="shared" ca="1" si="45"/>
        <v>-</v>
      </c>
      <c r="CL20" s="23" t="str">
        <f t="shared" ca="1" si="45"/>
        <v>-</v>
      </c>
      <c r="CM20" s="23" t="str">
        <f t="shared" ca="1" si="45"/>
        <v>-</v>
      </c>
      <c r="CN20" s="23" t="str">
        <f t="shared" ca="1" si="45"/>
        <v>-</v>
      </c>
      <c r="CO20" s="23">
        <f t="shared" ca="1" si="45"/>
        <v>0</v>
      </c>
      <c r="CP20" s="23">
        <f t="shared" ca="1" si="45"/>
        <v>0</v>
      </c>
      <c r="CQ20" s="23">
        <f t="shared" ca="1" si="45"/>
        <v>0</v>
      </c>
      <c r="CR20" s="23">
        <f t="shared" ca="1" si="45"/>
        <v>0</v>
      </c>
      <c r="CS20" s="23">
        <f t="shared" ca="1" si="45"/>
        <v>0</v>
      </c>
      <c r="CT20" s="23">
        <f t="shared" ca="1" si="45"/>
        <v>0</v>
      </c>
      <c r="CU20" s="23">
        <f t="shared" ca="1" si="45"/>
        <v>0</v>
      </c>
      <c r="CV20" s="23">
        <f t="shared" ref="CV20:DJ23" ca="1" si="46">OFFSET(CV$5,$B20,0)</f>
        <v>0</v>
      </c>
      <c r="CW20" s="23">
        <f t="shared" ref="CW20:FF25" ca="1" si="47">OFFSET(CW$5,$B20,0)</f>
        <v>0</v>
      </c>
      <c r="CX20" s="23">
        <f t="shared" ca="1" si="47"/>
        <v>0</v>
      </c>
      <c r="CY20" s="23">
        <f t="shared" ca="1" si="47"/>
        <v>0</v>
      </c>
      <c r="CZ20" s="23" t="str">
        <f t="shared" ca="1" si="47"/>
        <v>-</v>
      </c>
      <c r="DA20" s="23" t="str">
        <f t="shared" ca="1" si="47"/>
        <v>-</v>
      </c>
      <c r="DB20" s="23">
        <f t="shared" ca="1" si="47"/>
        <v>19</v>
      </c>
      <c r="DC20" s="23">
        <f t="shared" ca="1" si="47"/>
        <v>19</v>
      </c>
      <c r="DD20" s="23" t="str">
        <f t="shared" ca="1" si="47"/>
        <v>-</v>
      </c>
      <c r="DE20" s="23" t="str">
        <f t="shared" ca="1" si="47"/>
        <v>-</v>
      </c>
      <c r="DF20" s="23" t="str">
        <f t="shared" ca="1" si="47"/>
        <v>-</v>
      </c>
      <c r="DG20" s="23" t="str">
        <f t="shared" ca="1" si="47"/>
        <v>-</v>
      </c>
      <c r="DH20" s="23" t="str">
        <f t="shared" ca="1" si="47"/>
        <v>-</v>
      </c>
      <c r="DI20" s="23" t="str">
        <f t="shared" ca="1" si="47"/>
        <v>-</v>
      </c>
      <c r="DJ20" s="23" t="str">
        <f t="shared" ca="1" si="47"/>
        <v>-</v>
      </c>
      <c r="DK20" s="5">
        <f t="shared" ref="DK20:DK36" si="48">INDEX(i.FlkStrctr,$H20,DK$18)</f>
        <v>1</v>
      </c>
      <c r="DL20" s="23" t="str">
        <f t="shared" ca="1" si="47"/>
        <v>-</v>
      </c>
      <c r="DM20" s="23" t="str">
        <f t="shared" ca="1" si="47"/>
        <v>-</v>
      </c>
      <c r="DN20" s="23" t="str">
        <f t="shared" ca="1" si="47"/>
        <v>-</v>
      </c>
      <c r="DO20" s="23" t="str">
        <f t="shared" ca="1" si="47"/>
        <v>-</v>
      </c>
      <c r="DP20" s="5" t="b">
        <f t="shared" ref="DP20:DP36" si="49">INDEX(i.FlkStrctr,$H20,DP$18)</f>
        <v>0</v>
      </c>
      <c r="DQ20" s="23" t="str">
        <f t="shared" ca="1" si="47"/>
        <v>-</v>
      </c>
      <c r="DR20" s="23">
        <f t="shared" ca="1" si="47"/>
        <v>0</v>
      </c>
      <c r="DS20" s="23" t="str">
        <f t="shared" ca="1" si="47"/>
        <v>-</v>
      </c>
      <c r="DT20" s="23">
        <f t="shared" ca="1" si="47"/>
        <v>1</v>
      </c>
      <c r="DU20" s="23">
        <f t="shared" ca="1" si="47"/>
        <v>0</v>
      </c>
      <c r="DV20" s="23">
        <f t="shared" ca="1" si="47"/>
        <v>1</v>
      </c>
      <c r="DW20" s="23">
        <f t="shared" ca="1" si="47"/>
        <v>1</v>
      </c>
      <c r="DX20" s="23">
        <f t="shared" ca="1" si="47"/>
        <v>1</v>
      </c>
      <c r="DY20" s="23">
        <f t="shared" ca="1" si="47"/>
        <v>0</v>
      </c>
      <c r="DZ20" s="23">
        <f t="shared" ca="1" si="47"/>
        <v>0</v>
      </c>
      <c r="EA20" s="23">
        <f t="shared" ca="1" si="47"/>
        <v>0</v>
      </c>
      <c r="EB20" s="23">
        <f t="shared" ca="1" si="47"/>
        <v>0</v>
      </c>
      <c r="EC20" s="23">
        <f t="shared" ca="1" si="47"/>
        <v>1</v>
      </c>
      <c r="ED20" s="23">
        <f t="shared" ca="1" si="47"/>
        <v>0</v>
      </c>
      <c r="EE20" s="23">
        <f t="shared" ca="1" si="47"/>
        <v>0</v>
      </c>
      <c r="EF20" s="23">
        <f t="shared" ca="1" si="47"/>
        <v>0</v>
      </c>
      <c r="EG20" s="23">
        <f t="shared" ca="1" si="47"/>
        <v>0</v>
      </c>
      <c r="EH20" s="23">
        <f t="shared" ca="1" si="47"/>
        <v>0</v>
      </c>
      <c r="EI20" s="23">
        <f t="shared" ca="1" si="47"/>
        <v>0</v>
      </c>
      <c r="EJ20" s="23">
        <f t="shared" ca="1" si="47"/>
        <v>0</v>
      </c>
      <c r="EK20" s="23">
        <f t="shared" ca="1" si="47"/>
        <v>1</v>
      </c>
      <c r="EL20" s="23">
        <f t="shared" ca="1" si="47"/>
        <v>0</v>
      </c>
      <c r="EM20" s="5">
        <f t="shared" ref="EM20:EQ35" si="50">INDEX(i.NLB,$I20,EM$18)</f>
        <v>0</v>
      </c>
      <c r="EN20" s="5">
        <f t="shared" si="50"/>
        <v>0</v>
      </c>
      <c r="EO20" s="5">
        <f t="shared" si="50"/>
        <v>0</v>
      </c>
      <c r="EP20" s="5">
        <f t="shared" si="50"/>
        <v>0</v>
      </c>
      <c r="EQ20" s="5">
        <f t="shared" si="50"/>
        <v>0</v>
      </c>
      <c r="ER20" s="23">
        <f t="shared" ca="1" si="47"/>
        <v>0</v>
      </c>
      <c r="ES20" s="23">
        <f t="shared" ca="1" si="47"/>
        <v>0</v>
      </c>
      <c r="ET20" s="23" t="str">
        <f t="shared" ca="1" si="47"/>
        <v>-</v>
      </c>
      <c r="EU20" s="23" t="str">
        <f t="shared" ca="1" si="47"/>
        <v>-</v>
      </c>
      <c r="EV20" s="23" t="str">
        <f t="shared" ca="1" si="47"/>
        <v>-</v>
      </c>
      <c r="EW20" s="23" t="str">
        <f t="shared" ca="1" si="47"/>
        <v>-</v>
      </c>
      <c r="EX20" s="5" t="b">
        <f t="shared" ref="EX20:EZ35" si="51">INDEX(i.TOL,$G20,EX$18)</f>
        <v>0</v>
      </c>
      <c r="EY20" s="5" t="b">
        <f t="shared" si="51"/>
        <v>0</v>
      </c>
      <c r="EZ20" s="5" t="b">
        <f t="shared" si="51"/>
        <v>1</v>
      </c>
      <c r="FA20" s="23">
        <f t="shared" ca="1" si="47"/>
        <v>1</v>
      </c>
      <c r="FB20" s="23">
        <f t="shared" ca="1" si="47"/>
        <v>1</v>
      </c>
      <c r="FC20" s="23" t="str">
        <f t="shared" ca="1" si="47"/>
        <v>-</v>
      </c>
      <c r="FD20" s="23" t="str">
        <f t="shared" ca="1" si="47"/>
        <v>-</v>
      </c>
      <c r="FE20" s="23" t="str">
        <f t="shared" ca="1" si="47"/>
        <v>-</v>
      </c>
      <c r="FF20" s="23" t="str">
        <f t="shared" ca="1" si="47"/>
        <v>-</v>
      </c>
      <c r="FG20" s="5" t="b">
        <f t="array" ref="FG20">IF(OR(FH20:FU20&lt;&gt;"-"),TRUE,"-")</f>
        <v>1</v>
      </c>
      <c r="FH20" s="5">
        <f t="shared" ref="FH20:FU29" si="52">IF($J20=0,"-",INDEX(i.GI,$H20,7*($J20-1)+FH$18))</f>
        <v>1930</v>
      </c>
      <c r="FI20" s="5">
        <f t="shared" si="52"/>
        <v>1775</v>
      </c>
      <c r="FJ20" s="5">
        <f t="shared" si="52"/>
        <v>1683</v>
      </c>
      <c r="FK20" s="5">
        <f t="shared" si="52"/>
        <v>1588</v>
      </c>
      <c r="FL20" s="5">
        <f t="shared" si="52"/>
        <v>1489</v>
      </c>
      <c r="FM20" s="5" t="str">
        <f t="shared" si="52"/>
        <v>-</v>
      </c>
      <c r="FN20" s="5" t="str">
        <f t="shared" si="52"/>
        <v>-</v>
      </c>
      <c r="FO20" s="5">
        <f t="shared" si="52"/>
        <v>1000</v>
      </c>
      <c r="FP20" s="5">
        <f t="shared" si="52"/>
        <v>1001</v>
      </c>
      <c r="FQ20" s="5">
        <f t="shared" si="52"/>
        <v>1002</v>
      </c>
      <c r="FR20" s="5">
        <f t="shared" si="52"/>
        <v>1003</v>
      </c>
      <c r="FS20" s="5">
        <f t="shared" si="52"/>
        <v>1004</v>
      </c>
      <c r="FT20" s="5" t="str">
        <f t="shared" si="52"/>
        <v>-</v>
      </c>
      <c r="FU20" s="5" t="str">
        <f t="shared" si="52"/>
        <v>-</v>
      </c>
      <c r="FV20" s="5" t="b">
        <f t="array" aca="1" ref="FV20" ca="1">IF(OR(FW20:GK20&lt;&gt;"-"),TRUE,"-")</f>
        <v>1</v>
      </c>
      <c r="FW20" s="23">
        <f t="shared" ref="FW20:FW36" ca="1" si="53">OFFSET(FW$5,$B20,0)</f>
        <v>0</v>
      </c>
      <c r="FX20" s="5">
        <f t="shared" ref="FX20:FX36" si="54">IFERROR(GI.UpperScalar*FH20,"-")</f>
        <v>1931.9299999999998</v>
      </c>
      <c r="FY20" s="5">
        <f t="shared" ref="FY20:FY36" si="55">IFERROR(GI.UpperScalar*FI20,"-")</f>
        <v>1776.7749999999999</v>
      </c>
      <c r="FZ20" s="5">
        <f t="shared" ref="FZ20:FZ36" si="56">IFERROR(GI.UpperScalar*FJ20,"-")</f>
        <v>1684.6829999999998</v>
      </c>
      <c r="GA20" s="5">
        <f t="shared" ref="GA20:GA36" si="57">IFERROR(GI.UpperScalar*FK20,"-")</f>
        <v>1589.5879999999997</v>
      </c>
      <c r="GB20" s="5">
        <f t="shared" ref="GB20:GB36" si="58">IFERROR(GI.UpperScalar*FL20,"-")</f>
        <v>1490.4889999999998</v>
      </c>
      <c r="GC20" s="5" t="str">
        <f t="shared" ref="GC20:GC36" si="59">IFERROR(GI.UpperScalar*FM20,"-")</f>
        <v>-</v>
      </c>
      <c r="GD20" s="5" t="str">
        <f t="shared" ref="GD20:GD36" si="60">IFERROR(GI.UpperScalar*FN20,"-")</f>
        <v>-</v>
      </c>
      <c r="GE20" s="5">
        <f t="shared" ref="GE20:GE36" si="61">IFERROR(GI.UpperScalar*FO20,"-")</f>
        <v>1000.9999999999999</v>
      </c>
      <c r="GF20" s="5">
        <f t="shared" ref="GF20:GF36" si="62">IFERROR(GI.UpperScalar*FP20,"-")</f>
        <v>1002.0009999999999</v>
      </c>
      <c r="GG20" s="5">
        <f t="shared" ref="GG20:GG36" si="63">IFERROR(GI.UpperScalar*FQ20,"-")</f>
        <v>1003.0019999999998</v>
      </c>
      <c r="GH20" s="5">
        <f t="shared" ref="GH20:GH36" si="64">IFERROR(GI.UpperScalar*FR20,"-")</f>
        <v>1004.0029999999999</v>
      </c>
      <c r="GI20" s="5">
        <f t="shared" ref="GI20:GI36" si="65">IFERROR(GI.UpperScalar*FS20,"-")</f>
        <v>1005.0039999999999</v>
      </c>
      <c r="GJ20" s="5" t="str">
        <f t="shared" ref="GJ20:GJ36" si="66">IFERROR(GI.UpperScalar*FT20,"-")</f>
        <v>-</v>
      </c>
      <c r="GK20" s="5" t="str">
        <f t="shared" ref="GK20:GK36" si="67">IFERROR(GI.UpperScalar*FU20,"-")</f>
        <v>-</v>
      </c>
      <c r="GL20" s="23" t="str">
        <f t="shared" ref="GL20:GM35" ca="1" si="68">OFFSET(GL$5,$B20,0)</f>
        <v>-</v>
      </c>
      <c r="GM20" s="23" t="str">
        <f ca="1">OFFSET(GM$5,$B20,0)</f>
        <v>-</v>
      </c>
      <c r="GN20" s="23" t="b">
        <f t="shared" ref="GN20:HD35" ca="1" si="69">OFFSET(GN$5,$B20,0)</f>
        <v>1</v>
      </c>
      <c r="GO20" s="23">
        <f ca="1">OFFSET(GO$5,$B20,0)</f>
        <v>0</v>
      </c>
      <c r="GP20" s="23" t="str">
        <f ca="1">OFFSET(GP$5,$B20,0)</f>
        <v>-</v>
      </c>
      <c r="GQ20" s="23" t="str">
        <f t="shared" ref="GQ20:HX29" ca="1" si="70">OFFSET(GQ$5,$B20,0)</f>
        <v>-</v>
      </c>
      <c r="GR20" s="23" t="str">
        <f t="shared" ca="1" si="70"/>
        <v>-</v>
      </c>
      <c r="GS20" s="23" t="str">
        <f t="shared" ca="1" si="70"/>
        <v>-</v>
      </c>
      <c r="GT20" s="5">
        <f t="shared" ref="GT20:GX35" si="71">INDEX(i.FlkStrctr,$H20,GT$18)</f>
        <v>0</v>
      </c>
      <c r="GU20" s="5">
        <f t="shared" si="71"/>
        <v>500</v>
      </c>
      <c r="GV20" s="5">
        <f t="shared" si="71"/>
        <v>500</v>
      </c>
      <c r="GW20" s="5">
        <f t="shared" si="71"/>
        <v>0</v>
      </c>
      <c r="GX20" s="5">
        <f t="shared" si="71"/>
        <v>240</v>
      </c>
      <c r="GY20" s="23">
        <f t="shared" ca="1" si="70"/>
        <v>1</v>
      </c>
      <c r="GZ20" s="23">
        <f t="shared" ca="1" si="70"/>
        <v>0</v>
      </c>
      <c r="HA20" s="23">
        <f t="shared" ca="1" si="70"/>
        <v>1</v>
      </c>
      <c r="HB20" s="23">
        <f t="shared" ca="1" si="70"/>
        <v>1</v>
      </c>
      <c r="HC20" s="23">
        <f t="shared" ca="1" si="70"/>
        <v>0</v>
      </c>
      <c r="HD20" s="23">
        <f t="shared" ca="1" si="70"/>
        <v>70</v>
      </c>
      <c r="HE20" s="23">
        <f t="shared" ca="1" si="70"/>
        <v>50</v>
      </c>
      <c r="HF20" s="23">
        <f t="shared" ca="1" si="70"/>
        <v>70</v>
      </c>
      <c r="HG20" s="23">
        <f t="shared" ca="1" si="70"/>
        <v>50</v>
      </c>
      <c r="HH20" s="5">
        <f t="shared" ref="HH20:HH36" si="72">INDEX(i.WoolPrices,$K20,HH$18)</f>
        <v>1</v>
      </c>
      <c r="HI20" s="5">
        <f t="shared" ref="HI20:HI36" si="73">INDEX(i.MeatPrices,$L20,HI$18)</f>
        <v>1</v>
      </c>
      <c r="HJ20" s="5">
        <f t="shared" ref="HJ20:HJ36" si="74">INDEX(i.GrainPrices,$M20,HJ$18)</f>
        <v>1</v>
      </c>
      <c r="HK20" s="23">
        <f t="shared" ca="1" si="70"/>
        <v>1</v>
      </c>
      <c r="HL20" s="23">
        <f t="shared" ca="1" si="70"/>
        <v>1</v>
      </c>
      <c r="HM20" s="23">
        <f t="shared" ca="1" si="70"/>
        <v>1</v>
      </c>
      <c r="HN20" s="23">
        <f t="shared" ca="1" si="70"/>
        <v>1</v>
      </c>
      <c r="HO20" s="23">
        <f t="shared" ca="1" si="70"/>
        <v>1</v>
      </c>
      <c r="HP20" s="23">
        <f t="shared" ca="1" si="70"/>
        <v>1</v>
      </c>
      <c r="HQ20" s="23">
        <f t="shared" ca="1" si="70"/>
        <v>1</v>
      </c>
      <c r="HR20" s="22" t="b">
        <v>1</v>
      </c>
      <c r="HS20" s="22">
        <v>1230</v>
      </c>
      <c r="HT20" s="23">
        <f t="shared" ca="1" si="70"/>
        <v>0</v>
      </c>
      <c r="HU20" s="23" t="str">
        <f t="shared" ca="1" si="70"/>
        <v>-</v>
      </c>
      <c r="HV20" s="23" t="str">
        <f t="shared" ca="1" si="70"/>
        <v>-</v>
      </c>
      <c r="HW20" s="23">
        <f t="shared" ca="1" si="70"/>
        <v>0</v>
      </c>
      <c r="HX20" s="23">
        <f t="shared" ca="1" si="70"/>
        <v>0</v>
      </c>
      <c r="HY20" s="29">
        <v>0</v>
      </c>
    </row>
    <row r="21" spans="1:233" outlineLevel="1">
      <c r="A21" s="26">
        <f t="shared" si="17"/>
        <v>16</v>
      </c>
      <c r="B21" s="26">
        <f>$A$20</f>
        <v>15</v>
      </c>
      <c r="C21">
        <v>10</v>
      </c>
      <c r="D21" t="b">
        <v>0</v>
      </c>
      <c r="E21" t="b">
        <v>0</v>
      </c>
      <c r="F21" t="b">
        <v>0</v>
      </c>
      <c r="G21" s="35">
        <v>1</v>
      </c>
      <c r="H21" s="123">
        <v>23</v>
      </c>
      <c r="I21" s="35">
        <v>1</v>
      </c>
      <c r="J21" s="35">
        <v>0</v>
      </c>
      <c r="K21" s="123">
        <v>1</v>
      </c>
      <c r="L21" s="123">
        <v>1</v>
      </c>
      <c r="M21" s="123">
        <v>1</v>
      </c>
      <c r="N21" s="35">
        <v>2</v>
      </c>
      <c r="O21" s="35">
        <v>2</v>
      </c>
      <c r="P21" s="35">
        <v>2</v>
      </c>
      <c r="Q21" s="35">
        <v>2</v>
      </c>
      <c r="R21" s="35">
        <v>2</v>
      </c>
      <c r="S21" s="35">
        <v>2</v>
      </c>
      <c r="T21" s="35">
        <v>2</v>
      </c>
      <c r="U21" s="35">
        <v>2</v>
      </c>
      <c r="V21" s="35">
        <v>2</v>
      </c>
      <c r="W21" s="35">
        <v>2</v>
      </c>
      <c r="X21" s="35">
        <v>2</v>
      </c>
      <c r="Y21" s="35">
        <v>2</v>
      </c>
      <c r="Z21" s="35"/>
      <c r="AA21">
        <f>MOD(INT(($H21-1)/PRODUCT(AB$19:$AC$19)),AA$19)+1</f>
        <v>2</v>
      </c>
      <c r="AB21">
        <f>MOD(INT(($H21-1)/PRODUCT(AC$19:$AC$19)),AB$19)+1</f>
        <v>2</v>
      </c>
      <c r="AC21">
        <f t="shared" si="44"/>
        <v>1</v>
      </c>
      <c r="AD21" s="3" t="str">
        <f t="shared" ref="AD21:AD36" ca="1" si="75">TEXT(LEFT(AD20,5)+1,"00000")&amp;MID(AD20,6,FIND(" ",AD20,7)-5)&amp;d.RegionName&amp;IF($DK21&lt;3," M-M"," Mat")&amp;IF($DP21=TRUE,"&amp;BBT","")&amp;IF($GR21&lt;&gt;0,"-mate EL","")&amp;IF($EX21," Aut","")&amp;IF($EY21," Win","")&amp;IF($EZ21," Spr","")&amp;" Scan "&amp;$FB21&amp;" (F"&amp;3+IFERROR(1*$BQ21,0)&amp;3+IFERROR(1*$BT21,0)&amp;"N"&amp;$BY21&amp;$BZ21&amp;")"</f>
        <v>00001 Template GSM  M-M-mate EL Aut Scan 1 (F33N11)</v>
      </c>
      <c r="AE21" s="10" t="str">
        <f ca="1">IF(MATCH(AD21,AD$5:AD21,0)=(COUNTA(AD$5:AD21)),"-","Dup")</f>
        <v>-</v>
      </c>
      <c r="AF21" s="23" t="b">
        <f t="shared" ca="1" si="37"/>
        <v>1</v>
      </c>
      <c r="AG21" s="23" t="b">
        <f t="shared" ca="1" si="37"/>
        <v>0</v>
      </c>
      <c r="AH21" s="23" t="str">
        <f t="shared" ca="1" si="37"/>
        <v>-</v>
      </c>
      <c r="AI21" s="23" t="str">
        <f t="shared" ca="1" si="37"/>
        <v>-</v>
      </c>
      <c r="AJ21" s="23" t="str">
        <f t="shared" ca="1" si="37"/>
        <v>-</v>
      </c>
      <c r="AK21" s="23" t="str">
        <f t="shared" ca="1" si="37"/>
        <v>-</v>
      </c>
      <c r="AL21" s="23" t="str">
        <f t="shared" ca="1" si="37"/>
        <v>-</v>
      </c>
      <c r="AM21" s="23" t="str">
        <f t="shared" ca="1" si="37"/>
        <v>-</v>
      </c>
      <c r="AN21" s="23" t="str">
        <f t="shared" ca="1" si="37"/>
        <v>-</v>
      </c>
      <c r="AO21" s="23" t="str">
        <f t="shared" ca="1" si="37"/>
        <v>-</v>
      </c>
      <c r="AP21" s="23" t="str">
        <f t="shared" ca="1" si="37"/>
        <v>-</v>
      </c>
      <c r="AQ21" s="23">
        <f t="shared" ca="1" si="37"/>
        <v>1</v>
      </c>
      <c r="AR21" s="23">
        <f t="shared" ca="1" si="37"/>
        <v>1</v>
      </c>
      <c r="AS21" s="23" t="str">
        <f t="shared" ca="1" si="37"/>
        <v>-</v>
      </c>
      <c r="AT21" s="23" t="str">
        <f t="shared" ca="1" si="37"/>
        <v>-</v>
      </c>
      <c r="AU21" s="23" t="str">
        <f t="shared" ca="1" si="37"/>
        <v>-</v>
      </c>
      <c r="AV21" s="23" t="str">
        <f t="shared" ca="1" si="45"/>
        <v>-</v>
      </c>
      <c r="AW21" s="23" t="str">
        <f t="shared" ca="1" si="45"/>
        <v>-</v>
      </c>
      <c r="AX21" s="23" t="str">
        <f t="shared" ca="1" si="45"/>
        <v>-</v>
      </c>
      <c r="AY21" s="23" t="str">
        <f t="shared" ca="1" si="45"/>
        <v>-</v>
      </c>
      <c r="AZ21" s="23" t="str">
        <f t="shared" ca="1" si="45"/>
        <v>-</v>
      </c>
      <c r="BA21" s="23" t="str">
        <f t="shared" ca="1" si="45"/>
        <v>-</v>
      </c>
      <c r="BB21" s="23" t="str">
        <f t="shared" ca="1" si="45"/>
        <v>-</v>
      </c>
      <c r="BC21" s="23" t="str">
        <f t="shared" ca="1" si="45"/>
        <v>-</v>
      </c>
      <c r="BD21" s="23" t="str">
        <f t="shared" ca="1" si="45"/>
        <v>-</v>
      </c>
      <c r="BE21" s="23" t="str">
        <f t="shared" ca="1" si="45"/>
        <v>-</v>
      </c>
      <c r="BF21" s="23" t="str">
        <f t="shared" ca="1" si="45"/>
        <v>-</v>
      </c>
      <c r="BG21" s="23" t="str">
        <f t="shared" ca="1" si="45"/>
        <v>-</v>
      </c>
      <c r="BH21" s="23" t="str">
        <f t="shared" ca="1" si="45"/>
        <v>-</v>
      </c>
      <c r="BI21" s="23" t="str">
        <f t="shared" ca="1" si="45"/>
        <v>-</v>
      </c>
      <c r="BJ21" s="23" t="str">
        <f t="shared" ca="1" si="45"/>
        <v>-</v>
      </c>
      <c r="BK21" s="23" t="str">
        <f t="shared" ca="1" si="45"/>
        <v>-</v>
      </c>
      <c r="BL21" s="23" t="str">
        <f t="shared" ca="1" si="45"/>
        <v>-</v>
      </c>
      <c r="BM21" s="23" t="str">
        <f t="shared" ca="1" si="45"/>
        <v>-</v>
      </c>
      <c r="BN21" s="23" t="str">
        <f t="shared" ca="1" si="45"/>
        <v>-</v>
      </c>
      <c r="BO21" s="23" t="str">
        <f t="shared" ca="1" si="45"/>
        <v>-</v>
      </c>
      <c r="BP21" s="23" t="str">
        <f t="shared" ca="1" si="45"/>
        <v>-</v>
      </c>
      <c r="BQ21" s="23" t="str">
        <f t="shared" ca="1" si="45"/>
        <v>-</v>
      </c>
      <c r="BR21" s="23" t="str">
        <f t="shared" ca="1" si="45"/>
        <v>-</v>
      </c>
      <c r="BS21" s="23" t="str">
        <f t="shared" ca="1" si="45"/>
        <v>-</v>
      </c>
      <c r="BT21" s="23" t="str">
        <f t="shared" ca="1" si="45"/>
        <v>-</v>
      </c>
      <c r="BU21" s="23" t="str">
        <f t="shared" ca="1" si="45"/>
        <v>-</v>
      </c>
      <c r="BV21" s="23" t="str">
        <f t="shared" ca="1" si="45"/>
        <v>-</v>
      </c>
      <c r="BW21" s="23" t="str">
        <f t="shared" ca="1" si="45"/>
        <v>-</v>
      </c>
      <c r="BX21" s="23" t="str">
        <f t="shared" ca="1" si="45"/>
        <v>-</v>
      </c>
      <c r="BY21" s="23">
        <f t="shared" ca="1" si="45"/>
        <v>1</v>
      </c>
      <c r="BZ21" s="23">
        <f t="shared" ca="1" si="45"/>
        <v>1</v>
      </c>
      <c r="CA21" s="23">
        <f t="shared" ca="1" si="45"/>
        <v>0</v>
      </c>
      <c r="CB21" s="23" t="str">
        <f t="shared" ca="1" si="45"/>
        <v>-</v>
      </c>
      <c r="CC21" s="23" t="str">
        <f t="shared" ca="1" si="45"/>
        <v>-</v>
      </c>
      <c r="CD21" s="23" t="str">
        <f t="shared" ca="1" si="45"/>
        <v>-</v>
      </c>
      <c r="CE21" s="23" t="str">
        <f t="shared" ca="1" si="45"/>
        <v>-</v>
      </c>
      <c r="CF21" s="23" t="str">
        <f t="shared" ca="1" si="45"/>
        <v>-</v>
      </c>
      <c r="CG21" s="23" t="str">
        <f t="shared" ca="1" si="45"/>
        <v>-</v>
      </c>
      <c r="CH21" s="23" t="str">
        <f t="shared" ca="1" si="45"/>
        <v>-</v>
      </c>
      <c r="CI21" s="23">
        <f t="shared" ca="1" si="45"/>
        <v>0</v>
      </c>
      <c r="CJ21" s="23" t="str">
        <f t="shared" ca="1" si="45"/>
        <v>-</v>
      </c>
      <c r="CK21" s="23" t="str">
        <f t="shared" ca="1" si="45"/>
        <v>-</v>
      </c>
      <c r="CL21" s="23" t="str">
        <f t="shared" ca="1" si="45"/>
        <v>-</v>
      </c>
      <c r="CM21" s="23" t="str">
        <f t="shared" ca="1" si="45"/>
        <v>-</v>
      </c>
      <c r="CN21" s="23" t="str">
        <f t="shared" ca="1" si="45"/>
        <v>-</v>
      </c>
      <c r="CO21" s="23">
        <f t="shared" ca="1" si="45"/>
        <v>0</v>
      </c>
      <c r="CP21" s="23">
        <f t="shared" ca="1" si="45"/>
        <v>0</v>
      </c>
      <c r="CQ21" s="23">
        <f t="shared" ca="1" si="45"/>
        <v>0</v>
      </c>
      <c r="CR21" s="23">
        <f t="shared" ca="1" si="45"/>
        <v>0</v>
      </c>
      <c r="CS21" s="23">
        <f t="shared" ca="1" si="45"/>
        <v>0</v>
      </c>
      <c r="CT21" s="23">
        <f t="shared" ca="1" si="45"/>
        <v>0</v>
      </c>
      <c r="CU21" s="23">
        <f t="shared" ref="CU21" ca="1" si="76">OFFSET(CU$5,$B21,0)</f>
        <v>0</v>
      </c>
      <c r="CV21" s="23">
        <f t="shared" ca="1" si="46"/>
        <v>0</v>
      </c>
      <c r="CW21" s="23">
        <f t="shared" ca="1" si="46"/>
        <v>0</v>
      </c>
      <c r="CX21" s="23">
        <f t="shared" ca="1" si="46"/>
        <v>0</v>
      </c>
      <c r="CY21" s="23">
        <f t="shared" ca="1" si="46"/>
        <v>0</v>
      </c>
      <c r="CZ21" s="23" t="str">
        <f t="shared" ca="1" si="46"/>
        <v>-</v>
      </c>
      <c r="DA21" s="23" t="str">
        <f t="shared" ca="1" si="46"/>
        <v>-</v>
      </c>
      <c r="DB21" s="23">
        <f t="shared" ca="1" si="46"/>
        <v>19</v>
      </c>
      <c r="DC21" s="23">
        <f t="shared" ca="1" si="46"/>
        <v>19</v>
      </c>
      <c r="DD21" s="23" t="str">
        <f t="shared" ca="1" si="46"/>
        <v>-</v>
      </c>
      <c r="DE21" s="23" t="str">
        <f t="shared" ca="1" si="46"/>
        <v>-</v>
      </c>
      <c r="DF21" s="23" t="str">
        <f t="shared" ca="1" si="46"/>
        <v>-</v>
      </c>
      <c r="DG21" s="23" t="str">
        <f t="shared" ca="1" si="46"/>
        <v>-</v>
      </c>
      <c r="DH21" s="23" t="str">
        <f t="shared" ca="1" si="46"/>
        <v>-</v>
      </c>
      <c r="DI21" s="23" t="str">
        <f t="shared" ca="1" si="46"/>
        <v>-</v>
      </c>
      <c r="DJ21" s="23" t="str">
        <f t="shared" ca="1" si="46"/>
        <v>-</v>
      </c>
      <c r="DK21" s="5">
        <f t="shared" si="48"/>
        <v>1</v>
      </c>
      <c r="DL21" s="23" t="str">
        <f t="shared" ref="DL21:FF22" ca="1" si="77">OFFSET(DL$5,$B21,0)</f>
        <v>-</v>
      </c>
      <c r="DM21" s="23" t="str">
        <f t="shared" ca="1" si="77"/>
        <v>-</v>
      </c>
      <c r="DN21" s="23" t="str">
        <f t="shared" ca="1" si="77"/>
        <v>-</v>
      </c>
      <c r="DO21" s="23" t="str">
        <f t="shared" ca="1" si="77"/>
        <v>-</v>
      </c>
      <c r="DP21" s="5" t="b">
        <f t="shared" si="49"/>
        <v>0</v>
      </c>
      <c r="DQ21" s="23" t="str">
        <f t="shared" ca="1" si="77"/>
        <v>-</v>
      </c>
      <c r="DR21" s="23">
        <f t="shared" ca="1" si="77"/>
        <v>0</v>
      </c>
      <c r="DS21" s="23" t="str">
        <f t="shared" ca="1" si="77"/>
        <v>-</v>
      </c>
      <c r="DT21" s="23">
        <f t="shared" ca="1" si="77"/>
        <v>1</v>
      </c>
      <c r="DU21" s="23">
        <f t="shared" ca="1" si="77"/>
        <v>0</v>
      </c>
      <c r="DV21" s="23">
        <f t="shared" ca="1" si="77"/>
        <v>1</v>
      </c>
      <c r="DW21" s="23">
        <f t="shared" ca="1" si="77"/>
        <v>1</v>
      </c>
      <c r="DX21" s="23">
        <f t="shared" ca="1" si="77"/>
        <v>1</v>
      </c>
      <c r="DY21" s="23">
        <f t="shared" ca="1" si="77"/>
        <v>0</v>
      </c>
      <c r="DZ21" s="23">
        <f t="shared" ca="1" si="77"/>
        <v>0</v>
      </c>
      <c r="EA21" s="23">
        <f t="shared" ca="1" si="77"/>
        <v>0</v>
      </c>
      <c r="EB21" s="23">
        <f t="shared" ca="1" si="77"/>
        <v>0</v>
      </c>
      <c r="EC21" s="23">
        <f t="shared" ca="1" si="77"/>
        <v>1</v>
      </c>
      <c r="ED21" s="23">
        <f t="shared" ca="1" si="77"/>
        <v>0</v>
      </c>
      <c r="EE21" s="23">
        <f t="shared" ca="1" si="77"/>
        <v>0</v>
      </c>
      <c r="EF21" s="23">
        <f t="shared" ca="1" si="77"/>
        <v>0</v>
      </c>
      <c r="EG21" s="23">
        <f t="shared" ca="1" si="77"/>
        <v>0</v>
      </c>
      <c r="EH21" s="23">
        <f t="shared" ca="1" si="77"/>
        <v>0</v>
      </c>
      <c r="EI21" s="23">
        <f t="shared" ca="1" si="77"/>
        <v>0</v>
      </c>
      <c r="EJ21" s="23">
        <f t="shared" ca="1" si="77"/>
        <v>0</v>
      </c>
      <c r="EK21" s="23">
        <f t="shared" ca="1" si="77"/>
        <v>1</v>
      </c>
      <c r="EL21" s="23">
        <f t="shared" ca="1" si="77"/>
        <v>0</v>
      </c>
      <c r="EM21" s="5">
        <f t="shared" si="50"/>
        <v>0</v>
      </c>
      <c r="EN21" s="5">
        <f t="shared" si="50"/>
        <v>0</v>
      </c>
      <c r="EO21" s="5">
        <f t="shared" si="50"/>
        <v>0</v>
      </c>
      <c r="EP21" s="5">
        <f t="shared" si="50"/>
        <v>0</v>
      </c>
      <c r="EQ21" s="5">
        <f t="shared" si="50"/>
        <v>0</v>
      </c>
      <c r="ER21" s="23">
        <f t="shared" ca="1" si="77"/>
        <v>0</v>
      </c>
      <c r="ES21" s="23">
        <f t="shared" ca="1" si="77"/>
        <v>0</v>
      </c>
      <c r="ET21" s="23" t="str">
        <f t="shared" ca="1" si="77"/>
        <v>-</v>
      </c>
      <c r="EU21" s="23" t="str">
        <f t="shared" ca="1" si="77"/>
        <v>-</v>
      </c>
      <c r="EV21" s="23" t="str">
        <f t="shared" ca="1" si="77"/>
        <v>-</v>
      </c>
      <c r="EW21" s="23" t="str">
        <f t="shared" ca="1" si="77"/>
        <v>-</v>
      </c>
      <c r="EX21" s="5" t="b">
        <f t="shared" si="51"/>
        <v>1</v>
      </c>
      <c r="EY21" s="5" t="b">
        <f t="shared" si="51"/>
        <v>0</v>
      </c>
      <c r="EZ21" s="5" t="b">
        <f t="shared" si="51"/>
        <v>0</v>
      </c>
      <c r="FA21" s="23">
        <f t="shared" ca="1" si="77"/>
        <v>1</v>
      </c>
      <c r="FB21" s="23">
        <f t="shared" ca="1" si="77"/>
        <v>1</v>
      </c>
      <c r="FC21" s="23" t="str">
        <f t="shared" ca="1" si="77"/>
        <v>-</v>
      </c>
      <c r="FD21" s="23" t="str">
        <f t="shared" ca="1" si="77"/>
        <v>-</v>
      </c>
      <c r="FE21" s="23" t="str">
        <f t="shared" ca="1" si="77"/>
        <v>-</v>
      </c>
      <c r="FF21" s="23" t="str">
        <f t="shared" ca="1" si="77"/>
        <v>-</v>
      </c>
      <c r="FG21" s="5" t="str">
        <f t="array" ref="FG21">IF(OR(FH21:FU21&lt;&gt;"-"),TRUE,"-")</f>
        <v>-</v>
      </c>
      <c r="FH21" s="5" t="str">
        <f t="shared" si="52"/>
        <v>-</v>
      </c>
      <c r="FI21" s="5" t="str">
        <f t="shared" si="52"/>
        <v>-</v>
      </c>
      <c r="FJ21" s="5" t="str">
        <f t="shared" si="52"/>
        <v>-</v>
      </c>
      <c r="FK21" s="5" t="str">
        <f t="shared" si="52"/>
        <v>-</v>
      </c>
      <c r="FL21" s="5" t="str">
        <f t="shared" si="52"/>
        <v>-</v>
      </c>
      <c r="FM21" s="5" t="str">
        <f t="shared" si="52"/>
        <v>-</v>
      </c>
      <c r="FN21" s="5" t="str">
        <f t="shared" si="52"/>
        <v>-</v>
      </c>
      <c r="FO21" s="5" t="str">
        <f t="shared" si="52"/>
        <v>-</v>
      </c>
      <c r="FP21" s="5" t="str">
        <f t="shared" si="52"/>
        <v>-</v>
      </c>
      <c r="FQ21" s="5" t="str">
        <f t="shared" si="52"/>
        <v>-</v>
      </c>
      <c r="FR21" s="5" t="str">
        <f t="shared" si="52"/>
        <v>-</v>
      </c>
      <c r="FS21" s="5" t="str">
        <f t="shared" si="52"/>
        <v>-</v>
      </c>
      <c r="FT21" s="5" t="str">
        <f t="shared" si="52"/>
        <v>-</v>
      </c>
      <c r="FU21" s="5" t="str">
        <f t="shared" si="52"/>
        <v>-</v>
      </c>
      <c r="FV21" s="5" t="b">
        <f t="array" aca="1" ref="FV21" ca="1">IF(OR(FW21:GK21&lt;&gt;"-"),TRUE,"-")</f>
        <v>1</v>
      </c>
      <c r="FW21" s="23">
        <f t="shared" ca="1" si="53"/>
        <v>0</v>
      </c>
      <c r="FX21" s="5" t="str">
        <f t="shared" si="54"/>
        <v>-</v>
      </c>
      <c r="FY21" s="5" t="str">
        <f t="shared" si="55"/>
        <v>-</v>
      </c>
      <c r="FZ21" s="5" t="str">
        <f t="shared" si="56"/>
        <v>-</v>
      </c>
      <c r="GA21" s="5" t="str">
        <f t="shared" si="57"/>
        <v>-</v>
      </c>
      <c r="GB21" s="5" t="str">
        <f t="shared" si="58"/>
        <v>-</v>
      </c>
      <c r="GC21" s="5" t="str">
        <f t="shared" si="59"/>
        <v>-</v>
      </c>
      <c r="GD21" s="5" t="str">
        <f t="shared" si="60"/>
        <v>-</v>
      </c>
      <c r="GE21" s="5" t="str">
        <f t="shared" si="61"/>
        <v>-</v>
      </c>
      <c r="GF21" s="5" t="str">
        <f t="shared" si="62"/>
        <v>-</v>
      </c>
      <c r="GG21" s="5" t="str">
        <f t="shared" si="63"/>
        <v>-</v>
      </c>
      <c r="GH21" s="5" t="str">
        <f t="shared" si="64"/>
        <v>-</v>
      </c>
      <c r="GI21" s="5" t="str">
        <f t="shared" si="65"/>
        <v>-</v>
      </c>
      <c r="GJ21" s="5" t="str">
        <f t="shared" si="66"/>
        <v>-</v>
      </c>
      <c r="GK21" s="5" t="str">
        <f t="shared" si="67"/>
        <v>-</v>
      </c>
      <c r="GL21" s="23" t="str">
        <f t="shared" ca="1" si="68"/>
        <v>-</v>
      </c>
      <c r="GM21" s="23" t="str">
        <f ca="1">OFFSET(GM$5,$B21,0)</f>
        <v>-</v>
      </c>
      <c r="GN21" s="23" t="b">
        <f t="shared" ca="1" si="69"/>
        <v>1</v>
      </c>
      <c r="GO21" s="23">
        <f ca="1">OFFSET(GO$5,$B21,0)</f>
        <v>0</v>
      </c>
      <c r="GP21" s="23" t="str">
        <f ca="1">OFFSET(GP$5,$B21,0)</f>
        <v>-</v>
      </c>
      <c r="GQ21" s="23" t="str">
        <f t="shared" ca="1" si="70"/>
        <v>-</v>
      </c>
      <c r="GR21" s="23" t="str">
        <f t="shared" ca="1" si="70"/>
        <v>-</v>
      </c>
      <c r="GS21" s="23" t="str">
        <f t="shared" ca="1" si="70"/>
        <v>-</v>
      </c>
      <c r="GT21" s="5">
        <f t="shared" si="71"/>
        <v>0</v>
      </c>
      <c r="GU21" s="5">
        <f t="shared" si="71"/>
        <v>500</v>
      </c>
      <c r="GV21" s="5">
        <f t="shared" si="71"/>
        <v>500</v>
      </c>
      <c r="GW21" s="5">
        <f t="shared" si="71"/>
        <v>0</v>
      </c>
      <c r="GX21" s="5">
        <f t="shared" si="71"/>
        <v>240</v>
      </c>
      <c r="GY21" s="23">
        <f t="shared" ca="1" si="70"/>
        <v>1</v>
      </c>
      <c r="GZ21" s="23">
        <f t="shared" ca="1" si="70"/>
        <v>0</v>
      </c>
      <c r="HA21" s="23">
        <f t="shared" ca="1" si="70"/>
        <v>1</v>
      </c>
      <c r="HB21" s="23">
        <f t="shared" ca="1" si="70"/>
        <v>1</v>
      </c>
      <c r="HC21" s="23">
        <f t="shared" ca="1" si="70"/>
        <v>0</v>
      </c>
      <c r="HD21" s="23">
        <f t="shared" ca="1" si="70"/>
        <v>70</v>
      </c>
      <c r="HE21" s="23">
        <f t="shared" ca="1" si="70"/>
        <v>50</v>
      </c>
      <c r="HF21" s="23">
        <f t="shared" ca="1" si="70"/>
        <v>70</v>
      </c>
      <c r="HG21" s="23">
        <f t="shared" ca="1" si="70"/>
        <v>50</v>
      </c>
      <c r="HH21" s="5">
        <f t="shared" si="72"/>
        <v>1</v>
      </c>
      <c r="HI21" s="5">
        <f t="shared" si="73"/>
        <v>1</v>
      </c>
      <c r="HJ21" s="5">
        <f t="shared" si="74"/>
        <v>1</v>
      </c>
      <c r="HK21" s="23">
        <f t="shared" ca="1" si="70"/>
        <v>1</v>
      </c>
      <c r="HL21" s="23">
        <f t="shared" ca="1" si="70"/>
        <v>1</v>
      </c>
      <c r="HM21" s="23">
        <f t="shared" ca="1" si="70"/>
        <v>1</v>
      </c>
      <c r="HN21" s="23">
        <f t="shared" ca="1" si="70"/>
        <v>1</v>
      </c>
      <c r="HO21" s="23">
        <f t="shared" ca="1" si="70"/>
        <v>1</v>
      </c>
      <c r="HP21" s="23">
        <f t="shared" ca="1" si="70"/>
        <v>1</v>
      </c>
      <c r="HQ21" s="23">
        <f t="shared" ca="1" si="70"/>
        <v>1</v>
      </c>
      <c r="HR21" s="23" t="b">
        <f t="shared" ca="1" si="70"/>
        <v>1</v>
      </c>
      <c r="HS21" s="23">
        <f t="shared" ca="1" si="70"/>
        <v>1230</v>
      </c>
      <c r="HT21" s="23">
        <f t="shared" ca="1" si="70"/>
        <v>0</v>
      </c>
      <c r="HU21" s="23" t="str">
        <f t="shared" ca="1" si="70"/>
        <v>-</v>
      </c>
      <c r="HV21" s="23" t="str">
        <f t="shared" ca="1" si="70"/>
        <v>-</v>
      </c>
      <c r="HW21" s="23">
        <f t="shared" ca="1" si="70"/>
        <v>0</v>
      </c>
      <c r="HX21" s="23">
        <f t="shared" ca="1" si="70"/>
        <v>0</v>
      </c>
      <c r="HY21" s="29">
        <v>0</v>
      </c>
    </row>
    <row r="22" spans="1:233" outlineLevel="1">
      <c r="A22" s="26">
        <f t="shared" si="17"/>
        <v>17</v>
      </c>
      <c r="B22" s="26">
        <f t="shared" ref="B22:B27" si="78">$A$20</f>
        <v>15</v>
      </c>
      <c r="C22">
        <v>10</v>
      </c>
      <c r="D22" t="b">
        <v>0</v>
      </c>
      <c r="E22" t="b">
        <v>0</v>
      </c>
      <c r="F22" t="b">
        <v>0</v>
      </c>
      <c r="G22" s="35">
        <v>2</v>
      </c>
      <c r="H22" s="123">
        <v>23</v>
      </c>
      <c r="I22" s="35">
        <v>1</v>
      </c>
      <c r="J22" s="35">
        <v>0</v>
      </c>
      <c r="K22" s="123">
        <v>1</v>
      </c>
      <c r="L22" s="123">
        <v>1</v>
      </c>
      <c r="M22" s="123">
        <v>1</v>
      </c>
      <c r="N22" s="35">
        <v>3</v>
      </c>
      <c r="O22" s="35">
        <v>3</v>
      </c>
      <c r="P22" s="35">
        <v>3</v>
      </c>
      <c r="Q22" s="35">
        <v>3</v>
      </c>
      <c r="R22" s="35">
        <v>3</v>
      </c>
      <c r="S22" s="35">
        <v>3</v>
      </c>
      <c r="T22" s="35">
        <v>3</v>
      </c>
      <c r="U22" s="35">
        <v>1</v>
      </c>
      <c r="V22" s="35">
        <v>3</v>
      </c>
      <c r="W22" s="35">
        <v>3</v>
      </c>
      <c r="X22" s="35">
        <v>3</v>
      </c>
      <c r="Y22" s="35">
        <v>3</v>
      </c>
      <c r="Z22" s="35"/>
      <c r="AA22">
        <f>MOD(INT(($H22-1)/PRODUCT(AB$19:$AC$19)),AA$19)+1</f>
        <v>2</v>
      </c>
      <c r="AB22">
        <f>MOD(INT(($H22-1)/PRODUCT(AC$19:$AC$19)),AB$19)+1</f>
        <v>2</v>
      </c>
      <c r="AC22">
        <f t="shared" si="44"/>
        <v>1</v>
      </c>
      <c r="AD22" s="3" t="str">
        <f t="shared" ca="1" si="75"/>
        <v>00002 Template GSM  M-M-mate EL Win Scan 1 (F33N11)</v>
      </c>
      <c r="AE22" s="10" t="str">
        <f ca="1">IF(MATCH(AD22,AD$5:AD22,0)=(COUNTA(AD$5:AD22)),"-","Dup")</f>
        <v>-</v>
      </c>
      <c r="AF22" s="23" t="b">
        <f t="shared" ca="1" si="37"/>
        <v>1</v>
      </c>
      <c r="AG22" s="23" t="b">
        <f t="shared" ca="1" si="37"/>
        <v>0</v>
      </c>
      <c r="AH22" s="23" t="str">
        <f t="shared" ca="1" si="37"/>
        <v>-</v>
      </c>
      <c r="AI22" s="23" t="str">
        <f t="shared" ca="1" si="37"/>
        <v>-</v>
      </c>
      <c r="AJ22" s="23" t="str">
        <f t="shared" ca="1" si="37"/>
        <v>-</v>
      </c>
      <c r="AK22" s="23" t="str">
        <f t="shared" ca="1" si="37"/>
        <v>-</v>
      </c>
      <c r="AL22" s="23" t="str">
        <f t="shared" ca="1" si="37"/>
        <v>-</v>
      </c>
      <c r="AM22" s="23" t="str">
        <f t="shared" ca="1" si="37"/>
        <v>-</v>
      </c>
      <c r="AN22" s="23" t="str">
        <f t="shared" ca="1" si="37"/>
        <v>-</v>
      </c>
      <c r="AO22" s="23" t="str">
        <f t="shared" ca="1" si="37"/>
        <v>-</v>
      </c>
      <c r="AP22" s="23" t="str">
        <f t="shared" ca="1" si="37"/>
        <v>-</v>
      </c>
      <c r="AQ22" s="23">
        <f t="shared" ca="1" si="37"/>
        <v>1</v>
      </c>
      <c r="AR22" s="23">
        <f t="shared" ca="1" si="37"/>
        <v>1</v>
      </c>
      <c r="AS22" s="23" t="str">
        <f t="shared" ca="1" si="37"/>
        <v>-</v>
      </c>
      <c r="AT22" s="23" t="str">
        <f t="shared" ca="1" si="37"/>
        <v>-</v>
      </c>
      <c r="AU22" s="23" t="str">
        <f t="shared" ca="1" si="37"/>
        <v>-</v>
      </c>
      <c r="AV22" s="23" t="str">
        <f t="shared" ref="AV22:CU22" ca="1" si="79">OFFSET(AV$5,$B22,0)</f>
        <v>-</v>
      </c>
      <c r="AW22" s="23" t="str">
        <f t="shared" ca="1" si="79"/>
        <v>-</v>
      </c>
      <c r="AX22" s="23" t="str">
        <f t="shared" ca="1" si="79"/>
        <v>-</v>
      </c>
      <c r="AY22" s="23" t="str">
        <f t="shared" ca="1" si="79"/>
        <v>-</v>
      </c>
      <c r="AZ22" s="23" t="str">
        <f t="shared" ca="1" si="79"/>
        <v>-</v>
      </c>
      <c r="BA22" s="23" t="str">
        <f t="shared" ca="1" si="79"/>
        <v>-</v>
      </c>
      <c r="BB22" s="23" t="str">
        <f t="shared" ca="1" si="79"/>
        <v>-</v>
      </c>
      <c r="BC22" s="23" t="str">
        <f t="shared" ca="1" si="79"/>
        <v>-</v>
      </c>
      <c r="BD22" s="23" t="str">
        <f t="shared" ca="1" si="79"/>
        <v>-</v>
      </c>
      <c r="BE22" s="23" t="str">
        <f t="shared" ca="1" si="79"/>
        <v>-</v>
      </c>
      <c r="BF22" s="23" t="str">
        <f t="shared" ca="1" si="79"/>
        <v>-</v>
      </c>
      <c r="BG22" s="23" t="str">
        <f t="shared" ca="1" si="79"/>
        <v>-</v>
      </c>
      <c r="BH22" s="23" t="str">
        <f t="shared" ca="1" si="79"/>
        <v>-</v>
      </c>
      <c r="BI22" s="23" t="str">
        <f t="shared" ca="1" si="79"/>
        <v>-</v>
      </c>
      <c r="BJ22" s="23" t="str">
        <f t="shared" ca="1" si="79"/>
        <v>-</v>
      </c>
      <c r="BK22" s="23" t="str">
        <f t="shared" ca="1" si="79"/>
        <v>-</v>
      </c>
      <c r="BL22" s="23" t="str">
        <f t="shared" ca="1" si="79"/>
        <v>-</v>
      </c>
      <c r="BM22" s="23" t="str">
        <f t="shared" ca="1" si="79"/>
        <v>-</v>
      </c>
      <c r="BN22" s="23" t="str">
        <f t="shared" ca="1" si="79"/>
        <v>-</v>
      </c>
      <c r="BO22" s="23" t="str">
        <f t="shared" ca="1" si="79"/>
        <v>-</v>
      </c>
      <c r="BP22" s="23" t="str">
        <f t="shared" ca="1" si="79"/>
        <v>-</v>
      </c>
      <c r="BQ22" s="23" t="str">
        <f t="shared" ca="1" si="79"/>
        <v>-</v>
      </c>
      <c r="BR22" s="23" t="str">
        <f t="shared" ca="1" si="79"/>
        <v>-</v>
      </c>
      <c r="BS22" s="23" t="str">
        <f t="shared" ca="1" si="79"/>
        <v>-</v>
      </c>
      <c r="BT22" s="23" t="str">
        <f t="shared" ca="1" si="79"/>
        <v>-</v>
      </c>
      <c r="BU22" s="23" t="str">
        <f t="shared" ca="1" si="79"/>
        <v>-</v>
      </c>
      <c r="BV22" s="23" t="str">
        <f t="shared" ca="1" si="79"/>
        <v>-</v>
      </c>
      <c r="BW22" s="23" t="str">
        <f t="shared" ca="1" si="79"/>
        <v>-</v>
      </c>
      <c r="BX22" s="23" t="str">
        <f t="shared" ca="1" si="79"/>
        <v>-</v>
      </c>
      <c r="BY22" s="23">
        <f t="shared" ca="1" si="79"/>
        <v>1</v>
      </c>
      <c r="BZ22" s="23">
        <f t="shared" ca="1" si="79"/>
        <v>1</v>
      </c>
      <c r="CA22" s="23">
        <f t="shared" ca="1" si="79"/>
        <v>0</v>
      </c>
      <c r="CB22" s="23" t="str">
        <f t="shared" ca="1" si="79"/>
        <v>-</v>
      </c>
      <c r="CC22" s="23" t="str">
        <f t="shared" ca="1" si="79"/>
        <v>-</v>
      </c>
      <c r="CD22" s="23" t="str">
        <f t="shared" ca="1" si="79"/>
        <v>-</v>
      </c>
      <c r="CE22" s="23" t="str">
        <f t="shared" ca="1" si="79"/>
        <v>-</v>
      </c>
      <c r="CF22" s="23" t="str">
        <f t="shared" ca="1" si="79"/>
        <v>-</v>
      </c>
      <c r="CG22" s="23" t="str">
        <f t="shared" ca="1" si="79"/>
        <v>-</v>
      </c>
      <c r="CH22" s="23" t="str">
        <f t="shared" ca="1" si="79"/>
        <v>-</v>
      </c>
      <c r="CI22" s="23">
        <f t="shared" ca="1" si="79"/>
        <v>0</v>
      </c>
      <c r="CJ22" s="23" t="str">
        <f t="shared" ca="1" si="79"/>
        <v>-</v>
      </c>
      <c r="CK22" s="23" t="str">
        <f t="shared" ca="1" si="79"/>
        <v>-</v>
      </c>
      <c r="CL22" s="23" t="str">
        <f t="shared" ca="1" si="79"/>
        <v>-</v>
      </c>
      <c r="CM22" s="23" t="str">
        <f t="shared" ca="1" si="79"/>
        <v>-</v>
      </c>
      <c r="CN22" s="23" t="str">
        <f t="shared" ca="1" si="79"/>
        <v>-</v>
      </c>
      <c r="CO22" s="23">
        <f t="shared" ca="1" si="79"/>
        <v>0</v>
      </c>
      <c r="CP22" s="23">
        <f t="shared" ca="1" si="79"/>
        <v>0</v>
      </c>
      <c r="CQ22" s="23">
        <f t="shared" ca="1" si="79"/>
        <v>0</v>
      </c>
      <c r="CR22" s="23">
        <f t="shared" ca="1" si="79"/>
        <v>0</v>
      </c>
      <c r="CS22" s="23">
        <f t="shared" ca="1" si="79"/>
        <v>0</v>
      </c>
      <c r="CT22" s="23">
        <f t="shared" ca="1" si="79"/>
        <v>0</v>
      </c>
      <c r="CU22" s="23">
        <f t="shared" ca="1" si="79"/>
        <v>0</v>
      </c>
      <c r="CV22" s="23">
        <f t="shared" ca="1" si="46"/>
        <v>0</v>
      </c>
      <c r="CW22" s="23">
        <f t="shared" ca="1" si="46"/>
        <v>0</v>
      </c>
      <c r="CX22" s="23">
        <f t="shared" ca="1" si="46"/>
        <v>0</v>
      </c>
      <c r="CY22" s="23">
        <f t="shared" ca="1" si="46"/>
        <v>0</v>
      </c>
      <c r="CZ22" s="23" t="str">
        <f t="shared" ca="1" si="46"/>
        <v>-</v>
      </c>
      <c r="DA22" s="23" t="str">
        <f t="shared" ca="1" si="46"/>
        <v>-</v>
      </c>
      <c r="DB22" s="23">
        <f t="shared" ca="1" si="46"/>
        <v>19</v>
      </c>
      <c r="DC22" s="23">
        <f t="shared" ca="1" si="46"/>
        <v>19</v>
      </c>
      <c r="DD22" s="23" t="str">
        <f t="shared" ca="1" si="46"/>
        <v>-</v>
      </c>
      <c r="DE22" s="23" t="str">
        <f t="shared" ca="1" si="46"/>
        <v>-</v>
      </c>
      <c r="DF22" s="23" t="str">
        <f t="shared" ca="1" si="46"/>
        <v>-</v>
      </c>
      <c r="DG22" s="23" t="str">
        <f t="shared" ca="1" si="46"/>
        <v>-</v>
      </c>
      <c r="DH22" s="23" t="str">
        <f t="shared" ca="1" si="46"/>
        <v>-</v>
      </c>
      <c r="DI22" s="23" t="str">
        <f t="shared" ca="1" si="46"/>
        <v>-</v>
      </c>
      <c r="DJ22" s="23" t="str">
        <f t="shared" ca="1" si="46"/>
        <v>-</v>
      </c>
      <c r="DK22" s="5">
        <f t="shared" si="48"/>
        <v>1</v>
      </c>
      <c r="DL22" s="23" t="str">
        <f t="shared" ca="1" si="77"/>
        <v>-</v>
      </c>
      <c r="DM22" s="23" t="str">
        <f t="shared" ca="1" si="77"/>
        <v>-</v>
      </c>
      <c r="DN22" s="23" t="str">
        <f t="shared" ca="1" si="77"/>
        <v>-</v>
      </c>
      <c r="DO22" s="23" t="str">
        <f t="shared" ca="1" si="77"/>
        <v>-</v>
      </c>
      <c r="DP22" s="5" t="b">
        <f t="shared" si="49"/>
        <v>0</v>
      </c>
      <c r="DQ22" s="23" t="str">
        <f t="shared" ca="1" si="77"/>
        <v>-</v>
      </c>
      <c r="DR22" s="23">
        <f t="shared" ca="1" si="77"/>
        <v>0</v>
      </c>
      <c r="DS22" s="23" t="str">
        <f t="shared" ca="1" si="77"/>
        <v>-</v>
      </c>
      <c r="DT22" s="23">
        <f t="shared" ca="1" si="77"/>
        <v>1</v>
      </c>
      <c r="DU22" s="23">
        <f t="shared" ca="1" si="77"/>
        <v>0</v>
      </c>
      <c r="DV22" s="23">
        <f t="shared" ca="1" si="77"/>
        <v>1</v>
      </c>
      <c r="DW22" s="23">
        <f t="shared" ca="1" si="77"/>
        <v>1</v>
      </c>
      <c r="DX22" s="23">
        <f t="shared" ca="1" si="77"/>
        <v>1</v>
      </c>
      <c r="DY22" s="23">
        <f t="shared" ca="1" si="77"/>
        <v>0</v>
      </c>
      <c r="DZ22" s="23">
        <f t="shared" ca="1" si="77"/>
        <v>0</v>
      </c>
      <c r="EA22" s="23">
        <f t="shared" ca="1" si="77"/>
        <v>0</v>
      </c>
      <c r="EB22" s="23">
        <f t="shared" ca="1" si="77"/>
        <v>0</v>
      </c>
      <c r="EC22" s="23">
        <f t="shared" ca="1" si="77"/>
        <v>1</v>
      </c>
      <c r="ED22" s="23">
        <f t="shared" ca="1" si="77"/>
        <v>0</v>
      </c>
      <c r="EE22" s="23">
        <f t="shared" ca="1" si="77"/>
        <v>0</v>
      </c>
      <c r="EF22" s="23">
        <f t="shared" ca="1" si="77"/>
        <v>0</v>
      </c>
      <c r="EG22" s="23">
        <f t="shared" ca="1" si="77"/>
        <v>0</v>
      </c>
      <c r="EH22" s="23">
        <f t="shared" ca="1" si="77"/>
        <v>0</v>
      </c>
      <c r="EI22" s="23">
        <f t="shared" ca="1" si="77"/>
        <v>0</v>
      </c>
      <c r="EJ22" s="23">
        <f t="shared" ca="1" si="77"/>
        <v>0</v>
      </c>
      <c r="EK22" s="23">
        <f t="shared" ca="1" si="77"/>
        <v>1</v>
      </c>
      <c r="EL22" s="23">
        <f t="shared" ca="1" si="77"/>
        <v>0</v>
      </c>
      <c r="EM22" s="5">
        <f t="shared" si="50"/>
        <v>0</v>
      </c>
      <c r="EN22" s="5">
        <f t="shared" si="50"/>
        <v>0</v>
      </c>
      <c r="EO22" s="5">
        <f t="shared" si="50"/>
        <v>0</v>
      </c>
      <c r="EP22" s="5">
        <f t="shared" si="50"/>
        <v>0</v>
      </c>
      <c r="EQ22" s="5">
        <f t="shared" si="50"/>
        <v>0</v>
      </c>
      <c r="ER22" s="23">
        <f t="shared" ca="1" si="77"/>
        <v>0</v>
      </c>
      <c r="ES22" s="23">
        <f t="shared" ca="1" si="77"/>
        <v>0</v>
      </c>
      <c r="ET22" s="23" t="str">
        <f t="shared" ca="1" si="77"/>
        <v>-</v>
      </c>
      <c r="EU22" s="23" t="str">
        <f t="shared" ca="1" si="77"/>
        <v>-</v>
      </c>
      <c r="EV22" s="23" t="str">
        <f t="shared" ca="1" si="77"/>
        <v>-</v>
      </c>
      <c r="EW22" s="23" t="str">
        <f t="shared" ca="1" si="77"/>
        <v>-</v>
      </c>
      <c r="EX22" s="5" t="b">
        <f t="shared" si="51"/>
        <v>0</v>
      </c>
      <c r="EY22" s="5" t="b">
        <f t="shared" si="51"/>
        <v>1</v>
      </c>
      <c r="EZ22" s="5" t="b">
        <f t="shared" si="51"/>
        <v>0</v>
      </c>
      <c r="FA22" s="23">
        <f t="shared" ca="1" si="77"/>
        <v>1</v>
      </c>
      <c r="FB22" s="23">
        <f t="shared" ca="1" si="77"/>
        <v>1</v>
      </c>
      <c r="FC22" s="23" t="str">
        <f t="shared" ca="1" si="77"/>
        <v>-</v>
      </c>
      <c r="FD22" s="23" t="str">
        <f t="shared" ca="1" si="77"/>
        <v>-</v>
      </c>
      <c r="FE22" s="23" t="str">
        <f t="shared" ca="1" si="77"/>
        <v>-</v>
      </c>
      <c r="FF22" s="23" t="str">
        <f t="shared" ca="1" si="77"/>
        <v>-</v>
      </c>
      <c r="FG22" s="5" t="str">
        <f t="array" ref="FG22">IF(OR(FH22:FU22&lt;&gt;"-"),TRUE,"-")</f>
        <v>-</v>
      </c>
      <c r="FH22" s="5" t="str">
        <f t="shared" si="52"/>
        <v>-</v>
      </c>
      <c r="FI22" s="5" t="str">
        <f t="shared" si="52"/>
        <v>-</v>
      </c>
      <c r="FJ22" s="5" t="str">
        <f t="shared" si="52"/>
        <v>-</v>
      </c>
      <c r="FK22" s="5" t="str">
        <f t="shared" si="52"/>
        <v>-</v>
      </c>
      <c r="FL22" s="5" t="str">
        <f t="shared" si="52"/>
        <v>-</v>
      </c>
      <c r="FM22" s="5" t="str">
        <f t="shared" si="52"/>
        <v>-</v>
      </c>
      <c r="FN22" s="5" t="str">
        <f t="shared" si="52"/>
        <v>-</v>
      </c>
      <c r="FO22" s="5" t="str">
        <f t="shared" si="52"/>
        <v>-</v>
      </c>
      <c r="FP22" s="5" t="str">
        <f t="shared" si="52"/>
        <v>-</v>
      </c>
      <c r="FQ22" s="5" t="str">
        <f t="shared" si="52"/>
        <v>-</v>
      </c>
      <c r="FR22" s="5" t="str">
        <f t="shared" si="52"/>
        <v>-</v>
      </c>
      <c r="FS22" s="5" t="str">
        <f t="shared" si="52"/>
        <v>-</v>
      </c>
      <c r="FT22" s="5" t="str">
        <f t="shared" si="52"/>
        <v>-</v>
      </c>
      <c r="FU22" s="5" t="str">
        <f t="shared" si="52"/>
        <v>-</v>
      </c>
      <c r="FV22" s="5" t="b">
        <f t="array" aca="1" ref="FV22" ca="1">IF(OR(FW22:GK22&lt;&gt;"-"),TRUE,"-")</f>
        <v>1</v>
      </c>
      <c r="FW22" s="23">
        <f t="shared" ca="1" si="53"/>
        <v>0</v>
      </c>
      <c r="FX22" s="5" t="str">
        <f t="shared" si="54"/>
        <v>-</v>
      </c>
      <c r="FY22" s="5" t="str">
        <f t="shared" si="55"/>
        <v>-</v>
      </c>
      <c r="FZ22" s="5" t="str">
        <f t="shared" si="56"/>
        <v>-</v>
      </c>
      <c r="GA22" s="5" t="str">
        <f t="shared" si="57"/>
        <v>-</v>
      </c>
      <c r="GB22" s="5" t="str">
        <f t="shared" si="58"/>
        <v>-</v>
      </c>
      <c r="GC22" s="5" t="str">
        <f t="shared" si="59"/>
        <v>-</v>
      </c>
      <c r="GD22" s="5" t="str">
        <f t="shared" si="60"/>
        <v>-</v>
      </c>
      <c r="GE22" s="5" t="str">
        <f t="shared" si="61"/>
        <v>-</v>
      </c>
      <c r="GF22" s="5" t="str">
        <f t="shared" si="62"/>
        <v>-</v>
      </c>
      <c r="GG22" s="5" t="str">
        <f t="shared" si="63"/>
        <v>-</v>
      </c>
      <c r="GH22" s="5" t="str">
        <f t="shared" si="64"/>
        <v>-</v>
      </c>
      <c r="GI22" s="5" t="str">
        <f t="shared" si="65"/>
        <v>-</v>
      </c>
      <c r="GJ22" s="5" t="str">
        <f t="shared" si="66"/>
        <v>-</v>
      </c>
      <c r="GK22" s="5" t="str">
        <f t="shared" si="67"/>
        <v>-</v>
      </c>
      <c r="GL22" s="23" t="str">
        <f t="shared" ca="1" si="68"/>
        <v>-</v>
      </c>
      <c r="GM22" s="23" t="str">
        <f t="shared" ca="1" si="68"/>
        <v>-</v>
      </c>
      <c r="GN22" s="23" t="b">
        <f t="shared" ca="1" si="69"/>
        <v>1</v>
      </c>
      <c r="GO22" s="23">
        <f t="shared" ca="1" si="69"/>
        <v>0</v>
      </c>
      <c r="GP22" s="23" t="str">
        <f t="shared" ca="1" si="69"/>
        <v>-</v>
      </c>
      <c r="GQ22" s="23" t="str">
        <f t="shared" ca="1" si="70"/>
        <v>-</v>
      </c>
      <c r="GR22" s="23" t="str">
        <f t="shared" ca="1" si="70"/>
        <v>-</v>
      </c>
      <c r="GS22" s="23" t="str">
        <f t="shared" ca="1" si="70"/>
        <v>-</v>
      </c>
      <c r="GT22" s="5">
        <f t="shared" si="71"/>
        <v>0</v>
      </c>
      <c r="GU22" s="5">
        <f t="shared" si="71"/>
        <v>500</v>
      </c>
      <c r="GV22" s="5">
        <f t="shared" si="71"/>
        <v>500</v>
      </c>
      <c r="GW22" s="5">
        <f t="shared" si="71"/>
        <v>0</v>
      </c>
      <c r="GX22" s="5">
        <f t="shared" si="71"/>
        <v>240</v>
      </c>
      <c r="GY22" s="23">
        <f t="shared" ca="1" si="70"/>
        <v>1</v>
      </c>
      <c r="GZ22" s="23">
        <f t="shared" ca="1" si="70"/>
        <v>0</v>
      </c>
      <c r="HA22" s="23">
        <f t="shared" ca="1" si="70"/>
        <v>1</v>
      </c>
      <c r="HB22" s="23">
        <f t="shared" ca="1" si="70"/>
        <v>1</v>
      </c>
      <c r="HC22" s="23">
        <f t="shared" ca="1" si="70"/>
        <v>0</v>
      </c>
      <c r="HD22" s="23">
        <f t="shared" ca="1" si="70"/>
        <v>70</v>
      </c>
      <c r="HE22" s="23">
        <f t="shared" ca="1" si="70"/>
        <v>50</v>
      </c>
      <c r="HF22" s="23">
        <f t="shared" ca="1" si="70"/>
        <v>70</v>
      </c>
      <c r="HG22" s="23">
        <f t="shared" ca="1" si="70"/>
        <v>50</v>
      </c>
      <c r="HH22" s="5">
        <f t="shared" si="72"/>
        <v>1</v>
      </c>
      <c r="HI22" s="5">
        <f t="shared" si="73"/>
        <v>1</v>
      </c>
      <c r="HJ22" s="5">
        <f t="shared" si="74"/>
        <v>1</v>
      </c>
      <c r="HK22" s="23">
        <f t="shared" ca="1" si="70"/>
        <v>1</v>
      </c>
      <c r="HL22" s="23">
        <f t="shared" ca="1" si="70"/>
        <v>1</v>
      </c>
      <c r="HM22" s="23">
        <f t="shared" ca="1" si="70"/>
        <v>1</v>
      </c>
      <c r="HN22" s="23">
        <f t="shared" ca="1" si="70"/>
        <v>1</v>
      </c>
      <c r="HO22" s="23">
        <f t="shared" ca="1" si="70"/>
        <v>1</v>
      </c>
      <c r="HP22" s="23">
        <f t="shared" ca="1" si="70"/>
        <v>1</v>
      </c>
      <c r="HQ22" s="23">
        <f t="shared" ca="1" si="70"/>
        <v>1</v>
      </c>
      <c r="HR22" s="23" t="b">
        <f t="shared" ca="1" si="70"/>
        <v>1</v>
      </c>
      <c r="HS22" s="23">
        <f t="shared" ca="1" si="70"/>
        <v>1230</v>
      </c>
      <c r="HT22" s="23">
        <f t="shared" ca="1" si="70"/>
        <v>0</v>
      </c>
      <c r="HU22" s="23" t="str">
        <f t="shared" ca="1" si="70"/>
        <v>-</v>
      </c>
      <c r="HV22" s="23" t="str">
        <f t="shared" ca="1" si="70"/>
        <v>-</v>
      </c>
      <c r="HW22" s="23">
        <f t="shared" ca="1" si="70"/>
        <v>0</v>
      </c>
      <c r="HX22" s="23">
        <f t="shared" ca="1" si="70"/>
        <v>0</v>
      </c>
      <c r="HY22" s="29">
        <v>0</v>
      </c>
    </row>
    <row r="23" spans="1:233" outlineLevel="1">
      <c r="A23" s="26">
        <f t="shared" si="17"/>
        <v>18</v>
      </c>
      <c r="B23" s="26">
        <f t="shared" ref="B23:B36" si="80">$A$20</f>
        <v>15</v>
      </c>
      <c r="C23">
        <v>10</v>
      </c>
      <c r="D23" t="b">
        <v>1</v>
      </c>
      <c r="E23" t="b">
        <v>0</v>
      </c>
      <c r="F23" t="b">
        <v>1</v>
      </c>
      <c r="G23" s="35">
        <v>3</v>
      </c>
      <c r="H23" s="123">
        <v>27</v>
      </c>
      <c r="I23" s="35">
        <v>1</v>
      </c>
      <c r="J23" s="35">
        <v>1</v>
      </c>
      <c r="K23" s="123">
        <v>1</v>
      </c>
      <c r="L23" s="123">
        <v>1</v>
      </c>
      <c r="M23" s="123">
        <v>1</v>
      </c>
      <c r="N23" s="35">
        <v>3</v>
      </c>
      <c r="O23" s="35">
        <v>3</v>
      </c>
      <c r="P23" s="35">
        <v>3</v>
      </c>
      <c r="Q23" s="35">
        <v>3</v>
      </c>
      <c r="R23" s="35">
        <v>3</v>
      </c>
      <c r="S23" s="35">
        <v>3</v>
      </c>
      <c r="T23" s="35">
        <v>3</v>
      </c>
      <c r="U23" s="35">
        <v>1</v>
      </c>
      <c r="V23" s="35">
        <v>3</v>
      </c>
      <c r="W23" s="35">
        <v>3</v>
      </c>
      <c r="X23" s="35">
        <v>3</v>
      </c>
      <c r="Y23" s="35">
        <v>3</v>
      </c>
      <c r="Z23" s="35"/>
      <c r="AA23">
        <f>MOD(INT(($H23-1)/PRODUCT(AB$19:$AC$19)),AA$19)+1</f>
        <v>3</v>
      </c>
      <c r="AB23">
        <f>MOD(INT(($H23-1)/PRODUCT(AC$19:$AC$19)),AB$19)+1</f>
        <v>2</v>
      </c>
      <c r="AC23">
        <f t="shared" si="44"/>
        <v>1</v>
      </c>
      <c r="AD23" s="3" t="str">
        <f t="shared" ca="1" si="75"/>
        <v>00003 Template GSM  M-M-mate EL Spr Scan 1 (F33N11)</v>
      </c>
      <c r="AE23" s="10" t="str">
        <f ca="1">IF(MATCH(AD23,AD$5:AD23,0)=(COUNTA(AD$5:AD23)),"-","Dup")</f>
        <v>-</v>
      </c>
      <c r="AF23" s="23" t="b">
        <f t="shared" ca="1" si="37"/>
        <v>1</v>
      </c>
      <c r="AG23" s="23" t="b">
        <f t="shared" ca="1" si="37"/>
        <v>0</v>
      </c>
      <c r="AH23" s="23" t="str">
        <f t="shared" ca="1" si="37"/>
        <v>-</v>
      </c>
      <c r="AI23" s="23" t="str">
        <f t="shared" ca="1" si="37"/>
        <v>-</v>
      </c>
      <c r="AJ23" s="23" t="str">
        <f t="shared" ca="1" si="37"/>
        <v>-</v>
      </c>
      <c r="AK23" s="23" t="str">
        <f t="shared" ca="1" si="37"/>
        <v>-</v>
      </c>
      <c r="AL23" s="23" t="str">
        <f t="shared" ca="1" si="37"/>
        <v>-</v>
      </c>
      <c r="AM23" s="23" t="str">
        <f t="shared" ca="1" si="37"/>
        <v>-</v>
      </c>
      <c r="AN23" s="23" t="str">
        <f t="shared" ca="1" si="37"/>
        <v>-</v>
      </c>
      <c r="AO23" s="23" t="str">
        <f t="shared" ca="1" si="37"/>
        <v>-</v>
      </c>
      <c r="AP23" s="23" t="str">
        <f t="shared" ca="1" si="37"/>
        <v>-</v>
      </c>
      <c r="AQ23" s="23">
        <f t="shared" ca="1" si="37"/>
        <v>1</v>
      </c>
      <c r="AR23" s="23">
        <f t="shared" ca="1" si="37"/>
        <v>1</v>
      </c>
      <c r="AS23" s="23" t="str">
        <f t="shared" ca="1" si="37"/>
        <v>-</v>
      </c>
      <c r="AT23" s="23" t="str">
        <f t="shared" ca="1" si="37"/>
        <v>-</v>
      </c>
      <c r="AU23" s="23" t="str">
        <f t="shared" ca="1" si="37"/>
        <v>-</v>
      </c>
      <c r="AV23" s="23" t="str">
        <f t="shared" ca="1" si="45"/>
        <v>-</v>
      </c>
      <c r="AW23" s="23" t="str">
        <f t="shared" ca="1" si="45"/>
        <v>-</v>
      </c>
      <c r="AX23" s="23" t="str">
        <f t="shared" ca="1" si="45"/>
        <v>-</v>
      </c>
      <c r="AY23" s="23" t="str">
        <f t="shared" ca="1" si="45"/>
        <v>-</v>
      </c>
      <c r="AZ23" s="23" t="str">
        <f t="shared" ca="1" si="45"/>
        <v>-</v>
      </c>
      <c r="BA23" s="23" t="str">
        <f t="shared" ca="1" si="45"/>
        <v>-</v>
      </c>
      <c r="BB23" s="23" t="str">
        <f t="shared" ca="1" si="45"/>
        <v>-</v>
      </c>
      <c r="BC23" s="23" t="str">
        <f t="shared" ca="1" si="45"/>
        <v>-</v>
      </c>
      <c r="BD23" s="23" t="str">
        <f t="shared" ca="1" si="45"/>
        <v>-</v>
      </c>
      <c r="BE23" s="23" t="str">
        <f t="shared" ca="1" si="45"/>
        <v>-</v>
      </c>
      <c r="BF23" s="23" t="str">
        <f t="shared" ca="1" si="45"/>
        <v>-</v>
      </c>
      <c r="BG23" s="23" t="str">
        <f t="shared" ca="1" si="45"/>
        <v>-</v>
      </c>
      <c r="BH23" s="23" t="str">
        <f t="shared" ca="1" si="45"/>
        <v>-</v>
      </c>
      <c r="BI23" s="23" t="str">
        <f t="shared" ca="1" si="45"/>
        <v>-</v>
      </c>
      <c r="BJ23" s="23" t="str">
        <f t="shared" ca="1" si="45"/>
        <v>-</v>
      </c>
      <c r="BK23" s="23" t="str">
        <f t="shared" ca="1" si="45"/>
        <v>-</v>
      </c>
      <c r="BL23" s="23" t="str">
        <f t="shared" ca="1" si="45"/>
        <v>-</v>
      </c>
      <c r="BM23" s="23" t="str">
        <f t="shared" ca="1" si="45"/>
        <v>-</v>
      </c>
      <c r="BN23" s="23" t="str">
        <f t="shared" ca="1" si="45"/>
        <v>-</v>
      </c>
      <c r="BO23" s="23" t="str">
        <f t="shared" ca="1" si="45"/>
        <v>-</v>
      </c>
      <c r="BP23" s="23" t="str">
        <f t="shared" ca="1" si="45"/>
        <v>-</v>
      </c>
      <c r="BQ23" s="23" t="str">
        <f t="shared" ca="1" si="45"/>
        <v>-</v>
      </c>
      <c r="BR23" s="23" t="str">
        <f t="shared" ca="1" si="45"/>
        <v>-</v>
      </c>
      <c r="BS23" s="23" t="str">
        <f t="shared" ca="1" si="45"/>
        <v>-</v>
      </c>
      <c r="BT23" s="23" t="str">
        <f t="shared" ca="1" si="45"/>
        <v>-</v>
      </c>
      <c r="BU23" s="23" t="str">
        <f t="shared" ca="1" si="45"/>
        <v>-</v>
      </c>
      <c r="BV23" s="23" t="str">
        <f t="shared" ca="1" si="45"/>
        <v>-</v>
      </c>
      <c r="BW23" s="23" t="str">
        <f t="shared" ca="1" si="45"/>
        <v>-</v>
      </c>
      <c r="BX23" s="23" t="str">
        <f t="shared" ca="1" si="45"/>
        <v>-</v>
      </c>
      <c r="BY23" s="23">
        <f t="shared" ca="1" si="45"/>
        <v>1</v>
      </c>
      <c r="BZ23" s="23">
        <f t="shared" ca="1" si="45"/>
        <v>1</v>
      </c>
      <c r="CA23" s="23">
        <f t="shared" ca="1" si="45"/>
        <v>0</v>
      </c>
      <c r="CB23" s="23" t="str">
        <f t="shared" ca="1" si="45"/>
        <v>-</v>
      </c>
      <c r="CC23" s="23" t="str">
        <f t="shared" ca="1" si="45"/>
        <v>-</v>
      </c>
      <c r="CD23" s="23" t="str">
        <f t="shared" ca="1" si="45"/>
        <v>-</v>
      </c>
      <c r="CE23" s="23" t="str">
        <f t="shared" ca="1" si="45"/>
        <v>-</v>
      </c>
      <c r="CF23" s="23" t="str">
        <f t="shared" ca="1" si="45"/>
        <v>-</v>
      </c>
      <c r="CG23" s="23" t="str">
        <f t="shared" ca="1" si="45"/>
        <v>-</v>
      </c>
      <c r="CH23" s="23" t="str">
        <f t="shared" ca="1" si="45"/>
        <v>-</v>
      </c>
      <c r="CI23" s="23">
        <f t="shared" ca="1" si="45"/>
        <v>0</v>
      </c>
      <c r="CJ23" s="23" t="str">
        <f t="shared" ca="1" si="45"/>
        <v>-</v>
      </c>
      <c r="CK23" s="23" t="str">
        <f t="shared" ca="1" si="45"/>
        <v>-</v>
      </c>
      <c r="CL23" s="23" t="str">
        <f t="shared" ca="1" si="45"/>
        <v>-</v>
      </c>
      <c r="CM23" s="23" t="str">
        <f t="shared" ca="1" si="45"/>
        <v>-</v>
      </c>
      <c r="CN23" s="23" t="str">
        <f t="shared" ca="1" si="45"/>
        <v>-</v>
      </c>
      <c r="CO23" s="23">
        <f t="shared" ca="1" si="45"/>
        <v>0</v>
      </c>
      <c r="CP23" s="23">
        <f t="shared" ca="1" si="45"/>
        <v>0</v>
      </c>
      <c r="CQ23" s="23">
        <f t="shared" ca="1" si="45"/>
        <v>0</v>
      </c>
      <c r="CR23" s="23">
        <f t="shared" ca="1" si="45"/>
        <v>0</v>
      </c>
      <c r="CS23" s="23">
        <f t="shared" ca="1" si="45"/>
        <v>0</v>
      </c>
      <c r="CT23" s="23">
        <f t="shared" ca="1" si="45"/>
        <v>0</v>
      </c>
      <c r="CU23" s="23">
        <f t="shared" ca="1" si="45"/>
        <v>0</v>
      </c>
      <c r="CV23" s="23">
        <f t="shared" ca="1" si="46"/>
        <v>0</v>
      </c>
      <c r="CW23" s="23">
        <f t="shared" ca="1" si="47"/>
        <v>0</v>
      </c>
      <c r="CX23" s="23">
        <f t="shared" ca="1" si="47"/>
        <v>0</v>
      </c>
      <c r="CY23" s="23">
        <f t="shared" ca="1" si="47"/>
        <v>0</v>
      </c>
      <c r="CZ23" s="23" t="str">
        <f t="shared" ca="1" si="47"/>
        <v>-</v>
      </c>
      <c r="DA23" s="23" t="str">
        <f t="shared" ca="1" si="47"/>
        <v>-</v>
      </c>
      <c r="DB23" s="23">
        <f t="shared" ca="1" si="47"/>
        <v>19</v>
      </c>
      <c r="DC23" s="23">
        <f t="shared" ref="DB23:DC25" ca="1" si="81">OFFSET(DC$5,$B23,0)</f>
        <v>19</v>
      </c>
      <c r="DD23" s="23" t="str">
        <f t="shared" ca="1" si="47"/>
        <v>-</v>
      </c>
      <c r="DE23" s="23" t="str">
        <f t="shared" ca="1" si="47"/>
        <v>-</v>
      </c>
      <c r="DF23" s="23" t="str">
        <f t="shared" ca="1" si="47"/>
        <v>-</v>
      </c>
      <c r="DG23" s="23" t="str">
        <f t="shared" ca="1" si="47"/>
        <v>-</v>
      </c>
      <c r="DH23" s="23" t="str">
        <f t="shared" ca="1" si="47"/>
        <v>-</v>
      </c>
      <c r="DI23" s="23" t="str">
        <f t="shared" ca="1" si="47"/>
        <v>-</v>
      </c>
      <c r="DJ23" s="23" t="str">
        <f t="shared" ca="1" si="47"/>
        <v>-</v>
      </c>
      <c r="DK23" s="5">
        <f t="shared" si="48"/>
        <v>1</v>
      </c>
      <c r="DL23" s="23" t="str">
        <f t="shared" ca="1" si="47"/>
        <v>-</v>
      </c>
      <c r="DM23" s="23" t="str">
        <f t="shared" ca="1" si="47"/>
        <v>-</v>
      </c>
      <c r="DN23" s="23" t="str">
        <f t="shared" ca="1" si="47"/>
        <v>-</v>
      </c>
      <c r="DO23" s="23" t="str">
        <f t="shared" ca="1" si="47"/>
        <v>-</v>
      </c>
      <c r="DP23" s="5" t="b">
        <f t="shared" si="49"/>
        <v>0</v>
      </c>
      <c r="DQ23" s="23" t="str">
        <f t="shared" ca="1" si="47"/>
        <v>-</v>
      </c>
      <c r="DR23" s="23">
        <f t="shared" ca="1" si="47"/>
        <v>0</v>
      </c>
      <c r="DS23" s="23" t="str">
        <f t="shared" ca="1" si="47"/>
        <v>-</v>
      </c>
      <c r="DT23" s="23">
        <f t="shared" ca="1" si="47"/>
        <v>1</v>
      </c>
      <c r="DU23" s="23">
        <f t="shared" ca="1" si="47"/>
        <v>0</v>
      </c>
      <c r="DV23" s="23">
        <f t="shared" ca="1" si="47"/>
        <v>1</v>
      </c>
      <c r="DW23" s="23">
        <f t="shared" ca="1" si="47"/>
        <v>1</v>
      </c>
      <c r="DX23" s="23">
        <f t="shared" ca="1" si="47"/>
        <v>1</v>
      </c>
      <c r="DY23" s="23">
        <f t="shared" ca="1" si="47"/>
        <v>0</v>
      </c>
      <c r="DZ23" s="23">
        <f t="shared" ca="1" si="47"/>
        <v>0</v>
      </c>
      <c r="EA23" s="23">
        <f t="shared" ca="1" si="47"/>
        <v>0</v>
      </c>
      <c r="EB23" s="23">
        <f t="shared" ca="1" si="47"/>
        <v>0</v>
      </c>
      <c r="EC23" s="23">
        <f t="shared" ca="1" si="47"/>
        <v>1</v>
      </c>
      <c r="ED23" s="23">
        <f t="shared" ca="1" si="47"/>
        <v>0</v>
      </c>
      <c r="EE23" s="23">
        <f t="shared" ca="1" si="47"/>
        <v>0</v>
      </c>
      <c r="EF23" s="23">
        <f t="shared" ca="1" si="47"/>
        <v>0</v>
      </c>
      <c r="EG23" s="23">
        <f t="shared" ca="1" si="47"/>
        <v>0</v>
      </c>
      <c r="EH23" s="23">
        <f t="shared" ca="1" si="47"/>
        <v>0</v>
      </c>
      <c r="EI23" s="23">
        <f t="shared" ca="1" si="47"/>
        <v>0</v>
      </c>
      <c r="EJ23" s="23">
        <f t="shared" ca="1" si="47"/>
        <v>0</v>
      </c>
      <c r="EK23" s="23">
        <f t="shared" ca="1" si="47"/>
        <v>1</v>
      </c>
      <c r="EL23" s="23">
        <f t="shared" ca="1" si="47"/>
        <v>0</v>
      </c>
      <c r="EM23" s="5">
        <f t="shared" si="50"/>
        <v>0</v>
      </c>
      <c r="EN23" s="5">
        <f t="shared" si="50"/>
        <v>0</v>
      </c>
      <c r="EO23" s="5">
        <f t="shared" si="50"/>
        <v>0</v>
      </c>
      <c r="EP23" s="5">
        <f t="shared" si="50"/>
        <v>0</v>
      </c>
      <c r="EQ23" s="5">
        <f t="shared" si="50"/>
        <v>0</v>
      </c>
      <c r="ER23" s="23">
        <f t="shared" ca="1" si="47"/>
        <v>0</v>
      </c>
      <c r="ES23" s="23">
        <f t="shared" ca="1" si="47"/>
        <v>0</v>
      </c>
      <c r="ET23" s="23" t="str">
        <f t="shared" ca="1" si="47"/>
        <v>-</v>
      </c>
      <c r="EU23" s="23" t="str">
        <f t="shared" ca="1" si="47"/>
        <v>-</v>
      </c>
      <c r="EV23" s="23" t="str">
        <f t="shared" ca="1" si="47"/>
        <v>-</v>
      </c>
      <c r="EW23" s="23" t="str">
        <f t="shared" ca="1" si="47"/>
        <v>-</v>
      </c>
      <c r="EX23" s="5" t="b">
        <f t="shared" si="51"/>
        <v>0</v>
      </c>
      <c r="EY23" s="5" t="b">
        <f t="shared" si="51"/>
        <v>0</v>
      </c>
      <c r="EZ23" s="5" t="b">
        <f t="shared" si="51"/>
        <v>1</v>
      </c>
      <c r="FA23" s="23">
        <f t="shared" ca="1" si="47"/>
        <v>1</v>
      </c>
      <c r="FB23" s="23">
        <f t="shared" ca="1" si="47"/>
        <v>1</v>
      </c>
      <c r="FC23" s="23" t="str">
        <f t="shared" ca="1" si="47"/>
        <v>-</v>
      </c>
      <c r="FD23" s="23" t="str">
        <f t="shared" ca="1" si="47"/>
        <v>-</v>
      </c>
      <c r="FE23" s="23" t="str">
        <f t="shared" ca="1" si="47"/>
        <v>-</v>
      </c>
      <c r="FF23" s="23" t="str">
        <f t="shared" ca="1" si="47"/>
        <v>-</v>
      </c>
      <c r="FG23" s="5" t="b">
        <f t="array" ref="FG23">IF(OR(FH23:FU23&lt;&gt;"-"),TRUE,"-")</f>
        <v>1</v>
      </c>
      <c r="FH23" s="5">
        <f t="shared" si="52"/>
        <v>2060</v>
      </c>
      <c r="FI23" s="5">
        <f t="shared" si="52"/>
        <v>1894</v>
      </c>
      <c r="FJ23" s="5">
        <f t="shared" si="52"/>
        <v>1796</v>
      </c>
      <c r="FK23" s="5">
        <f t="shared" si="52"/>
        <v>1694</v>
      </c>
      <c r="FL23" s="5">
        <f t="shared" si="52"/>
        <v>1589</v>
      </c>
      <c r="FM23" s="5" t="str">
        <f t="shared" si="52"/>
        <v>-</v>
      </c>
      <c r="FN23" s="5" t="str">
        <f t="shared" si="52"/>
        <v>-</v>
      </c>
      <c r="FO23" s="5">
        <f t="shared" si="52"/>
        <v>2000</v>
      </c>
      <c r="FP23" s="5">
        <f t="shared" si="52"/>
        <v>2001</v>
      </c>
      <c r="FQ23" s="5">
        <f t="shared" si="52"/>
        <v>2002</v>
      </c>
      <c r="FR23" s="5">
        <f t="shared" si="52"/>
        <v>2003</v>
      </c>
      <c r="FS23" s="5">
        <f t="shared" si="52"/>
        <v>2004</v>
      </c>
      <c r="FT23" s="5" t="str">
        <f t="shared" si="52"/>
        <v>-</v>
      </c>
      <c r="FU23" s="5" t="str">
        <f t="shared" si="52"/>
        <v>-</v>
      </c>
      <c r="FV23" s="5" t="b">
        <f t="array" aca="1" ref="FV23" ca="1">IF(OR(FW23:GK23&lt;&gt;"-"),TRUE,"-")</f>
        <v>1</v>
      </c>
      <c r="FW23" s="23">
        <f t="shared" ca="1" si="53"/>
        <v>0</v>
      </c>
      <c r="FX23" s="5">
        <f t="shared" si="54"/>
        <v>2062.06</v>
      </c>
      <c r="FY23" s="5">
        <f t="shared" si="55"/>
        <v>1895.8939999999998</v>
      </c>
      <c r="FZ23" s="5">
        <f t="shared" si="56"/>
        <v>1797.7959999999998</v>
      </c>
      <c r="GA23" s="5">
        <f t="shared" si="57"/>
        <v>1695.6939999999997</v>
      </c>
      <c r="GB23" s="5">
        <f t="shared" si="58"/>
        <v>1590.5889999999997</v>
      </c>
      <c r="GC23" s="5" t="str">
        <f t="shared" si="59"/>
        <v>-</v>
      </c>
      <c r="GD23" s="5" t="str">
        <f t="shared" si="60"/>
        <v>-</v>
      </c>
      <c r="GE23" s="5">
        <f t="shared" si="61"/>
        <v>2001.9999999999998</v>
      </c>
      <c r="GF23" s="5">
        <f t="shared" si="62"/>
        <v>2003.0009999999997</v>
      </c>
      <c r="GG23" s="5">
        <f t="shared" si="63"/>
        <v>2004.0019999999997</v>
      </c>
      <c r="GH23" s="5">
        <f t="shared" si="64"/>
        <v>2005.0029999999997</v>
      </c>
      <c r="GI23" s="5">
        <f t="shared" si="65"/>
        <v>2006.0039999999997</v>
      </c>
      <c r="GJ23" s="5" t="str">
        <f t="shared" si="66"/>
        <v>-</v>
      </c>
      <c r="GK23" s="5" t="str">
        <f t="shared" si="67"/>
        <v>-</v>
      </c>
      <c r="GL23" s="23" t="str">
        <f t="shared" ca="1" si="68"/>
        <v>-</v>
      </c>
      <c r="GM23" s="23" t="str">
        <f t="shared" ca="1" si="68"/>
        <v>-</v>
      </c>
      <c r="GN23" s="23" t="b">
        <f t="shared" ca="1" si="69"/>
        <v>1</v>
      </c>
      <c r="GO23" s="23">
        <f t="shared" ca="1" si="69"/>
        <v>0</v>
      </c>
      <c r="GP23" s="23" t="str">
        <f t="shared" ca="1" si="69"/>
        <v>-</v>
      </c>
      <c r="GQ23" s="23" t="str">
        <f t="shared" ca="1" si="70"/>
        <v>-</v>
      </c>
      <c r="GR23" s="23" t="str">
        <f t="shared" ca="1" si="70"/>
        <v>-</v>
      </c>
      <c r="GS23" s="23" t="str">
        <f t="shared" ca="1" si="70"/>
        <v>-</v>
      </c>
      <c r="GT23" s="5">
        <f t="shared" si="71"/>
        <v>0</v>
      </c>
      <c r="GU23" s="5">
        <f t="shared" si="71"/>
        <v>500</v>
      </c>
      <c r="GV23" s="5">
        <f t="shared" si="71"/>
        <v>500</v>
      </c>
      <c r="GW23" s="5">
        <f t="shared" si="71"/>
        <v>241</v>
      </c>
      <c r="GX23" s="5">
        <f t="shared" si="71"/>
        <v>450</v>
      </c>
      <c r="GY23" s="23">
        <f t="shared" ca="1" si="70"/>
        <v>1</v>
      </c>
      <c r="GZ23" s="23">
        <f t="shared" ca="1" si="70"/>
        <v>0</v>
      </c>
      <c r="HA23" s="23">
        <f t="shared" ca="1" si="70"/>
        <v>1</v>
      </c>
      <c r="HB23" s="23">
        <f t="shared" ca="1" si="70"/>
        <v>1</v>
      </c>
      <c r="HC23" s="23">
        <f t="shared" ca="1" si="70"/>
        <v>0</v>
      </c>
      <c r="HD23" s="23">
        <f t="shared" ca="1" si="70"/>
        <v>70</v>
      </c>
      <c r="HE23" s="23">
        <f t="shared" ca="1" si="70"/>
        <v>50</v>
      </c>
      <c r="HF23" s="23">
        <f t="shared" ca="1" si="70"/>
        <v>70</v>
      </c>
      <c r="HG23" s="23">
        <f t="shared" ca="1" si="70"/>
        <v>50</v>
      </c>
      <c r="HH23" s="5">
        <f t="shared" si="72"/>
        <v>1</v>
      </c>
      <c r="HI23" s="5">
        <f t="shared" si="73"/>
        <v>1</v>
      </c>
      <c r="HJ23" s="5">
        <f t="shared" si="74"/>
        <v>1</v>
      </c>
      <c r="HK23" s="23">
        <f t="shared" ca="1" si="70"/>
        <v>1</v>
      </c>
      <c r="HL23" s="23">
        <f t="shared" ca="1" si="70"/>
        <v>1</v>
      </c>
      <c r="HM23" s="23">
        <f t="shared" ca="1" si="70"/>
        <v>1</v>
      </c>
      <c r="HN23" s="23">
        <f t="shared" ca="1" si="70"/>
        <v>1</v>
      </c>
      <c r="HO23" s="23">
        <f t="shared" ca="1" si="70"/>
        <v>1</v>
      </c>
      <c r="HP23" s="23">
        <f t="shared" ca="1" si="70"/>
        <v>1</v>
      </c>
      <c r="HQ23" s="23">
        <f t="shared" ca="1" si="70"/>
        <v>1</v>
      </c>
      <c r="HR23" s="23" t="b">
        <f t="shared" ca="1" si="70"/>
        <v>1</v>
      </c>
      <c r="HS23" s="23">
        <f t="shared" ca="1" si="70"/>
        <v>1230</v>
      </c>
      <c r="HT23" s="23">
        <f t="shared" ca="1" si="70"/>
        <v>0</v>
      </c>
      <c r="HU23" s="23" t="str">
        <f t="shared" ca="1" si="70"/>
        <v>-</v>
      </c>
      <c r="HV23" s="23" t="str">
        <f t="shared" ca="1" si="70"/>
        <v>-</v>
      </c>
      <c r="HW23" s="23">
        <f t="shared" ca="1" si="70"/>
        <v>0</v>
      </c>
      <c r="HX23" s="23">
        <f t="shared" ca="1" si="70"/>
        <v>0</v>
      </c>
      <c r="HY23" s="29">
        <v>0</v>
      </c>
    </row>
    <row r="24" spans="1:233" outlineLevel="1">
      <c r="A24" s="26">
        <f t="shared" si="17"/>
        <v>19</v>
      </c>
      <c r="B24" s="26">
        <f t="shared" si="80"/>
        <v>15</v>
      </c>
      <c r="C24">
        <v>10</v>
      </c>
      <c r="D24" t="b">
        <v>1</v>
      </c>
      <c r="E24" t="b">
        <v>0</v>
      </c>
      <c r="F24" t="b">
        <v>1</v>
      </c>
      <c r="G24" s="35">
        <v>3</v>
      </c>
      <c r="H24" s="123">
        <v>31</v>
      </c>
      <c r="I24" s="35">
        <v>1</v>
      </c>
      <c r="J24" s="35">
        <v>1</v>
      </c>
      <c r="K24" s="123">
        <v>1</v>
      </c>
      <c r="L24" s="123">
        <v>1</v>
      </c>
      <c r="M24" s="123">
        <v>1</v>
      </c>
      <c r="N24" s="35">
        <v>4</v>
      </c>
      <c r="O24" s="35">
        <v>1</v>
      </c>
      <c r="P24" s="35">
        <v>4</v>
      </c>
      <c r="Q24" s="35">
        <v>1</v>
      </c>
      <c r="R24" s="35">
        <v>1</v>
      </c>
      <c r="S24" s="35">
        <v>1</v>
      </c>
      <c r="T24" s="35">
        <v>1</v>
      </c>
      <c r="U24" s="35">
        <v>2</v>
      </c>
      <c r="V24" s="35">
        <v>1</v>
      </c>
      <c r="W24" s="35">
        <v>1</v>
      </c>
      <c r="X24" s="35">
        <v>1</v>
      </c>
      <c r="Y24" s="35">
        <v>4</v>
      </c>
      <c r="Z24" s="35"/>
      <c r="AA24">
        <f>MOD(INT(($H24-1)/PRODUCT(AB$19:$AC$19)),AA$19)+1</f>
        <v>4</v>
      </c>
      <c r="AB24">
        <f>MOD(INT(($H24-1)/PRODUCT(AC$19:$AC$19)),AB$19)+1</f>
        <v>2</v>
      </c>
      <c r="AC24">
        <f t="shared" si="44"/>
        <v>1</v>
      </c>
      <c r="AD24" s="3" t="str">
        <f t="shared" ca="1" si="75"/>
        <v>00004 Template GSM  M-M-mate EL Spr Scan 1 (F33N11)</v>
      </c>
      <c r="AE24" s="10" t="str">
        <f ca="1">IF(MATCH(AD24,AD$5:AD24,0)=(COUNTA(AD$5:AD24)),"-","Dup")</f>
        <v>-</v>
      </c>
      <c r="AF24" s="23" t="b">
        <f t="shared" ca="1" si="37"/>
        <v>1</v>
      </c>
      <c r="AG24" s="23" t="b">
        <f t="shared" ca="1" si="37"/>
        <v>0</v>
      </c>
      <c r="AH24" s="23" t="str">
        <f t="shared" ca="1" si="37"/>
        <v>-</v>
      </c>
      <c r="AI24" s="23" t="str">
        <f t="shared" ca="1" si="37"/>
        <v>-</v>
      </c>
      <c r="AJ24" s="23" t="str">
        <f t="shared" ca="1" si="37"/>
        <v>-</v>
      </c>
      <c r="AK24" s="23" t="str">
        <f t="shared" ca="1" si="37"/>
        <v>-</v>
      </c>
      <c r="AL24" s="23" t="str">
        <f t="shared" ca="1" si="37"/>
        <v>-</v>
      </c>
      <c r="AM24" s="23" t="str">
        <f t="shared" ca="1" si="37"/>
        <v>-</v>
      </c>
      <c r="AN24" s="23" t="str">
        <f t="shared" ca="1" si="37"/>
        <v>-</v>
      </c>
      <c r="AO24" s="23" t="str">
        <f t="shared" ca="1" si="37"/>
        <v>-</v>
      </c>
      <c r="AP24" s="23" t="str">
        <f t="shared" ca="1" si="37"/>
        <v>-</v>
      </c>
      <c r="AQ24" s="23">
        <f t="shared" ca="1" si="37"/>
        <v>1</v>
      </c>
      <c r="AR24" s="23">
        <f t="shared" ca="1" si="37"/>
        <v>1</v>
      </c>
      <c r="AS24" s="23" t="str">
        <f t="shared" ca="1" si="37"/>
        <v>-</v>
      </c>
      <c r="AT24" s="23" t="str">
        <f t="shared" ca="1" si="37"/>
        <v>-</v>
      </c>
      <c r="AU24" s="23" t="str">
        <f t="shared" ca="1" si="37"/>
        <v>-</v>
      </c>
      <c r="AV24" s="23" t="str">
        <f t="shared" ca="1" si="45"/>
        <v>-</v>
      </c>
      <c r="AW24" s="23" t="str">
        <f t="shared" ca="1" si="45"/>
        <v>-</v>
      </c>
      <c r="AX24" s="23" t="str">
        <f t="shared" ca="1" si="45"/>
        <v>-</v>
      </c>
      <c r="AY24" s="23" t="str">
        <f t="shared" ca="1" si="45"/>
        <v>-</v>
      </c>
      <c r="AZ24" s="23" t="str">
        <f t="shared" ca="1" si="45"/>
        <v>-</v>
      </c>
      <c r="BA24" s="23" t="str">
        <f t="shared" ca="1" si="45"/>
        <v>-</v>
      </c>
      <c r="BB24" s="23" t="str">
        <f t="shared" ca="1" si="45"/>
        <v>-</v>
      </c>
      <c r="BC24" s="23" t="str">
        <f t="shared" ca="1" si="45"/>
        <v>-</v>
      </c>
      <c r="BD24" s="23" t="str">
        <f t="shared" ca="1" si="45"/>
        <v>-</v>
      </c>
      <c r="BE24" s="23" t="str">
        <f t="shared" ca="1" si="45"/>
        <v>-</v>
      </c>
      <c r="BF24" s="23" t="str">
        <f t="shared" ca="1" si="45"/>
        <v>-</v>
      </c>
      <c r="BG24" s="23" t="str">
        <f t="shared" ca="1" si="45"/>
        <v>-</v>
      </c>
      <c r="BH24" s="23" t="str">
        <f t="shared" ca="1" si="45"/>
        <v>-</v>
      </c>
      <c r="BI24" s="23" t="str">
        <f t="shared" ca="1" si="45"/>
        <v>-</v>
      </c>
      <c r="BJ24" s="23" t="str">
        <f t="shared" ca="1" si="45"/>
        <v>-</v>
      </c>
      <c r="BK24" s="23" t="str">
        <f t="shared" ca="1" si="45"/>
        <v>-</v>
      </c>
      <c r="BL24" s="23" t="str">
        <f t="shared" ca="1" si="45"/>
        <v>-</v>
      </c>
      <c r="BM24" s="23" t="str">
        <f t="shared" ca="1" si="45"/>
        <v>-</v>
      </c>
      <c r="BN24" s="23" t="str">
        <f t="shared" ca="1" si="45"/>
        <v>-</v>
      </c>
      <c r="BO24" s="23" t="str">
        <f t="shared" ca="1" si="45"/>
        <v>-</v>
      </c>
      <c r="BP24" s="23" t="str">
        <f t="shared" ca="1" si="45"/>
        <v>-</v>
      </c>
      <c r="BQ24" s="23" t="str">
        <f t="shared" ca="1" si="45"/>
        <v>-</v>
      </c>
      <c r="BR24" s="23" t="str">
        <f t="shared" ca="1" si="45"/>
        <v>-</v>
      </c>
      <c r="BS24" s="23" t="str">
        <f t="shared" ca="1" si="45"/>
        <v>-</v>
      </c>
      <c r="BT24" s="23" t="str">
        <f t="shared" ca="1" si="45"/>
        <v>-</v>
      </c>
      <c r="BU24" s="23" t="str">
        <f t="shared" ca="1" si="45"/>
        <v>-</v>
      </c>
      <c r="BV24" s="23" t="str">
        <f t="shared" ca="1" si="45"/>
        <v>-</v>
      </c>
      <c r="BW24" s="23" t="str">
        <f t="shared" ca="1" si="45"/>
        <v>-</v>
      </c>
      <c r="BX24" s="23" t="str">
        <f t="shared" ca="1" si="45"/>
        <v>-</v>
      </c>
      <c r="BY24" s="23">
        <f t="shared" ca="1" si="45"/>
        <v>1</v>
      </c>
      <c r="BZ24" s="23">
        <f t="shared" ca="1" si="45"/>
        <v>1</v>
      </c>
      <c r="CA24" s="23">
        <f t="shared" ca="1" si="45"/>
        <v>0</v>
      </c>
      <c r="CB24" s="23" t="str">
        <f t="shared" ca="1" si="45"/>
        <v>-</v>
      </c>
      <c r="CC24" s="23" t="str">
        <f t="shared" ca="1" si="45"/>
        <v>-</v>
      </c>
      <c r="CD24" s="23" t="str">
        <f t="shared" ca="1" si="45"/>
        <v>-</v>
      </c>
      <c r="CE24" s="23" t="str">
        <f t="shared" ca="1" si="45"/>
        <v>-</v>
      </c>
      <c r="CF24" s="23" t="str">
        <f t="shared" ca="1" si="45"/>
        <v>-</v>
      </c>
      <c r="CG24" s="23" t="str">
        <f t="shared" ca="1" si="45"/>
        <v>-</v>
      </c>
      <c r="CH24" s="23" t="str">
        <f t="shared" ca="1" si="45"/>
        <v>-</v>
      </c>
      <c r="CI24" s="23">
        <f t="shared" ca="1" si="45"/>
        <v>0</v>
      </c>
      <c r="CJ24" s="23" t="str">
        <f t="shared" ca="1" si="45"/>
        <v>-</v>
      </c>
      <c r="CK24" s="23" t="str">
        <f t="shared" ca="1" si="45"/>
        <v>-</v>
      </c>
      <c r="CL24" s="23" t="str">
        <f t="shared" ca="1" si="45"/>
        <v>-</v>
      </c>
      <c r="CM24" s="23" t="str">
        <f t="shared" ca="1" si="45"/>
        <v>-</v>
      </c>
      <c r="CN24" s="23" t="str">
        <f t="shared" ca="1" si="45"/>
        <v>-</v>
      </c>
      <c r="CO24" s="23">
        <f t="shared" ca="1" si="45"/>
        <v>0</v>
      </c>
      <c r="CP24" s="23">
        <f t="shared" ca="1" si="45"/>
        <v>0</v>
      </c>
      <c r="CQ24" s="23">
        <f t="shared" ca="1" si="45"/>
        <v>0</v>
      </c>
      <c r="CR24" s="23">
        <f t="shared" ca="1" si="45"/>
        <v>0</v>
      </c>
      <c r="CS24" s="23">
        <f t="shared" ca="1" si="45"/>
        <v>0</v>
      </c>
      <c r="CT24" s="23">
        <f t="shared" ca="1" si="45"/>
        <v>0</v>
      </c>
      <c r="CU24" s="23">
        <f t="shared" ca="1" si="45"/>
        <v>0</v>
      </c>
      <c r="CV24" s="23">
        <f t="shared" ref="CV24:DJ36" ca="1" si="82">OFFSET(CV$5,$B24,0)</f>
        <v>0</v>
      </c>
      <c r="CW24" s="23">
        <f t="shared" ca="1" si="47"/>
        <v>0</v>
      </c>
      <c r="CX24" s="23">
        <f t="shared" ca="1" si="47"/>
        <v>0</v>
      </c>
      <c r="CY24" s="23">
        <f t="shared" ca="1" si="47"/>
        <v>0</v>
      </c>
      <c r="CZ24" s="23" t="str">
        <f t="shared" ca="1" si="47"/>
        <v>-</v>
      </c>
      <c r="DA24" s="23" t="str">
        <f t="shared" ca="1" si="47"/>
        <v>-</v>
      </c>
      <c r="DB24" s="23">
        <f t="shared" ca="1" si="81"/>
        <v>19</v>
      </c>
      <c r="DC24" s="23">
        <f t="shared" ca="1" si="81"/>
        <v>19</v>
      </c>
      <c r="DD24" s="23" t="str">
        <f t="shared" ca="1" si="47"/>
        <v>-</v>
      </c>
      <c r="DE24" s="23" t="str">
        <f t="shared" ca="1" si="47"/>
        <v>-</v>
      </c>
      <c r="DF24" s="23" t="str">
        <f t="shared" ca="1" si="47"/>
        <v>-</v>
      </c>
      <c r="DG24" s="23" t="str">
        <f t="shared" ca="1" si="47"/>
        <v>-</v>
      </c>
      <c r="DH24" s="23" t="str">
        <f t="shared" ca="1" si="47"/>
        <v>-</v>
      </c>
      <c r="DI24" s="23" t="str">
        <f t="shared" ca="1" si="47"/>
        <v>-</v>
      </c>
      <c r="DJ24" s="23" t="str">
        <f t="shared" ca="1" si="47"/>
        <v>-</v>
      </c>
      <c r="DK24" s="5">
        <f t="shared" si="48"/>
        <v>1</v>
      </c>
      <c r="DL24" s="23" t="str">
        <f t="shared" ca="1" si="47"/>
        <v>-</v>
      </c>
      <c r="DM24" s="23" t="str">
        <f t="shared" ca="1" si="47"/>
        <v>-</v>
      </c>
      <c r="DN24" s="23" t="str">
        <f t="shared" ca="1" si="47"/>
        <v>-</v>
      </c>
      <c r="DO24" s="23" t="str">
        <f t="shared" ca="1" si="47"/>
        <v>-</v>
      </c>
      <c r="DP24" s="5" t="b">
        <f t="shared" si="49"/>
        <v>0</v>
      </c>
      <c r="DQ24" s="23" t="str">
        <f t="shared" ca="1" si="47"/>
        <v>-</v>
      </c>
      <c r="DR24" s="23">
        <f t="shared" ca="1" si="47"/>
        <v>0</v>
      </c>
      <c r="DS24" s="23" t="str">
        <f t="shared" ca="1" si="47"/>
        <v>-</v>
      </c>
      <c r="DT24" s="23">
        <f t="shared" ca="1" si="47"/>
        <v>1</v>
      </c>
      <c r="DU24" s="23">
        <f t="shared" ca="1" si="47"/>
        <v>0</v>
      </c>
      <c r="DV24" s="23">
        <f t="shared" ca="1" si="47"/>
        <v>1</v>
      </c>
      <c r="DW24" s="23">
        <f t="shared" ca="1" si="47"/>
        <v>1</v>
      </c>
      <c r="DX24" s="23">
        <f t="shared" ca="1" si="47"/>
        <v>1</v>
      </c>
      <c r="DY24" s="23">
        <f t="shared" ca="1" si="47"/>
        <v>0</v>
      </c>
      <c r="DZ24" s="23">
        <f t="shared" ca="1" si="47"/>
        <v>0</v>
      </c>
      <c r="EA24" s="23">
        <f t="shared" ca="1" si="47"/>
        <v>0</v>
      </c>
      <c r="EB24" s="23">
        <f t="shared" ca="1" si="47"/>
        <v>0</v>
      </c>
      <c r="EC24" s="23">
        <f t="shared" ca="1" si="47"/>
        <v>1</v>
      </c>
      <c r="ED24" s="23">
        <f t="shared" ca="1" si="47"/>
        <v>0</v>
      </c>
      <c r="EE24" s="23">
        <f t="shared" ca="1" si="47"/>
        <v>0</v>
      </c>
      <c r="EF24" s="23">
        <f t="shared" ca="1" si="47"/>
        <v>0</v>
      </c>
      <c r="EG24" s="23">
        <f t="shared" ca="1" si="47"/>
        <v>0</v>
      </c>
      <c r="EH24" s="23">
        <f t="shared" ca="1" si="47"/>
        <v>0</v>
      </c>
      <c r="EI24" s="23">
        <f t="shared" ca="1" si="47"/>
        <v>0</v>
      </c>
      <c r="EJ24" s="23">
        <f t="shared" ca="1" si="47"/>
        <v>0</v>
      </c>
      <c r="EK24" s="23">
        <f t="shared" ca="1" si="47"/>
        <v>1</v>
      </c>
      <c r="EL24" s="23">
        <f t="shared" ca="1" si="47"/>
        <v>0</v>
      </c>
      <c r="EM24" s="5">
        <f t="shared" si="50"/>
        <v>0</v>
      </c>
      <c r="EN24" s="5">
        <f t="shared" si="50"/>
        <v>0</v>
      </c>
      <c r="EO24" s="5">
        <f t="shared" si="50"/>
        <v>0</v>
      </c>
      <c r="EP24" s="5">
        <f t="shared" si="50"/>
        <v>0</v>
      </c>
      <c r="EQ24" s="5">
        <f t="shared" si="50"/>
        <v>0</v>
      </c>
      <c r="ER24" s="23">
        <f t="shared" ca="1" si="47"/>
        <v>0</v>
      </c>
      <c r="ES24" s="23">
        <f t="shared" ca="1" si="47"/>
        <v>0</v>
      </c>
      <c r="ET24" s="23" t="str">
        <f t="shared" ca="1" si="47"/>
        <v>-</v>
      </c>
      <c r="EU24" s="23" t="str">
        <f t="shared" ca="1" si="47"/>
        <v>-</v>
      </c>
      <c r="EV24" s="23" t="str">
        <f t="shared" ca="1" si="47"/>
        <v>-</v>
      </c>
      <c r="EW24" s="23" t="str">
        <f t="shared" ca="1" si="47"/>
        <v>-</v>
      </c>
      <c r="EX24" s="5" t="b">
        <f t="shared" si="51"/>
        <v>0</v>
      </c>
      <c r="EY24" s="5" t="b">
        <f t="shared" si="51"/>
        <v>0</v>
      </c>
      <c r="EZ24" s="5" t="b">
        <f t="shared" si="51"/>
        <v>1</v>
      </c>
      <c r="FA24" s="23">
        <f t="shared" ca="1" si="47"/>
        <v>1</v>
      </c>
      <c r="FB24" s="23">
        <f t="shared" ca="1" si="47"/>
        <v>1</v>
      </c>
      <c r="FC24" s="23" t="str">
        <f t="shared" ca="1" si="47"/>
        <v>-</v>
      </c>
      <c r="FD24" s="23" t="str">
        <f t="shared" ca="1" si="47"/>
        <v>-</v>
      </c>
      <c r="FE24" s="23" t="str">
        <f t="shared" ca="1" si="47"/>
        <v>-</v>
      </c>
      <c r="FF24" s="23" t="str">
        <f t="shared" ca="1" si="47"/>
        <v>-</v>
      </c>
      <c r="FG24" s="5" t="b">
        <f t="array" ref="FG24">IF(OR(FH24:FU24&lt;&gt;"-"),TRUE,"-")</f>
        <v>1</v>
      </c>
      <c r="FH24" s="5">
        <f t="shared" si="52"/>
        <v>1884</v>
      </c>
      <c r="FI24" s="5">
        <f t="shared" si="52"/>
        <v>1733</v>
      </c>
      <c r="FJ24" s="5">
        <f t="shared" si="52"/>
        <v>1643</v>
      </c>
      <c r="FK24" s="5">
        <f t="shared" si="52"/>
        <v>1549</v>
      </c>
      <c r="FL24" s="5">
        <f t="shared" si="52"/>
        <v>1453</v>
      </c>
      <c r="FM24" s="5" t="str">
        <f t="shared" si="52"/>
        <v>-</v>
      </c>
      <c r="FN24" s="5" t="str">
        <f t="shared" si="52"/>
        <v>-</v>
      </c>
      <c r="FO24" s="5">
        <f t="shared" si="52"/>
        <v>3000</v>
      </c>
      <c r="FP24" s="5">
        <f t="shared" si="52"/>
        <v>3001</v>
      </c>
      <c r="FQ24" s="5">
        <f t="shared" si="52"/>
        <v>3002</v>
      </c>
      <c r="FR24" s="5">
        <f t="shared" si="52"/>
        <v>3003</v>
      </c>
      <c r="FS24" s="5">
        <f t="shared" si="52"/>
        <v>3004</v>
      </c>
      <c r="FT24" s="5" t="str">
        <f t="shared" si="52"/>
        <v>-</v>
      </c>
      <c r="FU24" s="5" t="str">
        <f t="shared" si="52"/>
        <v>-</v>
      </c>
      <c r="FV24" s="5" t="b">
        <f t="array" aca="1" ref="FV24" ca="1">IF(OR(FW24:GK24&lt;&gt;"-"),TRUE,"-")</f>
        <v>1</v>
      </c>
      <c r="FW24" s="23">
        <f t="shared" ca="1" si="53"/>
        <v>0</v>
      </c>
      <c r="FX24" s="5">
        <f t="shared" si="54"/>
        <v>1885.8839999999998</v>
      </c>
      <c r="FY24" s="5">
        <f t="shared" si="55"/>
        <v>1734.7329999999997</v>
      </c>
      <c r="FZ24" s="5">
        <f t="shared" si="56"/>
        <v>1644.6429999999998</v>
      </c>
      <c r="GA24" s="5">
        <f t="shared" si="57"/>
        <v>1550.5489999999998</v>
      </c>
      <c r="GB24" s="5">
        <f t="shared" si="58"/>
        <v>1454.4529999999997</v>
      </c>
      <c r="GC24" s="5" t="str">
        <f t="shared" si="59"/>
        <v>-</v>
      </c>
      <c r="GD24" s="5" t="str">
        <f t="shared" si="60"/>
        <v>-</v>
      </c>
      <c r="GE24" s="5">
        <f t="shared" si="61"/>
        <v>3002.9999999999995</v>
      </c>
      <c r="GF24" s="5">
        <f t="shared" si="62"/>
        <v>3004.0009999999997</v>
      </c>
      <c r="GG24" s="5">
        <f t="shared" si="63"/>
        <v>3005.0019999999995</v>
      </c>
      <c r="GH24" s="5">
        <f t="shared" si="64"/>
        <v>3006.0029999999997</v>
      </c>
      <c r="GI24" s="5">
        <f t="shared" si="65"/>
        <v>3007.0039999999995</v>
      </c>
      <c r="GJ24" s="5" t="str">
        <f t="shared" si="66"/>
        <v>-</v>
      </c>
      <c r="GK24" s="5" t="str">
        <f t="shared" si="67"/>
        <v>-</v>
      </c>
      <c r="GL24" s="23" t="str">
        <f t="shared" ca="1" si="68"/>
        <v>-</v>
      </c>
      <c r="GM24" s="23" t="str">
        <f t="shared" ca="1" si="68"/>
        <v>-</v>
      </c>
      <c r="GN24" s="23" t="b">
        <f t="shared" ca="1" si="69"/>
        <v>1</v>
      </c>
      <c r="GO24" s="23">
        <f t="shared" ca="1" si="69"/>
        <v>0</v>
      </c>
      <c r="GP24" s="23" t="str">
        <f t="shared" ca="1" si="69"/>
        <v>-</v>
      </c>
      <c r="GQ24" s="23" t="str">
        <f t="shared" ca="1" si="70"/>
        <v>-</v>
      </c>
      <c r="GR24" s="23" t="str">
        <f t="shared" ca="1" si="70"/>
        <v>-</v>
      </c>
      <c r="GS24" s="23" t="str">
        <f t="shared" ca="1" si="70"/>
        <v>-</v>
      </c>
      <c r="GT24" s="5">
        <f t="shared" si="71"/>
        <v>0</v>
      </c>
      <c r="GU24" s="5">
        <f t="shared" si="71"/>
        <v>500</v>
      </c>
      <c r="GV24" s="5">
        <f t="shared" si="71"/>
        <v>500</v>
      </c>
      <c r="GW24" s="5">
        <f t="shared" si="71"/>
        <v>451</v>
      </c>
      <c r="GX24" s="5">
        <f t="shared" si="71"/>
        <v>630</v>
      </c>
      <c r="GY24" s="23">
        <f t="shared" ca="1" si="70"/>
        <v>1</v>
      </c>
      <c r="GZ24" s="23">
        <f t="shared" ca="1" si="70"/>
        <v>0</v>
      </c>
      <c r="HA24" s="23">
        <f t="shared" ca="1" si="70"/>
        <v>1</v>
      </c>
      <c r="HB24" s="23">
        <f t="shared" ca="1" si="70"/>
        <v>1</v>
      </c>
      <c r="HC24" s="23">
        <f t="shared" ca="1" si="70"/>
        <v>0</v>
      </c>
      <c r="HD24" s="23">
        <f t="shared" ca="1" si="70"/>
        <v>70</v>
      </c>
      <c r="HE24" s="23">
        <f t="shared" ca="1" si="70"/>
        <v>50</v>
      </c>
      <c r="HF24" s="23">
        <f t="shared" ca="1" si="70"/>
        <v>70</v>
      </c>
      <c r="HG24" s="23">
        <f t="shared" ca="1" si="70"/>
        <v>50</v>
      </c>
      <c r="HH24" s="5">
        <f t="shared" si="72"/>
        <v>1</v>
      </c>
      <c r="HI24" s="5">
        <f t="shared" si="73"/>
        <v>1</v>
      </c>
      <c r="HJ24" s="5">
        <f t="shared" si="74"/>
        <v>1</v>
      </c>
      <c r="HK24" s="23">
        <f t="shared" ca="1" si="70"/>
        <v>1</v>
      </c>
      <c r="HL24" s="23">
        <f t="shared" ca="1" si="70"/>
        <v>1</v>
      </c>
      <c r="HM24" s="23">
        <f t="shared" ca="1" si="70"/>
        <v>1</v>
      </c>
      <c r="HN24" s="23">
        <f t="shared" ca="1" si="70"/>
        <v>1</v>
      </c>
      <c r="HO24" s="23">
        <f t="shared" ca="1" si="70"/>
        <v>1</v>
      </c>
      <c r="HP24" s="23">
        <f t="shared" ca="1" si="70"/>
        <v>1</v>
      </c>
      <c r="HQ24" s="23">
        <f t="shared" ca="1" si="70"/>
        <v>1</v>
      </c>
      <c r="HR24" s="23" t="b">
        <f t="shared" ca="1" si="70"/>
        <v>1</v>
      </c>
      <c r="HS24" s="23">
        <f t="shared" ca="1" si="70"/>
        <v>1230</v>
      </c>
      <c r="HT24" s="23">
        <f t="shared" ca="1" si="70"/>
        <v>0</v>
      </c>
      <c r="HU24" s="23" t="str">
        <f t="shared" ca="1" si="70"/>
        <v>-</v>
      </c>
      <c r="HV24" s="23" t="str">
        <f t="shared" ca="1" si="70"/>
        <v>-</v>
      </c>
      <c r="HW24" s="23">
        <f t="shared" ca="1" si="70"/>
        <v>0</v>
      </c>
      <c r="HX24" s="23">
        <f t="shared" ca="1" si="70"/>
        <v>0</v>
      </c>
      <c r="HY24" s="29">
        <v>0</v>
      </c>
    </row>
    <row r="25" spans="1:233" outlineLevel="1">
      <c r="A25" s="26">
        <f t="shared" si="17"/>
        <v>20</v>
      </c>
      <c r="B25" s="26">
        <f t="shared" si="80"/>
        <v>15</v>
      </c>
      <c r="C25">
        <v>10</v>
      </c>
      <c r="D25" t="b">
        <v>1</v>
      </c>
      <c r="E25" t="b">
        <v>0</v>
      </c>
      <c r="F25" t="b">
        <v>1</v>
      </c>
      <c r="G25" s="35">
        <v>3</v>
      </c>
      <c r="H25" s="123">
        <v>35</v>
      </c>
      <c r="I25" s="35">
        <v>1</v>
      </c>
      <c r="J25" s="35">
        <v>1</v>
      </c>
      <c r="K25" s="123">
        <v>1</v>
      </c>
      <c r="L25" s="123">
        <v>1</v>
      </c>
      <c r="M25" s="123">
        <v>1</v>
      </c>
      <c r="N25" s="35">
        <v>5</v>
      </c>
      <c r="O25" s="35">
        <v>2</v>
      </c>
      <c r="P25" s="35">
        <v>5</v>
      </c>
      <c r="Q25" s="35">
        <v>2</v>
      </c>
      <c r="R25" s="35">
        <v>2</v>
      </c>
      <c r="S25" s="35">
        <v>2</v>
      </c>
      <c r="T25" s="35">
        <v>2</v>
      </c>
      <c r="U25" s="35">
        <v>1</v>
      </c>
      <c r="V25" s="35">
        <v>2</v>
      </c>
      <c r="W25" s="35">
        <v>2</v>
      </c>
      <c r="X25" s="35">
        <v>2</v>
      </c>
      <c r="Y25" s="35">
        <v>2</v>
      </c>
      <c r="Z25" s="35"/>
      <c r="AA25">
        <f>MOD(INT(($H25-1)/PRODUCT(AB$19:$AC$19)),AA$19)+1</f>
        <v>1</v>
      </c>
      <c r="AB25">
        <f>MOD(INT(($H25-1)/PRODUCT(AC$19:$AC$19)),AB$19)+1</f>
        <v>2</v>
      </c>
      <c r="AC25">
        <f t="shared" si="44"/>
        <v>1</v>
      </c>
      <c r="AD25" s="3" t="str">
        <f t="shared" ca="1" si="75"/>
        <v>00005 Template GSM  M-M-mate EL Spr Scan 1 (F33N11)</v>
      </c>
      <c r="AE25" s="10" t="str">
        <f ca="1">IF(MATCH(AD25,AD$5:AD25,0)=(COUNTA(AD$5:AD25)),"-","Dup")</f>
        <v>-</v>
      </c>
      <c r="AF25" s="23" t="b">
        <f t="shared" ca="1" si="37"/>
        <v>1</v>
      </c>
      <c r="AG25" s="23" t="b">
        <f t="shared" ca="1" si="37"/>
        <v>0</v>
      </c>
      <c r="AH25" s="23" t="str">
        <f t="shared" ca="1" si="37"/>
        <v>-</v>
      </c>
      <c r="AI25" s="23" t="str">
        <f t="shared" ca="1" si="37"/>
        <v>-</v>
      </c>
      <c r="AJ25" s="23" t="str">
        <f t="shared" ca="1" si="37"/>
        <v>-</v>
      </c>
      <c r="AK25" s="23" t="str">
        <f t="shared" ca="1" si="37"/>
        <v>-</v>
      </c>
      <c r="AL25" s="23" t="str">
        <f t="shared" ca="1" si="37"/>
        <v>-</v>
      </c>
      <c r="AM25" s="23" t="str">
        <f t="shared" ca="1" si="37"/>
        <v>-</v>
      </c>
      <c r="AN25" s="23" t="str">
        <f t="shared" ca="1" si="37"/>
        <v>-</v>
      </c>
      <c r="AO25" s="23" t="str">
        <f t="shared" ca="1" si="37"/>
        <v>-</v>
      </c>
      <c r="AP25" s="23" t="str">
        <f t="shared" ca="1" si="37"/>
        <v>-</v>
      </c>
      <c r="AQ25" s="23">
        <f t="shared" ca="1" si="37"/>
        <v>1</v>
      </c>
      <c r="AR25" s="23">
        <f t="shared" ca="1" si="37"/>
        <v>1</v>
      </c>
      <c r="AS25" s="23" t="str">
        <f t="shared" ca="1" si="37"/>
        <v>-</v>
      </c>
      <c r="AT25" s="23" t="str">
        <f t="shared" ca="1" si="37"/>
        <v>-</v>
      </c>
      <c r="AU25" s="23" t="str">
        <f t="shared" ca="1" si="37"/>
        <v>-</v>
      </c>
      <c r="AV25" s="23" t="str">
        <f t="shared" ref="AV25:CU31" ca="1" si="83">OFFSET(AV$5,$B25,0)</f>
        <v>-</v>
      </c>
      <c r="AW25" s="23" t="str">
        <f t="shared" ca="1" si="83"/>
        <v>-</v>
      </c>
      <c r="AX25" s="23" t="str">
        <f t="shared" ca="1" si="83"/>
        <v>-</v>
      </c>
      <c r="AY25" s="23" t="str">
        <f t="shared" ca="1" si="83"/>
        <v>-</v>
      </c>
      <c r="AZ25" s="23" t="str">
        <f t="shared" ca="1" si="83"/>
        <v>-</v>
      </c>
      <c r="BA25" s="23" t="str">
        <f t="shared" ca="1" si="83"/>
        <v>-</v>
      </c>
      <c r="BB25" s="23" t="str">
        <f t="shared" ca="1" si="83"/>
        <v>-</v>
      </c>
      <c r="BC25" s="23" t="str">
        <f t="shared" ca="1" si="83"/>
        <v>-</v>
      </c>
      <c r="BD25" s="23" t="str">
        <f t="shared" ca="1" si="83"/>
        <v>-</v>
      </c>
      <c r="BE25" s="23" t="str">
        <f t="shared" ca="1" si="83"/>
        <v>-</v>
      </c>
      <c r="BF25" s="23" t="str">
        <f t="shared" ca="1" si="83"/>
        <v>-</v>
      </c>
      <c r="BG25" s="23" t="str">
        <f t="shared" ca="1" si="83"/>
        <v>-</v>
      </c>
      <c r="BH25" s="23" t="str">
        <f t="shared" ca="1" si="83"/>
        <v>-</v>
      </c>
      <c r="BI25" s="23" t="str">
        <f t="shared" ca="1" si="83"/>
        <v>-</v>
      </c>
      <c r="BJ25" s="23" t="str">
        <f t="shared" ca="1" si="83"/>
        <v>-</v>
      </c>
      <c r="BK25" s="23" t="str">
        <f t="shared" ca="1" si="83"/>
        <v>-</v>
      </c>
      <c r="BL25" s="23" t="str">
        <f t="shared" ca="1" si="83"/>
        <v>-</v>
      </c>
      <c r="BM25" s="23" t="str">
        <f t="shared" ca="1" si="83"/>
        <v>-</v>
      </c>
      <c r="BN25" s="23" t="str">
        <f t="shared" ca="1" si="83"/>
        <v>-</v>
      </c>
      <c r="BO25" s="23" t="str">
        <f t="shared" ca="1" si="83"/>
        <v>-</v>
      </c>
      <c r="BP25" s="23" t="str">
        <f t="shared" ca="1" si="83"/>
        <v>-</v>
      </c>
      <c r="BQ25" s="23" t="str">
        <f t="shared" ca="1" si="83"/>
        <v>-</v>
      </c>
      <c r="BR25" s="23" t="str">
        <f t="shared" ca="1" si="83"/>
        <v>-</v>
      </c>
      <c r="BS25" s="23" t="str">
        <f t="shared" ca="1" si="83"/>
        <v>-</v>
      </c>
      <c r="BT25" s="23" t="str">
        <f t="shared" ca="1" si="83"/>
        <v>-</v>
      </c>
      <c r="BU25" s="23" t="str">
        <f t="shared" ca="1" si="83"/>
        <v>-</v>
      </c>
      <c r="BV25" s="23" t="str">
        <f t="shared" ca="1" si="83"/>
        <v>-</v>
      </c>
      <c r="BW25" s="23" t="str">
        <f t="shared" ca="1" si="83"/>
        <v>-</v>
      </c>
      <c r="BX25" s="23" t="str">
        <f t="shared" ca="1" si="83"/>
        <v>-</v>
      </c>
      <c r="BY25" s="23">
        <f t="shared" ca="1" si="83"/>
        <v>1</v>
      </c>
      <c r="BZ25" s="23">
        <f t="shared" ca="1" si="83"/>
        <v>1</v>
      </c>
      <c r="CA25" s="23">
        <f t="shared" ca="1" si="83"/>
        <v>0</v>
      </c>
      <c r="CB25" s="23" t="str">
        <f t="shared" ca="1" si="83"/>
        <v>-</v>
      </c>
      <c r="CC25" s="23" t="str">
        <f t="shared" ca="1" si="83"/>
        <v>-</v>
      </c>
      <c r="CD25" s="23" t="str">
        <f t="shared" ca="1" si="83"/>
        <v>-</v>
      </c>
      <c r="CE25" s="23" t="str">
        <f t="shared" ca="1" si="83"/>
        <v>-</v>
      </c>
      <c r="CF25" s="23" t="str">
        <f t="shared" ca="1" si="83"/>
        <v>-</v>
      </c>
      <c r="CG25" s="23" t="str">
        <f t="shared" ca="1" si="83"/>
        <v>-</v>
      </c>
      <c r="CH25" s="23" t="str">
        <f t="shared" ca="1" si="83"/>
        <v>-</v>
      </c>
      <c r="CI25" s="23">
        <f t="shared" ca="1" si="83"/>
        <v>0</v>
      </c>
      <c r="CJ25" s="23" t="str">
        <f t="shared" ca="1" si="83"/>
        <v>-</v>
      </c>
      <c r="CK25" s="23" t="str">
        <f t="shared" ca="1" si="83"/>
        <v>-</v>
      </c>
      <c r="CL25" s="23" t="str">
        <f t="shared" ca="1" si="83"/>
        <v>-</v>
      </c>
      <c r="CM25" s="23" t="str">
        <f t="shared" ca="1" si="83"/>
        <v>-</v>
      </c>
      <c r="CN25" s="23" t="str">
        <f t="shared" ca="1" si="83"/>
        <v>-</v>
      </c>
      <c r="CO25" s="23">
        <f t="shared" ca="1" si="83"/>
        <v>0</v>
      </c>
      <c r="CP25" s="23">
        <f t="shared" ca="1" si="83"/>
        <v>0</v>
      </c>
      <c r="CQ25" s="23">
        <f t="shared" ca="1" si="83"/>
        <v>0</v>
      </c>
      <c r="CR25" s="23">
        <f t="shared" ca="1" si="83"/>
        <v>0</v>
      </c>
      <c r="CS25" s="23">
        <f t="shared" ca="1" si="83"/>
        <v>0</v>
      </c>
      <c r="CT25" s="23">
        <f t="shared" ca="1" si="83"/>
        <v>0</v>
      </c>
      <c r="CU25" s="23">
        <f t="shared" ca="1" si="83"/>
        <v>0</v>
      </c>
      <c r="CV25" s="23">
        <f t="shared" ca="1" si="82"/>
        <v>0</v>
      </c>
      <c r="CW25" s="23">
        <f t="shared" ca="1" si="47"/>
        <v>0</v>
      </c>
      <c r="CX25" s="23">
        <f t="shared" ca="1" si="47"/>
        <v>0</v>
      </c>
      <c r="CY25" s="23">
        <f t="shared" ca="1" si="47"/>
        <v>0</v>
      </c>
      <c r="CZ25" s="23" t="str">
        <f t="shared" ca="1" si="47"/>
        <v>-</v>
      </c>
      <c r="DA25" s="23" t="str">
        <f t="shared" ca="1" si="47"/>
        <v>-</v>
      </c>
      <c r="DB25" s="23">
        <f t="shared" ca="1" si="81"/>
        <v>19</v>
      </c>
      <c r="DC25" s="23">
        <f t="shared" ca="1" si="81"/>
        <v>19</v>
      </c>
      <c r="DD25" s="23" t="str">
        <f t="shared" ca="1" si="47"/>
        <v>-</v>
      </c>
      <c r="DE25" s="23" t="str">
        <f t="shared" ca="1" si="47"/>
        <v>-</v>
      </c>
      <c r="DF25" s="23" t="str">
        <f t="shared" ca="1" si="47"/>
        <v>-</v>
      </c>
      <c r="DG25" s="23" t="str">
        <f t="shared" ca="1" si="47"/>
        <v>-</v>
      </c>
      <c r="DH25" s="23" t="str">
        <f t="shared" ca="1" si="47"/>
        <v>-</v>
      </c>
      <c r="DI25" s="23" t="str">
        <f t="shared" ca="1" si="47"/>
        <v>-</v>
      </c>
      <c r="DJ25" s="23" t="str">
        <f t="shared" ca="1" si="47"/>
        <v>-</v>
      </c>
      <c r="DK25" s="5">
        <f t="shared" si="48"/>
        <v>1</v>
      </c>
      <c r="DL25" s="23" t="str">
        <f t="shared" ca="1" si="47"/>
        <v>-</v>
      </c>
      <c r="DM25" s="23" t="str">
        <f t="shared" ca="1" si="47"/>
        <v>-</v>
      </c>
      <c r="DN25" s="23" t="str">
        <f t="shared" ca="1" si="47"/>
        <v>-</v>
      </c>
      <c r="DO25" s="23" t="str">
        <f t="shared" ca="1" si="47"/>
        <v>-</v>
      </c>
      <c r="DP25" s="5" t="b">
        <f t="shared" si="49"/>
        <v>0</v>
      </c>
      <c r="DQ25" s="23" t="str">
        <f t="shared" ca="1" si="47"/>
        <v>-</v>
      </c>
      <c r="DR25" s="23">
        <f t="shared" ca="1" si="47"/>
        <v>0</v>
      </c>
      <c r="DS25" s="23" t="str">
        <f t="shared" ca="1" si="47"/>
        <v>-</v>
      </c>
      <c r="DT25" s="23">
        <f t="shared" ca="1" si="47"/>
        <v>1</v>
      </c>
      <c r="DU25" s="23">
        <f t="shared" ca="1" si="47"/>
        <v>0</v>
      </c>
      <c r="DV25" s="23">
        <f t="shared" ca="1" si="47"/>
        <v>1</v>
      </c>
      <c r="DW25" s="23">
        <f t="shared" ca="1" si="47"/>
        <v>1</v>
      </c>
      <c r="DX25" s="23">
        <f t="shared" ca="1" si="47"/>
        <v>1</v>
      </c>
      <c r="DY25" s="23">
        <f t="shared" ca="1" si="47"/>
        <v>0</v>
      </c>
      <c r="DZ25" s="23">
        <f t="shared" ca="1" si="47"/>
        <v>0</v>
      </c>
      <c r="EA25" s="23">
        <f t="shared" ca="1" si="47"/>
        <v>0</v>
      </c>
      <c r="EB25" s="23">
        <f t="shared" ca="1" si="47"/>
        <v>0</v>
      </c>
      <c r="EC25" s="23">
        <f t="shared" ca="1" si="47"/>
        <v>1</v>
      </c>
      <c r="ED25" s="23">
        <f t="shared" ca="1" si="47"/>
        <v>0</v>
      </c>
      <c r="EE25" s="23">
        <f t="shared" ca="1" si="47"/>
        <v>0</v>
      </c>
      <c r="EF25" s="23">
        <f t="shared" ca="1" si="47"/>
        <v>0</v>
      </c>
      <c r="EG25" s="23">
        <f t="shared" ca="1" si="47"/>
        <v>0</v>
      </c>
      <c r="EH25" s="23">
        <f t="shared" ca="1" si="47"/>
        <v>0</v>
      </c>
      <c r="EI25" s="23">
        <f t="shared" ca="1" si="47"/>
        <v>0</v>
      </c>
      <c r="EJ25" s="23">
        <f t="shared" ca="1" si="47"/>
        <v>0</v>
      </c>
      <c r="EK25" s="23">
        <f t="shared" ca="1" si="47"/>
        <v>1</v>
      </c>
      <c r="EL25" s="23">
        <f t="shared" ca="1" si="47"/>
        <v>0</v>
      </c>
      <c r="EM25" s="5">
        <f t="shared" si="50"/>
        <v>0</v>
      </c>
      <c r="EN25" s="5">
        <f t="shared" si="50"/>
        <v>0</v>
      </c>
      <c r="EO25" s="5">
        <f t="shared" si="50"/>
        <v>0</v>
      </c>
      <c r="EP25" s="5">
        <f t="shared" si="50"/>
        <v>0</v>
      </c>
      <c r="EQ25" s="5">
        <f t="shared" si="50"/>
        <v>0</v>
      </c>
      <c r="ER25" s="23">
        <f t="shared" ca="1" si="47"/>
        <v>0</v>
      </c>
      <c r="ES25" s="23">
        <f t="shared" ca="1" si="47"/>
        <v>0</v>
      </c>
      <c r="ET25" s="23" t="str">
        <f t="shared" ca="1" si="47"/>
        <v>-</v>
      </c>
      <c r="EU25" s="23" t="str">
        <f t="shared" ca="1" si="47"/>
        <v>-</v>
      </c>
      <c r="EV25" s="23" t="str">
        <f t="shared" ca="1" si="47"/>
        <v>-</v>
      </c>
      <c r="EW25" s="23" t="str">
        <f t="shared" ca="1" si="47"/>
        <v>-</v>
      </c>
      <c r="EX25" s="5" t="b">
        <f t="shared" si="51"/>
        <v>0</v>
      </c>
      <c r="EY25" s="5" t="b">
        <f t="shared" si="51"/>
        <v>0</v>
      </c>
      <c r="EZ25" s="5" t="b">
        <f t="shared" si="51"/>
        <v>1</v>
      </c>
      <c r="FA25" s="23">
        <f t="shared" ca="1" si="47"/>
        <v>1</v>
      </c>
      <c r="FB25" s="23">
        <f t="shared" ca="1" si="47"/>
        <v>1</v>
      </c>
      <c r="FC25" s="23" t="str">
        <f t="shared" ca="1" si="47"/>
        <v>-</v>
      </c>
      <c r="FD25" s="23" t="str">
        <f t="shared" ca="1" si="47"/>
        <v>-</v>
      </c>
      <c r="FE25" s="23" t="str">
        <f t="shared" ca="1" si="47"/>
        <v>-</v>
      </c>
      <c r="FF25" s="23" t="str">
        <f t="shared" ca="1" si="47"/>
        <v>-</v>
      </c>
      <c r="FG25" s="5" t="b">
        <f t="array" ref="FG25">IF(OR(FH25:FU25&lt;&gt;"-"),TRUE,"-")</f>
        <v>1</v>
      </c>
      <c r="FH25" s="5">
        <f t="shared" si="52"/>
        <v>1789</v>
      </c>
      <c r="FI25" s="5">
        <f t="shared" si="52"/>
        <v>1645</v>
      </c>
      <c r="FJ25" s="5">
        <f t="shared" si="52"/>
        <v>1560</v>
      </c>
      <c r="FK25" s="5">
        <f t="shared" si="52"/>
        <v>1471</v>
      </c>
      <c r="FL25" s="5">
        <f t="shared" si="52"/>
        <v>1380</v>
      </c>
      <c r="FM25" s="5" t="str">
        <f t="shared" si="52"/>
        <v>-</v>
      </c>
      <c r="FN25" s="5" t="str">
        <f t="shared" si="52"/>
        <v>-</v>
      </c>
      <c r="FO25" s="5">
        <f t="shared" si="52"/>
        <v>4000</v>
      </c>
      <c r="FP25" s="5">
        <f t="shared" si="52"/>
        <v>4001</v>
      </c>
      <c r="FQ25" s="5">
        <f t="shared" si="52"/>
        <v>4002</v>
      </c>
      <c r="FR25" s="5">
        <f t="shared" si="52"/>
        <v>4003</v>
      </c>
      <c r="FS25" s="5">
        <f t="shared" si="52"/>
        <v>4004</v>
      </c>
      <c r="FT25" s="5" t="str">
        <f t="shared" si="52"/>
        <v>-</v>
      </c>
      <c r="FU25" s="5" t="str">
        <f t="shared" si="52"/>
        <v>-</v>
      </c>
      <c r="FV25" s="5" t="b">
        <f t="array" aca="1" ref="FV25" ca="1">IF(OR(FW25:GK25&lt;&gt;"-"),TRUE,"-")</f>
        <v>1</v>
      </c>
      <c r="FW25" s="23">
        <f t="shared" ca="1" si="53"/>
        <v>0</v>
      </c>
      <c r="FX25" s="5">
        <f t="shared" si="54"/>
        <v>1790.7889999999998</v>
      </c>
      <c r="FY25" s="5">
        <f t="shared" si="55"/>
        <v>1646.6449999999998</v>
      </c>
      <c r="FZ25" s="5">
        <f t="shared" si="56"/>
        <v>1561.5599999999997</v>
      </c>
      <c r="GA25" s="5">
        <f t="shared" si="57"/>
        <v>1472.4709999999998</v>
      </c>
      <c r="GB25" s="5">
        <f t="shared" si="58"/>
        <v>1381.3799999999999</v>
      </c>
      <c r="GC25" s="5" t="str">
        <f t="shared" si="59"/>
        <v>-</v>
      </c>
      <c r="GD25" s="5" t="str">
        <f t="shared" si="60"/>
        <v>-</v>
      </c>
      <c r="GE25" s="5">
        <f t="shared" si="61"/>
        <v>4003.9999999999995</v>
      </c>
      <c r="GF25" s="5">
        <f t="shared" si="62"/>
        <v>4005.0009999999997</v>
      </c>
      <c r="GG25" s="5">
        <f t="shared" si="63"/>
        <v>4006.0019999999995</v>
      </c>
      <c r="GH25" s="5">
        <f t="shared" si="64"/>
        <v>4007.0029999999997</v>
      </c>
      <c r="GI25" s="5">
        <f t="shared" si="65"/>
        <v>4008.0039999999995</v>
      </c>
      <c r="GJ25" s="5" t="str">
        <f t="shared" si="66"/>
        <v>-</v>
      </c>
      <c r="GK25" s="5" t="str">
        <f t="shared" si="67"/>
        <v>-</v>
      </c>
      <c r="GL25" s="23" t="str">
        <f t="shared" ca="1" si="68"/>
        <v>-</v>
      </c>
      <c r="GM25" s="23" t="str">
        <f t="shared" ca="1" si="68"/>
        <v>-</v>
      </c>
      <c r="GN25" s="23" t="b">
        <f t="shared" ca="1" si="69"/>
        <v>1</v>
      </c>
      <c r="GO25" s="23">
        <f t="shared" ca="1" si="69"/>
        <v>0</v>
      </c>
      <c r="GP25" s="23" t="str">
        <f t="shared" ca="1" si="69"/>
        <v>-</v>
      </c>
      <c r="GQ25" s="23" t="str">
        <f t="shared" ca="1" si="70"/>
        <v>-</v>
      </c>
      <c r="GR25" s="23" t="str">
        <f t="shared" ca="1" si="70"/>
        <v>-</v>
      </c>
      <c r="GS25" s="23" t="str">
        <f t="shared" ca="1" si="70"/>
        <v>-</v>
      </c>
      <c r="GT25" s="5">
        <f t="shared" si="71"/>
        <v>0</v>
      </c>
      <c r="GU25" s="5">
        <f t="shared" si="71"/>
        <v>500</v>
      </c>
      <c r="GV25" s="5">
        <f t="shared" si="71"/>
        <v>500</v>
      </c>
      <c r="GW25" s="5">
        <f t="shared" si="71"/>
        <v>601</v>
      </c>
      <c r="GX25" s="5" t="str">
        <f t="shared" si="71"/>
        <v>-</v>
      </c>
      <c r="GY25" s="23">
        <f t="shared" ca="1" si="70"/>
        <v>1</v>
      </c>
      <c r="GZ25" s="23">
        <f t="shared" ca="1" si="70"/>
        <v>0</v>
      </c>
      <c r="HA25" s="23">
        <f t="shared" ca="1" si="70"/>
        <v>1</v>
      </c>
      <c r="HB25" s="23">
        <f t="shared" ca="1" si="70"/>
        <v>1</v>
      </c>
      <c r="HC25" s="23">
        <f t="shared" ca="1" si="70"/>
        <v>0</v>
      </c>
      <c r="HD25" s="23">
        <f t="shared" ca="1" si="70"/>
        <v>70</v>
      </c>
      <c r="HE25" s="23">
        <f t="shared" ca="1" si="70"/>
        <v>50</v>
      </c>
      <c r="HF25" s="23">
        <f t="shared" ca="1" si="70"/>
        <v>70</v>
      </c>
      <c r="HG25" s="23">
        <f t="shared" ca="1" si="70"/>
        <v>50</v>
      </c>
      <c r="HH25" s="5">
        <f t="shared" si="72"/>
        <v>1</v>
      </c>
      <c r="HI25" s="5">
        <f t="shared" si="73"/>
        <v>1</v>
      </c>
      <c r="HJ25" s="5">
        <f t="shared" si="74"/>
        <v>1</v>
      </c>
      <c r="HK25" s="23">
        <f t="shared" ca="1" si="70"/>
        <v>1</v>
      </c>
      <c r="HL25" s="23">
        <f t="shared" ca="1" si="70"/>
        <v>1</v>
      </c>
      <c r="HM25" s="23">
        <f t="shared" ca="1" si="70"/>
        <v>1</v>
      </c>
      <c r="HN25" s="23">
        <f t="shared" ca="1" si="70"/>
        <v>1</v>
      </c>
      <c r="HO25" s="23">
        <f t="shared" ca="1" si="70"/>
        <v>1</v>
      </c>
      <c r="HP25" s="23">
        <f t="shared" ca="1" si="70"/>
        <v>1</v>
      </c>
      <c r="HQ25" s="23">
        <f t="shared" ca="1" si="70"/>
        <v>1</v>
      </c>
      <c r="HR25" s="23" t="b">
        <f t="shared" ca="1" si="70"/>
        <v>1</v>
      </c>
      <c r="HS25" s="23">
        <f t="shared" ca="1" si="70"/>
        <v>1230</v>
      </c>
      <c r="HT25" s="23">
        <f t="shared" ca="1" si="70"/>
        <v>0</v>
      </c>
      <c r="HU25" s="23" t="str">
        <f t="shared" ca="1" si="70"/>
        <v>-</v>
      </c>
      <c r="HV25" s="23" t="str">
        <f t="shared" ca="1" si="70"/>
        <v>-</v>
      </c>
      <c r="HW25" s="23">
        <f t="shared" ca="1" si="70"/>
        <v>0</v>
      </c>
      <c r="HX25" s="23">
        <f t="shared" ca="1" si="70"/>
        <v>0</v>
      </c>
      <c r="HY25" s="29">
        <v>0</v>
      </c>
    </row>
    <row r="26" spans="1:233" outlineLevel="1">
      <c r="A26" s="26">
        <f>ROW(A26)-5</f>
        <v>21</v>
      </c>
      <c r="B26" s="26">
        <f t="shared" si="78"/>
        <v>15</v>
      </c>
      <c r="C26">
        <v>10</v>
      </c>
      <c r="D26" t="b">
        <v>0</v>
      </c>
      <c r="E26" t="b">
        <v>0</v>
      </c>
      <c r="F26" t="b">
        <v>0</v>
      </c>
      <c r="G26" s="35">
        <v>3</v>
      </c>
      <c r="H26" s="123">
        <v>23</v>
      </c>
      <c r="I26" s="35">
        <v>2</v>
      </c>
      <c r="J26" s="35">
        <v>0</v>
      </c>
      <c r="K26" s="123">
        <v>1</v>
      </c>
      <c r="L26" s="123">
        <v>1</v>
      </c>
      <c r="M26" s="123">
        <v>1</v>
      </c>
      <c r="N26" s="35">
        <v>4</v>
      </c>
      <c r="O26" s="35">
        <v>1</v>
      </c>
      <c r="P26" s="35">
        <v>4</v>
      </c>
      <c r="Q26" s="35">
        <v>1</v>
      </c>
      <c r="R26" s="35">
        <v>1</v>
      </c>
      <c r="S26" s="35">
        <v>1</v>
      </c>
      <c r="T26" s="35">
        <v>1</v>
      </c>
      <c r="U26" s="35">
        <v>2</v>
      </c>
      <c r="V26" s="35">
        <v>1</v>
      </c>
      <c r="W26" s="35">
        <v>1</v>
      </c>
      <c r="X26" s="35">
        <v>1</v>
      </c>
      <c r="Y26" s="35">
        <v>4</v>
      </c>
      <c r="Z26" s="35"/>
      <c r="AA26">
        <f>MOD(INT(($H26-1)/PRODUCT(AB$19:$AC$19)),AA$19)+1</f>
        <v>2</v>
      </c>
      <c r="AB26">
        <f>MOD(INT(($H26-1)/PRODUCT(AC$19:$AC$19)),AB$19)+1</f>
        <v>2</v>
      </c>
      <c r="AC26">
        <f t="shared" si="44"/>
        <v>1</v>
      </c>
      <c r="AD26" s="3" t="str">
        <f t="shared" ca="1" si="75"/>
        <v>00006 Template GSM  M-M-mate EL Spr Scan 1 (F33N11)</v>
      </c>
      <c r="AE26" s="10" t="str">
        <f ca="1">IF(MATCH(AD26,AD$5:AD26,0)=(COUNTA(AD$5:AD26)),"-","Dup")</f>
        <v>-</v>
      </c>
      <c r="AF26" s="23" t="b">
        <f t="shared" ref="AF26:AO27" ca="1" si="84">OFFSET(AF$5,$B26,0)</f>
        <v>1</v>
      </c>
      <c r="AG26" s="23" t="b">
        <f t="shared" ca="1" si="84"/>
        <v>0</v>
      </c>
      <c r="AH26" s="23" t="str">
        <f t="shared" ca="1" si="84"/>
        <v>-</v>
      </c>
      <c r="AI26" s="23" t="str">
        <f t="shared" ca="1" si="84"/>
        <v>-</v>
      </c>
      <c r="AJ26" s="23" t="str">
        <f t="shared" ca="1" si="84"/>
        <v>-</v>
      </c>
      <c r="AK26" s="23" t="str">
        <f t="shared" ca="1" si="84"/>
        <v>-</v>
      </c>
      <c r="AL26" s="23" t="str">
        <f t="shared" ca="1" si="84"/>
        <v>-</v>
      </c>
      <c r="AM26" s="23" t="str">
        <f t="shared" ca="1" si="84"/>
        <v>-</v>
      </c>
      <c r="AN26" s="23" t="str">
        <f t="shared" ca="1" si="84"/>
        <v>-</v>
      </c>
      <c r="AO26" s="23" t="str">
        <f t="shared" ca="1" si="84"/>
        <v>-</v>
      </c>
      <c r="AP26" s="23" t="str">
        <f t="shared" ca="1" si="37"/>
        <v>-</v>
      </c>
      <c r="AQ26" s="23">
        <f t="shared" ca="1" si="37"/>
        <v>1</v>
      </c>
      <c r="AR26" s="23">
        <f t="shared" ca="1" si="37"/>
        <v>1</v>
      </c>
      <c r="AS26" s="23" t="str">
        <f t="shared" ca="1" si="37"/>
        <v>-</v>
      </c>
      <c r="AT26" s="23" t="str">
        <f t="shared" ca="1" si="37"/>
        <v>-</v>
      </c>
      <c r="AU26" s="23" t="str">
        <f t="shared" ca="1" si="37"/>
        <v>-</v>
      </c>
      <c r="AV26" s="23" t="str">
        <f t="shared" ref="AV26:BE27" ca="1" si="85">OFFSET(AV$5,$B26,0)</f>
        <v>-</v>
      </c>
      <c r="AW26" s="23" t="str">
        <f t="shared" ca="1" si="85"/>
        <v>-</v>
      </c>
      <c r="AX26" s="23" t="str">
        <f t="shared" ca="1" si="85"/>
        <v>-</v>
      </c>
      <c r="AY26" s="23" t="str">
        <f t="shared" ca="1" si="85"/>
        <v>-</v>
      </c>
      <c r="AZ26" s="23" t="str">
        <f t="shared" ca="1" si="85"/>
        <v>-</v>
      </c>
      <c r="BA26" s="23" t="str">
        <f t="shared" ca="1" si="85"/>
        <v>-</v>
      </c>
      <c r="BB26" s="23" t="str">
        <f t="shared" ca="1" si="85"/>
        <v>-</v>
      </c>
      <c r="BC26" s="23" t="str">
        <f t="shared" ca="1" si="85"/>
        <v>-</v>
      </c>
      <c r="BD26" s="23" t="str">
        <f t="shared" ca="1" si="85"/>
        <v>-</v>
      </c>
      <c r="BE26" s="23" t="str">
        <f t="shared" ca="1" si="85"/>
        <v>-</v>
      </c>
      <c r="BF26" s="23" t="str">
        <f t="shared" ref="BF26:BO27" ca="1" si="86">OFFSET(BF$5,$B26,0)</f>
        <v>-</v>
      </c>
      <c r="BG26" s="23" t="str">
        <f t="shared" ca="1" si="86"/>
        <v>-</v>
      </c>
      <c r="BH26" s="23" t="str">
        <f t="shared" ca="1" si="86"/>
        <v>-</v>
      </c>
      <c r="BI26" s="23" t="str">
        <f t="shared" ca="1" si="86"/>
        <v>-</v>
      </c>
      <c r="BJ26" s="23" t="str">
        <f t="shared" ca="1" si="86"/>
        <v>-</v>
      </c>
      <c r="BK26" s="23" t="str">
        <f t="shared" ca="1" si="86"/>
        <v>-</v>
      </c>
      <c r="BL26" s="23" t="str">
        <f t="shared" ca="1" si="86"/>
        <v>-</v>
      </c>
      <c r="BM26" s="23" t="str">
        <f t="shared" ca="1" si="86"/>
        <v>-</v>
      </c>
      <c r="BN26" s="23" t="str">
        <f t="shared" ca="1" si="86"/>
        <v>-</v>
      </c>
      <c r="BO26" s="23" t="str">
        <f t="shared" ca="1" si="86"/>
        <v>-</v>
      </c>
      <c r="BP26" s="23" t="str">
        <f t="shared" ref="BP26:BY27" ca="1" si="87">OFFSET(BP$5,$B26,0)</f>
        <v>-</v>
      </c>
      <c r="BQ26" s="23" t="str">
        <f t="shared" ca="1" si="87"/>
        <v>-</v>
      </c>
      <c r="BR26" s="23" t="str">
        <f t="shared" ca="1" si="87"/>
        <v>-</v>
      </c>
      <c r="BS26" s="23" t="str">
        <f t="shared" ca="1" si="87"/>
        <v>-</v>
      </c>
      <c r="BT26" s="23" t="str">
        <f t="shared" ca="1" si="87"/>
        <v>-</v>
      </c>
      <c r="BU26" s="23" t="str">
        <f t="shared" ca="1" si="87"/>
        <v>-</v>
      </c>
      <c r="BV26" s="23" t="str">
        <f t="shared" ca="1" si="87"/>
        <v>-</v>
      </c>
      <c r="BW26" s="23" t="str">
        <f t="shared" ca="1" si="87"/>
        <v>-</v>
      </c>
      <c r="BX26" s="23" t="str">
        <f t="shared" ca="1" si="87"/>
        <v>-</v>
      </c>
      <c r="BY26" s="23">
        <f t="shared" ca="1" si="87"/>
        <v>1</v>
      </c>
      <c r="BZ26" s="23">
        <f t="shared" ref="BZ26:CI27" ca="1" si="88">OFFSET(BZ$5,$B26,0)</f>
        <v>1</v>
      </c>
      <c r="CA26" s="23">
        <f t="shared" ca="1" si="88"/>
        <v>0</v>
      </c>
      <c r="CB26" s="23" t="str">
        <f t="shared" ca="1" si="88"/>
        <v>-</v>
      </c>
      <c r="CC26" s="23" t="str">
        <f t="shared" ca="1" si="88"/>
        <v>-</v>
      </c>
      <c r="CD26" s="23" t="str">
        <f t="shared" ca="1" si="88"/>
        <v>-</v>
      </c>
      <c r="CE26" s="23" t="str">
        <f t="shared" ca="1" si="88"/>
        <v>-</v>
      </c>
      <c r="CF26" s="23" t="str">
        <f t="shared" ca="1" si="88"/>
        <v>-</v>
      </c>
      <c r="CG26" s="23" t="str">
        <f t="shared" ca="1" si="88"/>
        <v>-</v>
      </c>
      <c r="CH26" s="23" t="str">
        <f t="shared" ca="1" si="88"/>
        <v>-</v>
      </c>
      <c r="CI26" s="23">
        <f t="shared" ca="1" si="88"/>
        <v>0</v>
      </c>
      <c r="CJ26" s="23" t="str">
        <f t="shared" ref="CJ26:CS27" ca="1" si="89">OFFSET(CJ$5,$B26,0)</f>
        <v>-</v>
      </c>
      <c r="CK26" s="23" t="str">
        <f t="shared" ca="1" si="89"/>
        <v>-</v>
      </c>
      <c r="CL26" s="23" t="str">
        <f t="shared" ca="1" si="89"/>
        <v>-</v>
      </c>
      <c r="CM26" s="23" t="str">
        <f t="shared" ca="1" si="89"/>
        <v>-</v>
      </c>
      <c r="CN26" s="23" t="str">
        <f t="shared" ca="1" si="89"/>
        <v>-</v>
      </c>
      <c r="CO26" s="23">
        <f t="shared" ca="1" si="89"/>
        <v>0</v>
      </c>
      <c r="CP26" s="23">
        <f t="shared" ca="1" si="89"/>
        <v>0</v>
      </c>
      <c r="CQ26" s="23">
        <f t="shared" ca="1" si="89"/>
        <v>0</v>
      </c>
      <c r="CR26" s="23">
        <f t="shared" ca="1" si="89"/>
        <v>0</v>
      </c>
      <c r="CS26" s="23">
        <f t="shared" ca="1" si="89"/>
        <v>0</v>
      </c>
      <c r="CT26" s="23">
        <f t="shared" ref="CT26:DC27" ca="1" si="90">OFFSET(CT$5,$B26,0)</f>
        <v>0</v>
      </c>
      <c r="CU26" s="23">
        <f t="shared" ca="1" si="90"/>
        <v>0</v>
      </c>
      <c r="CV26" s="23">
        <f t="shared" ca="1" si="90"/>
        <v>0</v>
      </c>
      <c r="CW26" s="23">
        <f t="shared" ca="1" si="90"/>
        <v>0</v>
      </c>
      <c r="CX26" s="23">
        <f t="shared" ca="1" si="90"/>
        <v>0</v>
      </c>
      <c r="CY26" s="23">
        <f t="shared" ca="1" si="90"/>
        <v>0</v>
      </c>
      <c r="CZ26" s="23" t="str">
        <f t="shared" ca="1" si="90"/>
        <v>-</v>
      </c>
      <c r="DA26" s="23" t="str">
        <f t="shared" ca="1" si="90"/>
        <v>-</v>
      </c>
      <c r="DB26" s="23">
        <f t="shared" ca="1" si="90"/>
        <v>19</v>
      </c>
      <c r="DC26" s="23">
        <f t="shared" ca="1" si="90"/>
        <v>19</v>
      </c>
      <c r="DD26" s="23" t="str">
        <f t="shared" ref="DD26:DJ27" ca="1" si="91">OFFSET(DD$5,$B26,0)</f>
        <v>-</v>
      </c>
      <c r="DE26" s="23" t="str">
        <f t="shared" ca="1" si="91"/>
        <v>-</v>
      </c>
      <c r="DF26" s="23" t="str">
        <f t="shared" ca="1" si="91"/>
        <v>-</v>
      </c>
      <c r="DG26" s="23" t="str">
        <f t="shared" ca="1" si="91"/>
        <v>-</v>
      </c>
      <c r="DH26" s="23" t="str">
        <f t="shared" ca="1" si="91"/>
        <v>-</v>
      </c>
      <c r="DI26" s="23" t="str">
        <f t="shared" ca="1" si="91"/>
        <v>-</v>
      </c>
      <c r="DJ26" s="23" t="str">
        <f t="shared" ca="1" si="91"/>
        <v>-</v>
      </c>
      <c r="DK26" s="5">
        <f t="shared" si="48"/>
        <v>1</v>
      </c>
      <c r="DL26" s="23" t="str">
        <f t="shared" ref="DL26:DO27" ca="1" si="92">OFFSET(DL$5,$B26,0)</f>
        <v>-</v>
      </c>
      <c r="DM26" s="23" t="str">
        <f t="shared" ca="1" si="92"/>
        <v>-</v>
      </c>
      <c r="DN26" s="23" t="str">
        <f t="shared" ca="1" si="92"/>
        <v>-</v>
      </c>
      <c r="DO26" s="23" t="str">
        <f t="shared" ca="1" si="92"/>
        <v>-</v>
      </c>
      <c r="DP26" s="5" t="b">
        <f t="shared" si="49"/>
        <v>0</v>
      </c>
      <c r="DQ26" s="23" t="str">
        <f t="shared" ref="DQ26:DZ27" ca="1" si="93">OFFSET(DQ$5,$B26,0)</f>
        <v>-</v>
      </c>
      <c r="DR26" s="23">
        <f t="shared" ca="1" si="93"/>
        <v>0</v>
      </c>
      <c r="DS26" s="23" t="str">
        <f t="shared" ca="1" si="93"/>
        <v>-</v>
      </c>
      <c r="DT26" s="23">
        <f t="shared" ca="1" si="93"/>
        <v>1</v>
      </c>
      <c r="DU26" s="23">
        <f t="shared" ca="1" si="93"/>
        <v>0</v>
      </c>
      <c r="DV26" s="23">
        <f t="shared" ca="1" si="93"/>
        <v>1</v>
      </c>
      <c r="DW26" s="23">
        <f t="shared" ca="1" si="93"/>
        <v>1</v>
      </c>
      <c r="DX26" s="23">
        <f t="shared" ca="1" si="93"/>
        <v>1</v>
      </c>
      <c r="DY26" s="23">
        <f t="shared" ca="1" si="93"/>
        <v>0</v>
      </c>
      <c r="DZ26" s="23">
        <f t="shared" ca="1" si="93"/>
        <v>0</v>
      </c>
      <c r="EA26" s="23">
        <f t="shared" ref="EA26:EL27" ca="1" si="94">OFFSET(EA$5,$B26,0)</f>
        <v>0</v>
      </c>
      <c r="EB26" s="23">
        <f t="shared" ca="1" si="94"/>
        <v>0</v>
      </c>
      <c r="EC26" s="23">
        <f t="shared" ca="1" si="94"/>
        <v>1</v>
      </c>
      <c r="ED26" s="23">
        <f t="shared" ca="1" si="94"/>
        <v>0</v>
      </c>
      <c r="EE26" s="23">
        <f t="shared" ca="1" si="94"/>
        <v>0</v>
      </c>
      <c r="EF26" s="23">
        <f t="shared" ca="1" si="94"/>
        <v>0</v>
      </c>
      <c r="EG26" s="23">
        <f t="shared" ca="1" si="94"/>
        <v>0</v>
      </c>
      <c r="EH26" s="23">
        <f t="shared" ca="1" si="94"/>
        <v>0</v>
      </c>
      <c r="EI26" s="23">
        <f t="shared" ca="1" si="94"/>
        <v>0</v>
      </c>
      <c r="EJ26" s="23">
        <f t="shared" ca="1" si="94"/>
        <v>0</v>
      </c>
      <c r="EK26" s="23">
        <f t="shared" ca="1" si="94"/>
        <v>1</v>
      </c>
      <c r="EL26" s="23">
        <f t="shared" ca="1" si="94"/>
        <v>0</v>
      </c>
      <c r="EM26" s="5">
        <f t="shared" ref="EM26:EQ27" si="95">INDEX(i.NLB,$I26,EM$18)</f>
        <v>-0.1</v>
      </c>
      <c r="EN26" s="5">
        <f t="shared" si="95"/>
        <v>-0.17</v>
      </c>
      <c r="EO26" s="5">
        <f t="shared" si="95"/>
        <v>-0.2</v>
      </c>
      <c r="EP26" s="5">
        <f t="shared" si="95"/>
        <v>-0.2</v>
      </c>
      <c r="EQ26" s="5">
        <f t="shared" si="95"/>
        <v>-0.2</v>
      </c>
      <c r="ER26" s="23">
        <f t="shared" ref="ER26:EW27" ca="1" si="96">OFFSET(ER$5,$B26,0)</f>
        <v>0</v>
      </c>
      <c r="ES26" s="23">
        <f t="shared" ca="1" si="96"/>
        <v>0</v>
      </c>
      <c r="ET26" s="23" t="str">
        <f t="shared" ca="1" si="96"/>
        <v>-</v>
      </c>
      <c r="EU26" s="23" t="str">
        <f t="shared" ca="1" si="96"/>
        <v>-</v>
      </c>
      <c r="EV26" s="23" t="str">
        <f t="shared" ca="1" si="96"/>
        <v>-</v>
      </c>
      <c r="EW26" s="23" t="str">
        <f t="shared" ca="1" si="96"/>
        <v>-</v>
      </c>
      <c r="EX26" s="5" t="b">
        <f t="shared" ref="EX26:EZ27" si="97">INDEX(i.TOL,$G26,EX$18)</f>
        <v>0</v>
      </c>
      <c r="EY26" s="5" t="b">
        <f t="shared" si="97"/>
        <v>0</v>
      </c>
      <c r="EZ26" s="5" t="b">
        <f t="shared" si="97"/>
        <v>1</v>
      </c>
      <c r="FA26" s="23">
        <f t="shared" ref="FA26:FF27" ca="1" si="98">OFFSET(FA$5,$B26,0)</f>
        <v>1</v>
      </c>
      <c r="FB26" s="23">
        <f t="shared" ca="1" si="98"/>
        <v>1</v>
      </c>
      <c r="FC26" s="23" t="str">
        <f t="shared" ca="1" si="98"/>
        <v>-</v>
      </c>
      <c r="FD26" s="23" t="str">
        <f t="shared" ca="1" si="98"/>
        <v>-</v>
      </c>
      <c r="FE26" s="23" t="str">
        <f t="shared" ca="1" si="98"/>
        <v>-</v>
      </c>
      <c r="FF26" s="23" t="str">
        <f t="shared" ca="1" si="98"/>
        <v>-</v>
      </c>
      <c r="FG26" s="5" t="str">
        <f t="array" ref="FG26">IF(OR(FH26:FU26&lt;&gt;"-"),TRUE,"-")</f>
        <v>-</v>
      </c>
      <c r="FH26" s="5" t="str">
        <f t="shared" si="52"/>
        <v>-</v>
      </c>
      <c r="FI26" s="5" t="str">
        <f t="shared" si="52"/>
        <v>-</v>
      </c>
      <c r="FJ26" s="5" t="str">
        <f t="shared" si="52"/>
        <v>-</v>
      </c>
      <c r="FK26" s="5" t="str">
        <f t="shared" si="52"/>
        <v>-</v>
      </c>
      <c r="FL26" s="5" t="str">
        <f t="shared" si="52"/>
        <v>-</v>
      </c>
      <c r="FM26" s="5" t="str">
        <f t="shared" si="52"/>
        <v>-</v>
      </c>
      <c r="FN26" s="5" t="str">
        <f t="shared" si="52"/>
        <v>-</v>
      </c>
      <c r="FO26" s="5" t="str">
        <f t="shared" si="52"/>
        <v>-</v>
      </c>
      <c r="FP26" s="5" t="str">
        <f t="shared" si="52"/>
        <v>-</v>
      </c>
      <c r="FQ26" s="5" t="str">
        <f t="shared" si="52"/>
        <v>-</v>
      </c>
      <c r="FR26" s="5" t="str">
        <f t="shared" si="52"/>
        <v>-</v>
      </c>
      <c r="FS26" s="5" t="str">
        <f t="shared" si="52"/>
        <v>-</v>
      </c>
      <c r="FT26" s="5" t="str">
        <f t="shared" si="52"/>
        <v>-</v>
      </c>
      <c r="FU26" s="5" t="str">
        <f t="shared" si="52"/>
        <v>-</v>
      </c>
      <c r="FV26" s="5" t="b">
        <f t="array" aca="1" ref="FV26" ca="1">IF(OR(FW26:GK26&lt;&gt;"-"),TRUE,"-")</f>
        <v>1</v>
      </c>
      <c r="FW26" s="23">
        <f t="shared" ca="1" si="53"/>
        <v>0</v>
      </c>
      <c r="FX26" s="5" t="str">
        <f t="shared" si="54"/>
        <v>-</v>
      </c>
      <c r="FY26" s="5" t="str">
        <f t="shared" si="55"/>
        <v>-</v>
      </c>
      <c r="FZ26" s="5" t="str">
        <f t="shared" si="56"/>
        <v>-</v>
      </c>
      <c r="GA26" s="5" t="str">
        <f t="shared" si="57"/>
        <v>-</v>
      </c>
      <c r="GB26" s="5" t="str">
        <f t="shared" si="58"/>
        <v>-</v>
      </c>
      <c r="GC26" s="5" t="str">
        <f t="shared" si="59"/>
        <v>-</v>
      </c>
      <c r="GD26" s="5" t="str">
        <f t="shared" si="60"/>
        <v>-</v>
      </c>
      <c r="GE26" s="5" t="str">
        <f t="shared" si="61"/>
        <v>-</v>
      </c>
      <c r="GF26" s="5" t="str">
        <f t="shared" si="62"/>
        <v>-</v>
      </c>
      <c r="GG26" s="5" t="str">
        <f t="shared" si="63"/>
        <v>-</v>
      </c>
      <c r="GH26" s="5" t="str">
        <f t="shared" si="64"/>
        <v>-</v>
      </c>
      <c r="GI26" s="5" t="str">
        <f t="shared" si="65"/>
        <v>-</v>
      </c>
      <c r="GJ26" s="5" t="str">
        <f t="shared" si="66"/>
        <v>-</v>
      </c>
      <c r="GK26" s="5" t="str">
        <f t="shared" si="67"/>
        <v>-</v>
      </c>
      <c r="GL26" s="23" t="str">
        <f t="shared" ref="GL26:GS27" ca="1" si="99">OFFSET(GL$5,$B26,0)</f>
        <v>-</v>
      </c>
      <c r="GM26" s="23" t="str">
        <f t="shared" ca="1" si="99"/>
        <v>-</v>
      </c>
      <c r="GN26" s="23" t="b">
        <f t="shared" ca="1" si="99"/>
        <v>1</v>
      </c>
      <c r="GO26" s="23">
        <f t="shared" ca="1" si="99"/>
        <v>0</v>
      </c>
      <c r="GP26" s="23" t="str">
        <f t="shared" ca="1" si="99"/>
        <v>-</v>
      </c>
      <c r="GQ26" s="23" t="str">
        <f t="shared" ca="1" si="99"/>
        <v>-</v>
      </c>
      <c r="GR26" s="23" t="str">
        <f t="shared" ca="1" si="99"/>
        <v>-</v>
      </c>
      <c r="GS26" s="23" t="str">
        <f t="shared" ca="1" si="99"/>
        <v>-</v>
      </c>
      <c r="GT26" s="5">
        <f t="shared" ref="GT26:GX27" si="100">INDEX(i.FlkStrctr,$H26,GT$18)</f>
        <v>0</v>
      </c>
      <c r="GU26" s="5">
        <f t="shared" si="100"/>
        <v>500</v>
      </c>
      <c r="GV26" s="5">
        <f t="shared" si="100"/>
        <v>500</v>
      </c>
      <c r="GW26" s="5">
        <f t="shared" si="100"/>
        <v>0</v>
      </c>
      <c r="GX26" s="5">
        <f t="shared" si="100"/>
        <v>240</v>
      </c>
      <c r="GY26" s="23">
        <f t="shared" ref="GY26:HG27" ca="1" si="101">OFFSET(GY$5,$B26,0)</f>
        <v>1</v>
      </c>
      <c r="GZ26" s="23">
        <f t="shared" ca="1" si="101"/>
        <v>0</v>
      </c>
      <c r="HA26" s="23">
        <f t="shared" ca="1" si="101"/>
        <v>1</v>
      </c>
      <c r="HB26" s="23">
        <f t="shared" ca="1" si="101"/>
        <v>1</v>
      </c>
      <c r="HC26" s="23">
        <f t="shared" ca="1" si="101"/>
        <v>0</v>
      </c>
      <c r="HD26" s="23">
        <f t="shared" ca="1" si="101"/>
        <v>70</v>
      </c>
      <c r="HE26" s="23">
        <f t="shared" ca="1" si="101"/>
        <v>50</v>
      </c>
      <c r="HF26" s="23">
        <f t="shared" ca="1" si="101"/>
        <v>70</v>
      </c>
      <c r="HG26" s="23">
        <f t="shared" ca="1" si="101"/>
        <v>50</v>
      </c>
      <c r="HH26" s="5">
        <f t="shared" si="72"/>
        <v>1</v>
      </c>
      <c r="HI26" s="5">
        <f t="shared" si="73"/>
        <v>1</v>
      </c>
      <c r="HJ26" s="5">
        <f t="shared" si="74"/>
        <v>1</v>
      </c>
      <c r="HK26" s="23">
        <f t="shared" ref="HK26:HX27" ca="1" si="102">OFFSET(HK$5,$B26,0)</f>
        <v>1</v>
      </c>
      <c r="HL26" s="23">
        <f t="shared" ca="1" si="102"/>
        <v>1</v>
      </c>
      <c r="HM26" s="23">
        <f t="shared" ca="1" si="102"/>
        <v>1</v>
      </c>
      <c r="HN26" s="23">
        <f t="shared" ca="1" si="102"/>
        <v>1</v>
      </c>
      <c r="HO26" s="23">
        <f t="shared" ca="1" si="102"/>
        <v>1</v>
      </c>
      <c r="HP26" s="23">
        <f t="shared" ca="1" si="102"/>
        <v>1</v>
      </c>
      <c r="HQ26" s="23">
        <f t="shared" ca="1" si="102"/>
        <v>1</v>
      </c>
      <c r="HR26" s="23" t="b">
        <f t="shared" ca="1" si="102"/>
        <v>1</v>
      </c>
      <c r="HS26" s="23">
        <f t="shared" ca="1" si="102"/>
        <v>1230</v>
      </c>
      <c r="HT26" s="23">
        <f t="shared" ca="1" si="102"/>
        <v>0</v>
      </c>
      <c r="HU26" s="23" t="str">
        <f t="shared" ca="1" si="102"/>
        <v>-</v>
      </c>
      <c r="HV26" s="23" t="str">
        <f t="shared" ca="1" si="102"/>
        <v>-</v>
      </c>
      <c r="HW26" s="23">
        <f t="shared" ca="1" si="102"/>
        <v>0</v>
      </c>
      <c r="HX26" s="23">
        <f t="shared" ca="1" si="102"/>
        <v>0</v>
      </c>
      <c r="HY26" s="29">
        <v>0</v>
      </c>
    </row>
    <row r="27" spans="1:233" outlineLevel="1">
      <c r="A27" s="26">
        <f>ROW(A27)-5</f>
        <v>22</v>
      </c>
      <c r="B27" s="26">
        <f t="shared" si="78"/>
        <v>15</v>
      </c>
      <c r="C27">
        <v>10</v>
      </c>
      <c r="D27" t="b">
        <v>0</v>
      </c>
      <c r="E27" t="b">
        <v>0</v>
      </c>
      <c r="F27" t="b">
        <v>0</v>
      </c>
      <c r="G27" s="35">
        <v>3</v>
      </c>
      <c r="H27" s="123">
        <v>23</v>
      </c>
      <c r="I27" s="35">
        <v>3</v>
      </c>
      <c r="J27" s="35">
        <v>0</v>
      </c>
      <c r="K27" s="123">
        <v>1</v>
      </c>
      <c r="L27" s="123">
        <v>1</v>
      </c>
      <c r="M27" s="123">
        <v>1</v>
      </c>
      <c r="N27" s="35">
        <v>5</v>
      </c>
      <c r="O27" s="35">
        <v>2</v>
      </c>
      <c r="P27" s="35">
        <v>5</v>
      </c>
      <c r="Q27" s="35">
        <v>2</v>
      </c>
      <c r="R27" s="35">
        <v>2</v>
      </c>
      <c r="S27" s="35">
        <v>2</v>
      </c>
      <c r="T27" s="35">
        <v>2</v>
      </c>
      <c r="U27" s="35">
        <v>1</v>
      </c>
      <c r="V27" s="35">
        <v>2</v>
      </c>
      <c r="W27" s="35">
        <v>2</v>
      </c>
      <c r="X27" s="35">
        <v>2</v>
      </c>
      <c r="Y27" s="35">
        <v>2</v>
      </c>
      <c r="Z27" s="35"/>
      <c r="AA27">
        <f>MOD(INT(($H27-1)/PRODUCT(AB$19:$AC$19)),AA$19)+1</f>
        <v>2</v>
      </c>
      <c r="AB27">
        <f>MOD(INT(($H27-1)/PRODUCT(AC$19:$AC$19)),AB$19)+1</f>
        <v>2</v>
      </c>
      <c r="AC27">
        <f t="shared" si="44"/>
        <v>1</v>
      </c>
      <c r="AD27" s="3" t="str">
        <f t="shared" ca="1" si="75"/>
        <v>00007 Template GSM  M-M-mate EL Spr Scan 1 (F33N11)</v>
      </c>
      <c r="AE27" s="10" t="str">
        <f ca="1">IF(MATCH(AD27,AD$5:AD27,0)=(COUNTA(AD$5:AD27)),"-","Dup")</f>
        <v>-</v>
      </c>
      <c r="AF27" s="23" t="b">
        <f t="shared" ca="1" si="84"/>
        <v>1</v>
      </c>
      <c r="AG27" s="23" t="b">
        <f t="shared" ca="1" si="84"/>
        <v>0</v>
      </c>
      <c r="AH27" s="23" t="str">
        <f t="shared" ca="1" si="84"/>
        <v>-</v>
      </c>
      <c r="AI27" s="23" t="str">
        <f t="shared" ca="1" si="84"/>
        <v>-</v>
      </c>
      <c r="AJ27" s="23" t="str">
        <f t="shared" ca="1" si="84"/>
        <v>-</v>
      </c>
      <c r="AK27" s="23" t="str">
        <f t="shared" ca="1" si="84"/>
        <v>-</v>
      </c>
      <c r="AL27" s="23" t="str">
        <f t="shared" ca="1" si="84"/>
        <v>-</v>
      </c>
      <c r="AM27" s="23" t="str">
        <f t="shared" ca="1" si="84"/>
        <v>-</v>
      </c>
      <c r="AN27" s="23" t="str">
        <f t="shared" ca="1" si="84"/>
        <v>-</v>
      </c>
      <c r="AO27" s="23" t="str">
        <f t="shared" ca="1" si="84"/>
        <v>-</v>
      </c>
      <c r="AP27" s="23" t="str">
        <f t="shared" ca="1" si="37"/>
        <v>-</v>
      </c>
      <c r="AQ27" s="23">
        <f t="shared" ca="1" si="37"/>
        <v>1</v>
      </c>
      <c r="AR27" s="23">
        <f t="shared" ca="1" si="37"/>
        <v>1</v>
      </c>
      <c r="AS27" s="23" t="str">
        <f t="shared" ca="1" si="37"/>
        <v>-</v>
      </c>
      <c r="AT27" s="23" t="str">
        <f t="shared" ca="1" si="37"/>
        <v>-</v>
      </c>
      <c r="AU27" s="23" t="str">
        <f t="shared" ca="1" si="37"/>
        <v>-</v>
      </c>
      <c r="AV27" s="23" t="str">
        <f t="shared" ca="1" si="85"/>
        <v>-</v>
      </c>
      <c r="AW27" s="23" t="str">
        <f t="shared" ca="1" si="85"/>
        <v>-</v>
      </c>
      <c r="AX27" s="23" t="str">
        <f t="shared" ca="1" si="85"/>
        <v>-</v>
      </c>
      <c r="AY27" s="23" t="str">
        <f t="shared" ca="1" si="85"/>
        <v>-</v>
      </c>
      <c r="AZ27" s="23" t="str">
        <f t="shared" ca="1" si="85"/>
        <v>-</v>
      </c>
      <c r="BA27" s="23" t="str">
        <f t="shared" ca="1" si="85"/>
        <v>-</v>
      </c>
      <c r="BB27" s="23" t="str">
        <f t="shared" ca="1" si="85"/>
        <v>-</v>
      </c>
      <c r="BC27" s="23" t="str">
        <f t="shared" ca="1" si="85"/>
        <v>-</v>
      </c>
      <c r="BD27" s="23" t="str">
        <f t="shared" ca="1" si="85"/>
        <v>-</v>
      </c>
      <c r="BE27" s="23" t="str">
        <f t="shared" ca="1" si="85"/>
        <v>-</v>
      </c>
      <c r="BF27" s="23" t="str">
        <f t="shared" ca="1" si="86"/>
        <v>-</v>
      </c>
      <c r="BG27" s="23" t="str">
        <f t="shared" ca="1" si="86"/>
        <v>-</v>
      </c>
      <c r="BH27" s="23" t="str">
        <f t="shared" ca="1" si="86"/>
        <v>-</v>
      </c>
      <c r="BI27" s="23" t="str">
        <f t="shared" ca="1" si="86"/>
        <v>-</v>
      </c>
      <c r="BJ27" s="23" t="str">
        <f t="shared" ca="1" si="86"/>
        <v>-</v>
      </c>
      <c r="BK27" s="23" t="str">
        <f t="shared" ca="1" si="86"/>
        <v>-</v>
      </c>
      <c r="BL27" s="23" t="str">
        <f t="shared" ca="1" si="86"/>
        <v>-</v>
      </c>
      <c r="BM27" s="23" t="str">
        <f t="shared" ca="1" si="86"/>
        <v>-</v>
      </c>
      <c r="BN27" s="23" t="str">
        <f t="shared" ca="1" si="86"/>
        <v>-</v>
      </c>
      <c r="BO27" s="23" t="str">
        <f t="shared" ca="1" si="86"/>
        <v>-</v>
      </c>
      <c r="BP27" s="23" t="str">
        <f t="shared" ca="1" si="87"/>
        <v>-</v>
      </c>
      <c r="BQ27" s="23" t="str">
        <f t="shared" ca="1" si="87"/>
        <v>-</v>
      </c>
      <c r="BR27" s="23" t="str">
        <f t="shared" ca="1" si="87"/>
        <v>-</v>
      </c>
      <c r="BS27" s="23" t="str">
        <f t="shared" ca="1" si="87"/>
        <v>-</v>
      </c>
      <c r="BT27" s="23" t="str">
        <f t="shared" ca="1" si="87"/>
        <v>-</v>
      </c>
      <c r="BU27" s="23" t="str">
        <f t="shared" ca="1" si="87"/>
        <v>-</v>
      </c>
      <c r="BV27" s="23" t="str">
        <f t="shared" ca="1" si="87"/>
        <v>-</v>
      </c>
      <c r="BW27" s="23" t="str">
        <f t="shared" ca="1" si="87"/>
        <v>-</v>
      </c>
      <c r="BX27" s="23" t="str">
        <f t="shared" ca="1" si="87"/>
        <v>-</v>
      </c>
      <c r="BY27" s="23">
        <f t="shared" ca="1" si="87"/>
        <v>1</v>
      </c>
      <c r="BZ27" s="23">
        <f t="shared" ca="1" si="88"/>
        <v>1</v>
      </c>
      <c r="CA27" s="23">
        <f t="shared" ca="1" si="88"/>
        <v>0</v>
      </c>
      <c r="CB27" s="23" t="str">
        <f t="shared" ca="1" si="88"/>
        <v>-</v>
      </c>
      <c r="CC27" s="23" t="str">
        <f t="shared" ca="1" si="88"/>
        <v>-</v>
      </c>
      <c r="CD27" s="23" t="str">
        <f t="shared" ca="1" si="88"/>
        <v>-</v>
      </c>
      <c r="CE27" s="23" t="str">
        <f t="shared" ca="1" si="88"/>
        <v>-</v>
      </c>
      <c r="CF27" s="23" t="str">
        <f t="shared" ca="1" si="88"/>
        <v>-</v>
      </c>
      <c r="CG27" s="23" t="str">
        <f t="shared" ca="1" si="88"/>
        <v>-</v>
      </c>
      <c r="CH27" s="23" t="str">
        <f t="shared" ca="1" si="88"/>
        <v>-</v>
      </c>
      <c r="CI27" s="23">
        <f t="shared" ca="1" si="88"/>
        <v>0</v>
      </c>
      <c r="CJ27" s="23" t="str">
        <f t="shared" ca="1" si="89"/>
        <v>-</v>
      </c>
      <c r="CK27" s="23" t="str">
        <f t="shared" ca="1" si="89"/>
        <v>-</v>
      </c>
      <c r="CL27" s="23" t="str">
        <f t="shared" ca="1" si="89"/>
        <v>-</v>
      </c>
      <c r="CM27" s="23" t="str">
        <f t="shared" ca="1" si="89"/>
        <v>-</v>
      </c>
      <c r="CN27" s="23" t="str">
        <f t="shared" ca="1" si="89"/>
        <v>-</v>
      </c>
      <c r="CO27" s="23">
        <f t="shared" ca="1" si="89"/>
        <v>0</v>
      </c>
      <c r="CP27" s="23">
        <f t="shared" ca="1" si="89"/>
        <v>0</v>
      </c>
      <c r="CQ27" s="23">
        <f t="shared" ca="1" si="89"/>
        <v>0</v>
      </c>
      <c r="CR27" s="23">
        <f t="shared" ca="1" si="89"/>
        <v>0</v>
      </c>
      <c r="CS27" s="23">
        <f t="shared" ca="1" si="89"/>
        <v>0</v>
      </c>
      <c r="CT27" s="23">
        <f t="shared" ca="1" si="90"/>
        <v>0</v>
      </c>
      <c r="CU27" s="23">
        <f t="shared" ca="1" si="90"/>
        <v>0</v>
      </c>
      <c r="CV27" s="23">
        <f t="shared" ca="1" si="90"/>
        <v>0</v>
      </c>
      <c r="CW27" s="23">
        <f t="shared" ca="1" si="90"/>
        <v>0</v>
      </c>
      <c r="CX27" s="23">
        <f t="shared" ca="1" si="90"/>
        <v>0</v>
      </c>
      <c r="CY27" s="23">
        <f t="shared" ca="1" si="90"/>
        <v>0</v>
      </c>
      <c r="CZ27" s="23" t="str">
        <f t="shared" ca="1" si="90"/>
        <v>-</v>
      </c>
      <c r="DA27" s="23" t="str">
        <f t="shared" ca="1" si="90"/>
        <v>-</v>
      </c>
      <c r="DB27" s="23">
        <f t="shared" ca="1" si="90"/>
        <v>19</v>
      </c>
      <c r="DC27" s="23">
        <f t="shared" ca="1" si="90"/>
        <v>19</v>
      </c>
      <c r="DD27" s="23" t="str">
        <f t="shared" ca="1" si="91"/>
        <v>-</v>
      </c>
      <c r="DE27" s="23" t="str">
        <f t="shared" ca="1" si="91"/>
        <v>-</v>
      </c>
      <c r="DF27" s="23" t="str">
        <f t="shared" ca="1" si="91"/>
        <v>-</v>
      </c>
      <c r="DG27" s="23" t="str">
        <f t="shared" ca="1" si="91"/>
        <v>-</v>
      </c>
      <c r="DH27" s="23" t="str">
        <f t="shared" ca="1" si="91"/>
        <v>-</v>
      </c>
      <c r="DI27" s="23" t="str">
        <f t="shared" ca="1" si="91"/>
        <v>-</v>
      </c>
      <c r="DJ27" s="23" t="str">
        <f t="shared" ca="1" si="91"/>
        <v>-</v>
      </c>
      <c r="DK27" s="5">
        <f t="shared" si="48"/>
        <v>1</v>
      </c>
      <c r="DL27" s="23" t="str">
        <f t="shared" ca="1" si="92"/>
        <v>-</v>
      </c>
      <c r="DM27" s="23" t="str">
        <f t="shared" ca="1" si="92"/>
        <v>-</v>
      </c>
      <c r="DN27" s="23" t="str">
        <f t="shared" ca="1" si="92"/>
        <v>-</v>
      </c>
      <c r="DO27" s="23" t="str">
        <f t="shared" ca="1" si="92"/>
        <v>-</v>
      </c>
      <c r="DP27" s="5" t="b">
        <f t="shared" si="49"/>
        <v>0</v>
      </c>
      <c r="DQ27" s="23" t="str">
        <f t="shared" ca="1" si="93"/>
        <v>-</v>
      </c>
      <c r="DR27" s="23">
        <f t="shared" ca="1" si="93"/>
        <v>0</v>
      </c>
      <c r="DS27" s="23" t="str">
        <f t="shared" ca="1" si="93"/>
        <v>-</v>
      </c>
      <c r="DT27" s="23">
        <f t="shared" ca="1" si="93"/>
        <v>1</v>
      </c>
      <c r="DU27" s="23">
        <f t="shared" ca="1" si="93"/>
        <v>0</v>
      </c>
      <c r="DV27" s="23">
        <f t="shared" ca="1" si="93"/>
        <v>1</v>
      </c>
      <c r="DW27" s="23">
        <f t="shared" ca="1" si="93"/>
        <v>1</v>
      </c>
      <c r="DX27" s="23">
        <f t="shared" ca="1" si="93"/>
        <v>1</v>
      </c>
      <c r="DY27" s="23">
        <f t="shared" ca="1" si="93"/>
        <v>0</v>
      </c>
      <c r="DZ27" s="23">
        <f t="shared" ca="1" si="93"/>
        <v>0</v>
      </c>
      <c r="EA27" s="23">
        <f t="shared" ca="1" si="94"/>
        <v>0</v>
      </c>
      <c r="EB27" s="23">
        <f t="shared" ca="1" si="94"/>
        <v>0</v>
      </c>
      <c r="EC27" s="23">
        <f t="shared" ca="1" si="94"/>
        <v>1</v>
      </c>
      <c r="ED27" s="23">
        <f t="shared" ca="1" si="94"/>
        <v>0</v>
      </c>
      <c r="EE27" s="23">
        <f t="shared" ca="1" si="94"/>
        <v>0</v>
      </c>
      <c r="EF27" s="23">
        <f t="shared" ca="1" si="94"/>
        <v>0</v>
      </c>
      <c r="EG27" s="23">
        <f t="shared" ca="1" si="94"/>
        <v>0</v>
      </c>
      <c r="EH27" s="23">
        <f t="shared" ca="1" si="94"/>
        <v>0</v>
      </c>
      <c r="EI27" s="23">
        <f t="shared" ca="1" si="94"/>
        <v>0</v>
      </c>
      <c r="EJ27" s="23">
        <f t="shared" ca="1" si="94"/>
        <v>0</v>
      </c>
      <c r="EK27" s="23">
        <f t="shared" ca="1" si="94"/>
        <v>1</v>
      </c>
      <c r="EL27" s="23">
        <f t="shared" ca="1" si="94"/>
        <v>0</v>
      </c>
      <c r="EM27" s="5">
        <f t="shared" si="95"/>
        <v>0.1</v>
      </c>
      <c r="EN27" s="5">
        <f t="shared" si="95"/>
        <v>0.17</v>
      </c>
      <c r="EO27" s="5">
        <f t="shared" si="95"/>
        <v>0.2</v>
      </c>
      <c r="EP27" s="5">
        <f t="shared" si="95"/>
        <v>0.2</v>
      </c>
      <c r="EQ27" s="5">
        <f t="shared" si="95"/>
        <v>0.2</v>
      </c>
      <c r="ER27" s="23">
        <f t="shared" ca="1" si="96"/>
        <v>0</v>
      </c>
      <c r="ES27" s="23">
        <f t="shared" ca="1" si="96"/>
        <v>0</v>
      </c>
      <c r="ET27" s="23" t="str">
        <f t="shared" ca="1" si="96"/>
        <v>-</v>
      </c>
      <c r="EU27" s="23" t="str">
        <f t="shared" ca="1" si="96"/>
        <v>-</v>
      </c>
      <c r="EV27" s="23" t="str">
        <f t="shared" ca="1" si="96"/>
        <v>-</v>
      </c>
      <c r="EW27" s="23" t="str">
        <f t="shared" ca="1" si="96"/>
        <v>-</v>
      </c>
      <c r="EX27" s="5" t="b">
        <f t="shared" si="97"/>
        <v>0</v>
      </c>
      <c r="EY27" s="5" t="b">
        <f t="shared" si="97"/>
        <v>0</v>
      </c>
      <c r="EZ27" s="5" t="b">
        <f t="shared" si="97"/>
        <v>1</v>
      </c>
      <c r="FA27" s="23">
        <f t="shared" ca="1" si="98"/>
        <v>1</v>
      </c>
      <c r="FB27" s="23">
        <f t="shared" ca="1" si="98"/>
        <v>1</v>
      </c>
      <c r="FC27" s="23" t="str">
        <f t="shared" ca="1" si="98"/>
        <v>-</v>
      </c>
      <c r="FD27" s="23" t="str">
        <f t="shared" ca="1" si="98"/>
        <v>-</v>
      </c>
      <c r="FE27" s="23" t="str">
        <f t="shared" ca="1" si="98"/>
        <v>-</v>
      </c>
      <c r="FF27" s="23" t="str">
        <f t="shared" ca="1" si="98"/>
        <v>-</v>
      </c>
      <c r="FG27" s="5" t="str">
        <f t="array" ref="FG27">IF(OR(FH27:FU27&lt;&gt;"-"),TRUE,"-")</f>
        <v>-</v>
      </c>
      <c r="FH27" s="5" t="str">
        <f t="shared" si="52"/>
        <v>-</v>
      </c>
      <c r="FI27" s="5" t="str">
        <f t="shared" si="52"/>
        <v>-</v>
      </c>
      <c r="FJ27" s="5" t="str">
        <f t="shared" si="52"/>
        <v>-</v>
      </c>
      <c r="FK27" s="5" t="str">
        <f t="shared" si="52"/>
        <v>-</v>
      </c>
      <c r="FL27" s="5" t="str">
        <f t="shared" si="52"/>
        <v>-</v>
      </c>
      <c r="FM27" s="5" t="str">
        <f t="shared" si="52"/>
        <v>-</v>
      </c>
      <c r="FN27" s="5" t="str">
        <f t="shared" si="52"/>
        <v>-</v>
      </c>
      <c r="FO27" s="5" t="str">
        <f t="shared" si="52"/>
        <v>-</v>
      </c>
      <c r="FP27" s="5" t="str">
        <f t="shared" si="52"/>
        <v>-</v>
      </c>
      <c r="FQ27" s="5" t="str">
        <f t="shared" si="52"/>
        <v>-</v>
      </c>
      <c r="FR27" s="5" t="str">
        <f t="shared" si="52"/>
        <v>-</v>
      </c>
      <c r="FS27" s="5" t="str">
        <f t="shared" si="52"/>
        <v>-</v>
      </c>
      <c r="FT27" s="5" t="str">
        <f t="shared" si="52"/>
        <v>-</v>
      </c>
      <c r="FU27" s="5" t="str">
        <f t="shared" si="52"/>
        <v>-</v>
      </c>
      <c r="FV27" s="5" t="b">
        <f t="array" aca="1" ref="FV27" ca="1">IF(OR(FW27:GK27&lt;&gt;"-"),TRUE,"-")</f>
        <v>1</v>
      </c>
      <c r="FW27" s="23">
        <f t="shared" ca="1" si="53"/>
        <v>0</v>
      </c>
      <c r="FX27" s="5" t="str">
        <f t="shared" si="54"/>
        <v>-</v>
      </c>
      <c r="FY27" s="5" t="str">
        <f t="shared" si="55"/>
        <v>-</v>
      </c>
      <c r="FZ27" s="5" t="str">
        <f t="shared" si="56"/>
        <v>-</v>
      </c>
      <c r="GA27" s="5" t="str">
        <f t="shared" si="57"/>
        <v>-</v>
      </c>
      <c r="GB27" s="5" t="str">
        <f t="shared" si="58"/>
        <v>-</v>
      </c>
      <c r="GC27" s="5" t="str">
        <f t="shared" si="59"/>
        <v>-</v>
      </c>
      <c r="GD27" s="5" t="str">
        <f t="shared" si="60"/>
        <v>-</v>
      </c>
      <c r="GE27" s="5" t="str">
        <f t="shared" si="61"/>
        <v>-</v>
      </c>
      <c r="GF27" s="5" t="str">
        <f t="shared" si="62"/>
        <v>-</v>
      </c>
      <c r="GG27" s="5" t="str">
        <f t="shared" si="63"/>
        <v>-</v>
      </c>
      <c r="GH27" s="5" t="str">
        <f t="shared" si="64"/>
        <v>-</v>
      </c>
      <c r="GI27" s="5" t="str">
        <f t="shared" si="65"/>
        <v>-</v>
      </c>
      <c r="GJ27" s="5" t="str">
        <f t="shared" si="66"/>
        <v>-</v>
      </c>
      <c r="GK27" s="5" t="str">
        <f t="shared" si="67"/>
        <v>-</v>
      </c>
      <c r="GL27" s="23" t="str">
        <f t="shared" ca="1" si="99"/>
        <v>-</v>
      </c>
      <c r="GM27" s="23" t="str">
        <f t="shared" ca="1" si="99"/>
        <v>-</v>
      </c>
      <c r="GN27" s="23" t="b">
        <f t="shared" ca="1" si="99"/>
        <v>1</v>
      </c>
      <c r="GO27" s="23">
        <f t="shared" ca="1" si="99"/>
        <v>0</v>
      </c>
      <c r="GP27" s="23" t="str">
        <f t="shared" ca="1" si="99"/>
        <v>-</v>
      </c>
      <c r="GQ27" s="23" t="str">
        <f t="shared" ca="1" si="99"/>
        <v>-</v>
      </c>
      <c r="GR27" s="23" t="str">
        <f t="shared" ca="1" si="99"/>
        <v>-</v>
      </c>
      <c r="GS27" s="23" t="str">
        <f t="shared" ca="1" si="99"/>
        <v>-</v>
      </c>
      <c r="GT27" s="5">
        <f t="shared" si="100"/>
        <v>0</v>
      </c>
      <c r="GU27" s="5">
        <f t="shared" si="100"/>
        <v>500</v>
      </c>
      <c r="GV27" s="5">
        <f t="shared" si="100"/>
        <v>500</v>
      </c>
      <c r="GW27" s="5">
        <f t="shared" si="100"/>
        <v>0</v>
      </c>
      <c r="GX27" s="5">
        <f t="shared" si="100"/>
        <v>240</v>
      </c>
      <c r="GY27" s="23">
        <f t="shared" ca="1" si="101"/>
        <v>1</v>
      </c>
      <c r="GZ27" s="23">
        <f t="shared" ca="1" si="101"/>
        <v>0</v>
      </c>
      <c r="HA27" s="23">
        <f t="shared" ca="1" si="101"/>
        <v>1</v>
      </c>
      <c r="HB27" s="23">
        <f t="shared" ca="1" si="101"/>
        <v>1</v>
      </c>
      <c r="HC27" s="23">
        <f t="shared" ca="1" si="101"/>
        <v>0</v>
      </c>
      <c r="HD27" s="23">
        <f t="shared" ca="1" si="101"/>
        <v>70</v>
      </c>
      <c r="HE27" s="23">
        <f t="shared" ca="1" si="101"/>
        <v>50</v>
      </c>
      <c r="HF27" s="23">
        <f t="shared" ca="1" si="101"/>
        <v>70</v>
      </c>
      <c r="HG27" s="23">
        <f t="shared" ca="1" si="101"/>
        <v>50</v>
      </c>
      <c r="HH27" s="5">
        <f t="shared" si="72"/>
        <v>1</v>
      </c>
      <c r="HI27" s="5">
        <f t="shared" si="73"/>
        <v>1</v>
      </c>
      <c r="HJ27" s="5">
        <f t="shared" si="74"/>
        <v>1</v>
      </c>
      <c r="HK27" s="23">
        <f t="shared" ca="1" si="102"/>
        <v>1</v>
      </c>
      <c r="HL27" s="23">
        <f t="shared" ca="1" si="102"/>
        <v>1</v>
      </c>
      <c r="HM27" s="23">
        <f t="shared" ca="1" si="102"/>
        <v>1</v>
      </c>
      <c r="HN27" s="23">
        <f t="shared" ca="1" si="102"/>
        <v>1</v>
      </c>
      <c r="HO27" s="23">
        <f t="shared" ca="1" si="102"/>
        <v>1</v>
      </c>
      <c r="HP27" s="23">
        <f t="shared" ca="1" si="102"/>
        <v>1</v>
      </c>
      <c r="HQ27" s="23">
        <f t="shared" ca="1" si="102"/>
        <v>1</v>
      </c>
      <c r="HR27" s="23" t="b">
        <f t="shared" ca="1" si="102"/>
        <v>1</v>
      </c>
      <c r="HS27" s="23">
        <f t="shared" ca="1" si="102"/>
        <v>1230</v>
      </c>
      <c r="HT27" s="23">
        <f t="shared" ca="1" si="102"/>
        <v>0</v>
      </c>
      <c r="HU27" s="23" t="str">
        <f t="shared" ca="1" si="102"/>
        <v>-</v>
      </c>
      <c r="HV27" s="23" t="str">
        <f t="shared" ca="1" si="102"/>
        <v>-</v>
      </c>
      <c r="HW27" s="23">
        <f t="shared" ca="1" si="102"/>
        <v>0</v>
      </c>
      <c r="HX27" s="23">
        <f t="shared" ca="1" si="102"/>
        <v>0</v>
      </c>
      <c r="HY27" s="29">
        <v>0</v>
      </c>
    </row>
    <row r="28" spans="1:233" outlineLevel="1">
      <c r="A28" s="26">
        <f t="shared" si="17"/>
        <v>23</v>
      </c>
      <c r="B28" s="26">
        <f t="shared" si="80"/>
        <v>15</v>
      </c>
      <c r="C28">
        <v>10</v>
      </c>
      <c r="D28" t="b">
        <v>0</v>
      </c>
      <c r="E28" t="b">
        <v>0</v>
      </c>
      <c r="F28" t="b">
        <v>0</v>
      </c>
      <c r="G28" s="35">
        <v>3</v>
      </c>
      <c r="H28" s="123">
        <v>23</v>
      </c>
      <c r="I28" s="35">
        <v>1</v>
      </c>
      <c r="J28" s="35">
        <v>0</v>
      </c>
      <c r="K28" s="123">
        <v>2</v>
      </c>
      <c r="L28" s="123">
        <v>1</v>
      </c>
      <c r="M28" s="123">
        <v>1</v>
      </c>
      <c r="N28" s="35">
        <v>2</v>
      </c>
      <c r="O28" s="35">
        <v>2</v>
      </c>
      <c r="P28" s="35">
        <v>2</v>
      </c>
      <c r="Q28" s="35">
        <v>2</v>
      </c>
      <c r="R28" s="35">
        <v>2</v>
      </c>
      <c r="S28" s="35">
        <v>2</v>
      </c>
      <c r="T28" s="35">
        <v>2</v>
      </c>
      <c r="U28" s="35">
        <v>2</v>
      </c>
      <c r="V28" s="35">
        <v>2</v>
      </c>
      <c r="W28" s="35">
        <v>2</v>
      </c>
      <c r="X28" s="35">
        <v>2</v>
      </c>
      <c r="Y28" s="35">
        <v>2</v>
      </c>
      <c r="Z28" s="35"/>
      <c r="AA28">
        <f>MOD(INT(($H28-1)/PRODUCT(AB$19:$AC$19)),AA$19)+1</f>
        <v>2</v>
      </c>
      <c r="AB28">
        <f>MOD(INT(($H28-1)/PRODUCT(AC$19:$AC$19)),AB$19)+1</f>
        <v>2</v>
      </c>
      <c r="AC28">
        <f t="shared" ref="AC28:AC36" si="103">MOD($H28-1,AC$19)+1</f>
        <v>1</v>
      </c>
      <c r="AD28" s="3" t="str">
        <f t="shared" ca="1" si="75"/>
        <v>00008 Template GSM  M-M-mate EL Spr Scan 1 (F33N11)</v>
      </c>
      <c r="AE28" s="10" t="str">
        <f ca="1">IF(MATCH(AD28,AD$5:AD28,0)=(COUNTA(AD$5:AD28)),"-","Dup")</f>
        <v>-</v>
      </c>
      <c r="AF28" s="23" t="b">
        <f t="shared" ca="1" si="37"/>
        <v>1</v>
      </c>
      <c r="AG28" s="23" t="b">
        <f t="shared" ca="1" si="37"/>
        <v>0</v>
      </c>
      <c r="AH28" s="23" t="str">
        <f t="shared" ca="1" si="37"/>
        <v>-</v>
      </c>
      <c r="AI28" s="23" t="str">
        <f t="shared" ca="1" si="37"/>
        <v>-</v>
      </c>
      <c r="AJ28" s="23" t="str">
        <f t="shared" ca="1" si="37"/>
        <v>-</v>
      </c>
      <c r="AK28" s="23" t="str">
        <f t="shared" ca="1" si="37"/>
        <v>-</v>
      </c>
      <c r="AL28" s="23" t="str">
        <f t="shared" ca="1" si="37"/>
        <v>-</v>
      </c>
      <c r="AM28" s="23" t="str">
        <f t="shared" ca="1" si="37"/>
        <v>-</v>
      </c>
      <c r="AN28" s="23" t="str">
        <f t="shared" ca="1" si="37"/>
        <v>-</v>
      </c>
      <c r="AO28" s="23" t="str">
        <f t="shared" ca="1" si="37"/>
        <v>-</v>
      </c>
      <c r="AP28" s="23" t="str">
        <f t="shared" ca="1" si="37"/>
        <v>-</v>
      </c>
      <c r="AQ28" s="23">
        <f t="shared" ca="1" si="37"/>
        <v>1</v>
      </c>
      <c r="AR28" s="23">
        <f t="shared" ca="1" si="37"/>
        <v>1</v>
      </c>
      <c r="AS28" s="23" t="str">
        <f t="shared" ca="1" si="37"/>
        <v>-</v>
      </c>
      <c r="AT28" s="23" t="str">
        <f t="shared" ca="1" si="37"/>
        <v>-</v>
      </c>
      <c r="AU28" s="23" t="str">
        <f t="shared" ca="1" si="37"/>
        <v>-</v>
      </c>
      <c r="AV28" s="23" t="str">
        <f t="shared" ca="1" si="83"/>
        <v>-</v>
      </c>
      <c r="AW28" s="23" t="str">
        <f t="shared" ca="1" si="83"/>
        <v>-</v>
      </c>
      <c r="AX28" s="23" t="str">
        <f t="shared" ca="1" si="83"/>
        <v>-</v>
      </c>
      <c r="AY28" s="23" t="str">
        <f t="shared" ca="1" si="83"/>
        <v>-</v>
      </c>
      <c r="AZ28" s="23" t="str">
        <f t="shared" ca="1" si="83"/>
        <v>-</v>
      </c>
      <c r="BA28" s="23" t="str">
        <f t="shared" ca="1" si="83"/>
        <v>-</v>
      </c>
      <c r="BB28" s="23" t="str">
        <f t="shared" ca="1" si="83"/>
        <v>-</v>
      </c>
      <c r="BC28" s="23" t="str">
        <f t="shared" ca="1" si="83"/>
        <v>-</v>
      </c>
      <c r="BD28" s="23" t="str">
        <f t="shared" ca="1" si="83"/>
        <v>-</v>
      </c>
      <c r="BE28" s="23" t="str">
        <f t="shared" ca="1" si="83"/>
        <v>-</v>
      </c>
      <c r="BF28" s="23" t="str">
        <f t="shared" ca="1" si="83"/>
        <v>-</v>
      </c>
      <c r="BG28" s="23" t="str">
        <f t="shared" ca="1" si="83"/>
        <v>-</v>
      </c>
      <c r="BH28" s="23" t="str">
        <f t="shared" ca="1" si="83"/>
        <v>-</v>
      </c>
      <c r="BI28" s="23" t="str">
        <f t="shared" ca="1" si="83"/>
        <v>-</v>
      </c>
      <c r="BJ28" s="23" t="str">
        <f t="shared" ca="1" si="83"/>
        <v>-</v>
      </c>
      <c r="BK28" s="23" t="str">
        <f t="shared" ca="1" si="83"/>
        <v>-</v>
      </c>
      <c r="BL28" s="23" t="str">
        <f t="shared" ca="1" si="83"/>
        <v>-</v>
      </c>
      <c r="BM28" s="23" t="str">
        <f t="shared" ca="1" si="83"/>
        <v>-</v>
      </c>
      <c r="BN28" s="23" t="str">
        <f t="shared" ca="1" si="83"/>
        <v>-</v>
      </c>
      <c r="BO28" s="23" t="str">
        <f t="shared" ca="1" si="83"/>
        <v>-</v>
      </c>
      <c r="BP28" s="23" t="str">
        <f t="shared" ca="1" si="83"/>
        <v>-</v>
      </c>
      <c r="BQ28" s="23" t="str">
        <f t="shared" ca="1" si="83"/>
        <v>-</v>
      </c>
      <c r="BR28" s="23" t="str">
        <f t="shared" ca="1" si="83"/>
        <v>-</v>
      </c>
      <c r="BS28" s="23" t="str">
        <f t="shared" ca="1" si="83"/>
        <v>-</v>
      </c>
      <c r="BT28" s="23" t="str">
        <f t="shared" ca="1" si="83"/>
        <v>-</v>
      </c>
      <c r="BU28" s="23" t="str">
        <f t="shared" ca="1" si="83"/>
        <v>-</v>
      </c>
      <c r="BV28" s="23" t="str">
        <f t="shared" ca="1" si="83"/>
        <v>-</v>
      </c>
      <c r="BW28" s="23" t="str">
        <f t="shared" ca="1" si="83"/>
        <v>-</v>
      </c>
      <c r="BX28" s="23" t="str">
        <f t="shared" ca="1" si="83"/>
        <v>-</v>
      </c>
      <c r="BY28" s="23">
        <f t="shared" ca="1" si="83"/>
        <v>1</v>
      </c>
      <c r="BZ28" s="23">
        <f t="shared" ca="1" si="83"/>
        <v>1</v>
      </c>
      <c r="CA28" s="23">
        <f t="shared" ca="1" si="83"/>
        <v>0</v>
      </c>
      <c r="CB28" s="23" t="str">
        <f t="shared" ca="1" si="83"/>
        <v>-</v>
      </c>
      <c r="CC28" s="23" t="str">
        <f t="shared" ca="1" si="83"/>
        <v>-</v>
      </c>
      <c r="CD28" s="23" t="str">
        <f t="shared" ca="1" si="83"/>
        <v>-</v>
      </c>
      <c r="CE28" s="23" t="str">
        <f t="shared" ca="1" si="83"/>
        <v>-</v>
      </c>
      <c r="CF28" s="23" t="str">
        <f t="shared" ca="1" si="83"/>
        <v>-</v>
      </c>
      <c r="CG28" s="23" t="str">
        <f t="shared" ca="1" si="83"/>
        <v>-</v>
      </c>
      <c r="CH28" s="23" t="str">
        <f t="shared" ca="1" si="83"/>
        <v>-</v>
      </c>
      <c r="CI28" s="23">
        <f t="shared" ca="1" si="83"/>
        <v>0</v>
      </c>
      <c r="CJ28" s="23" t="str">
        <f t="shared" ca="1" si="83"/>
        <v>-</v>
      </c>
      <c r="CK28" s="23" t="str">
        <f t="shared" ca="1" si="83"/>
        <v>-</v>
      </c>
      <c r="CL28" s="23" t="str">
        <f t="shared" ca="1" si="83"/>
        <v>-</v>
      </c>
      <c r="CM28" s="23" t="str">
        <f t="shared" ca="1" si="83"/>
        <v>-</v>
      </c>
      <c r="CN28" s="23" t="str">
        <f t="shared" ca="1" si="83"/>
        <v>-</v>
      </c>
      <c r="CO28" s="23">
        <f t="shared" ca="1" si="83"/>
        <v>0</v>
      </c>
      <c r="CP28" s="23">
        <f t="shared" ca="1" si="83"/>
        <v>0</v>
      </c>
      <c r="CQ28" s="23">
        <f t="shared" ca="1" si="83"/>
        <v>0</v>
      </c>
      <c r="CR28" s="23">
        <f t="shared" ca="1" si="83"/>
        <v>0</v>
      </c>
      <c r="CS28" s="23">
        <f t="shared" ca="1" si="83"/>
        <v>0</v>
      </c>
      <c r="CT28" s="23">
        <f t="shared" ca="1" si="83"/>
        <v>0</v>
      </c>
      <c r="CU28" s="23">
        <f t="shared" ca="1" si="83"/>
        <v>0</v>
      </c>
      <c r="CV28" s="23">
        <f t="shared" ca="1" si="82"/>
        <v>0</v>
      </c>
      <c r="CW28" s="23">
        <f t="shared" ca="1" si="82"/>
        <v>0</v>
      </c>
      <c r="CX28" s="23">
        <f t="shared" ca="1" si="82"/>
        <v>0</v>
      </c>
      <c r="CY28" s="23">
        <f t="shared" ca="1" si="82"/>
        <v>0</v>
      </c>
      <c r="CZ28" s="23" t="str">
        <f t="shared" ca="1" si="82"/>
        <v>-</v>
      </c>
      <c r="DA28" s="23" t="str">
        <f t="shared" ca="1" si="82"/>
        <v>-</v>
      </c>
      <c r="DB28" s="23">
        <f t="shared" ca="1" si="82"/>
        <v>19</v>
      </c>
      <c r="DC28" s="23">
        <f t="shared" ca="1" si="82"/>
        <v>19</v>
      </c>
      <c r="DD28" s="23" t="str">
        <f t="shared" ca="1" si="82"/>
        <v>-</v>
      </c>
      <c r="DE28" s="23" t="str">
        <f t="shared" ca="1" si="82"/>
        <v>-</v>
      </c>
      <c r="DF28" s="23" t="str">
        <f t="shared" ca="1" si="82"/>
        <v>-</v>
      </c>
      <c r="DG28" s="23" t="str">
        <f t="shared" ca="1" si="82"/>
        <v>-</v>
      </c>
      <c r="DH28" s="23" t="str">
        <f t="shared" ca="1" si="82"/>
        <v>-</v>
      </c>
      <c r="DI28" s="23" t="str">
        <f t="shared" ca="1" si="82"/>
        <v>-</v>
      </c>
      <c r="DJ28" s="23" t="str">
        <f t="shared" ca="1" si="82"/>
        <v>-</v>
      </c>
      <c r="DK28" s="5">
        <f t="shared" si="48"/>
        <v>1</v>
      </c>
      <c r="DL28" s="23" t="str">
        <f t="shared" ref="DL28:EA36" ca="1" si="104">OFFSET(DL$5,$B28,0)</f>
        <v>-</v>
      </c>
      <c r="DM28" s="23" t="str">
        <f t="shared" ca="1" si="104"/>
        <v>-</v>
      </c>
      <c r="DN28" s="23" t="str">
        <f t="shared" ca="1" si="104"/>
        <v>-</v>
      </c>
      <c r="DO28" s="23" t="str">
        <f t="shared" ca="1" si="104"/>
        <v>-</v>
      </c>
      <c r="DP28" s="5" t="b">
        <f t="shared" si="49"/>
        <v>0</v>
      </c>
      <c r="DQ28" s="23" t="str">
        <f t="shared" ca="1" si="104"/>
        <v>-</v>
      </c>
      <c r="DR28" s="23">
        <f t="shared" ca="1" si="104"/>
        <v>0</v>
      </c>
      <c r="DS28" s="23" t="str">
        <f t="shared" ca="1" si="104"/>
        <v>-</v>
      </c>
      <c r="DT28" s="23">
        <f t="shared" ca="1" si="104"/>
        <v>1</v>
      </c>
      <c r="DU28" s="23">
        <f t="shared" ca="1" si="104"/>
        <v>0</v>
      </c>
      <c r="DV28" s="23">
        <f t="shared" ca="1" si="104"/>
        <v>1</v>
      </c>
      <c r="DW28" s="23">
        <f t="shared" ca="1" si="104"/>
        <v>1</v>
      </c>
      <c r="DX28" s="23">
        <f t="shared" ca="1" si="104"/>
        <v>1</v>
      </c>
      <c r="DY28" s="23">
        <f t="shared" ca="1" si="104"/>
        <v>0</v>
      </c>
      <c r="DZ28" s="23">
        <f t="shared" ca="1" si="104"/>
        <v>0</v>
      </c>
      <c r="EA28" s="23">
        <f t="shared" ca="1" si="104"/>
        <v>0</v>
      </c>
      <c r="EB28" s="23">
        <f t="shared" ref="EB28:EL36" ca="1" si="105">OFFSET(EB$5,$B28,0)</f>
        <v>0</v>
      </c>
      <c r="EC28" s="23">
        <f t="shared" ca="1" si="105"/>
        <v>1</v>
      </c>
      <c r="ED28" s="23">
        <f t="shared" ca="1" si="105"/>
        <v>0</v>
      </c>
      <c r="EE28" s="23">
        <f t="shared" ca="1" si="105"/>
        <v>0</v>
      </c>
      <c r="EF28" s="23">
        <f t="shared" ca="1" si="105"/>
        <v>0</v>
      </c>
      <c r="EG28" s="23">
        <f t="shared" ca="1" si="105"/>
        <v>0</v>
      </c>
      <c r="EH28" s="23">
        <f t="shared" ca="1" si="105"/>
        <v>0</v>
      </c>
      <c r="EI28" s="23">
        <f t="shared" ca="1" si="105"/>
        <v>0</v>
      </c>
      <c r="EJ28" s="23">
        <f t="shared" ca="1" si="105"/>
        <v>0</v>
      </c>
      <c r="EK28" s="23">
        <f t="shared" ca="1" si="105"/>
        <v>1</v>
      </c>
      <c r="EL28" s="23">
        <f t="shared" ca="1" si="105"/>
        <v>0</v>
      </c>
      <c r="EM28" s="5">
        <f t="shared" si="50"/>
        <v>0</v>
      </c>
      <c r="EN28" s="5">
        <f t="shared" si="50"/>
        <v>0</v>
      </c>
      <c r="EO28" s="5">
        <f t="shared" si="50"/>
        <v>0</v>
      </c>
      <c r="EP28" s="5">
        <f t="shared" si="50"/>
        <v>0</v>
      </c>
      <c r="EQ28" s="5">
        <f t="shared" si="50"/>
        <v>0</v>
      </c>
      <c r="ER28" s="23">
        <f t="shared" ref="ER28:FF36" ca="1" si="106">OFFSET(ER$5,$B28,0)</f>
        <v>0</v>
      </c>
      <c r="ES28" s="23">
        <f t="shared" ca="1" si="106"/>
        <v>0</v>
      </c>
      <c r="ET28" s="23" t="str">
        <f t="shared" ca="1" si="106"/>
        <v>-</v>
      </c>
      <c r="EU28" s="23" t="str">
        <f t="shared" ca="1" si="106"/>
        <v>-</v>
      </c>
      <c r="EV28" s="23" t="str">
        <f t="shared" ca="1" si="106"/>
        <v>-</v>
      </c>
      <c r="EW28" s="23" t="str">
        <f t="shared" ca="1" si="106"/>
        <v>-</v>
      </c>
      <c r="EX28" s="5" t="b">
        <f t="shared" si="51"/>
        <v>0</v>
      </c>
      <c r="EY28" s="5" t="b">
        <f t="shared" si="51"/>
        <v>0</v>
      </c>
      <c r="EZ28" s="5" t="b">
        <f t="shared" si="51"/>
        <v>1</v>
      </c>
      <c r="FA28" s="23">
        <f t="shared" ca="1" si="106"/>
        <v>1</v>
      </c>
      <c r="FB28" s="23">
        <f t="shared" ca="1" si="106"/>
        <v>1</v>
      </c>
      <c r="FC28" s="23" t="str">
        <f t="shared" ca="1" si="106"/>
        <v>-</v>
      </c>
      <c r="FD28" s="23" t="str">
        <f t="shared" ca="1" si="106"/>
        <v>-</v>
      </c>
      <c r="FE28" s="23" t="str">
        <f t="shared" ca="1" si="106"/>
        <v>-</v>
      </c>
      <c r="FF28" s="23" t="str">
        <f t="shared" ca="1" si="106"/>
        <v>-</v>
      </c>
      <c r="FG28" s="5" t="str">
        <f t="array" ref="FG28">IF(OR(FH28:FU28&lt;&gt;"-"),TRUE,"-")</f>
        <v>-</v>
      </c>
      <c r="FH28" s="5" t="str">
        <f t="shared" si="52"/>
        <v>-</v>
      </c>
      <c r="FI28" s="5" t="str">
        <f t="shared" si="52"/>
        <v>-</v>
      </c>
      <c r="FJ28" s="5" t="str">
        <f t="shared" si="52"/>
        <v>-</v>
      </c>
      <c r="FK28" s="5" t="str">
        <f t="shared" si="52"/>
        <v>-</v>
      </c>
      <c r="FL28" s="5" t="str">
        <f t="shared" si="52"/>
        <v>-</v>
      </c>
      <c r="FM28" s="5" t="str">
        <f t="shared" si="52"/>
        <v>-</v>
      </c>
      <c r="FN28" s="5" t="str">
        <f t="shared" si="52"/>
        <v>-</v>
      </c>
      <c r="FO28" s="5" t="str">
        <f t="shared" si="52"/>
        <v>-</v>
      </c>
      <c r="FP28" s="5" t="str">
        <f t="shared" si="52"/>
        <v>-</v>
      </c>
      <c r="FQ28" s="5" t="str">
        <f t="shared" si="52"/>
        <v>-</v>
      </c>
      <c r="FR28" s="5" t="str">
        <f t="shared" si="52"/>
        <v>-</v>
      </c>
      <c r="FS28" s="5" t="str">
        <f t="shared" si="52"/>
        <v>-</v>
      </c>
      <c r="FT28" s="5" t="str">
        <f t="shared" si="52"/>
        <v>-</v>
      </c>
      <c r="FU28" s="5" t="str">
        <f t="shared" si="52"/>
        <v>-</v>
      </c>
      <c r="FV28" s="5" t="b">
        <f t="array" aca="1" ref="FV28" ca="1">IF(OR(FW28:GK28&lt;&gt;"-"),TRUE,"-")</f>
        <v>1</v>
      </c>
      <c r="FW28" s="23">
        <f t="shared" ca="1" si="53"/>
        <v>0</v>
      </c>
      <c r="FX28" s="5" t="str">
        <f t="shared" si="54"/>
        <v>-</v>
      </c>
      <c r="FY28" s="5" t="str">
        <f t="shared" si="55"/>
        <v>-</v>
      </c>
      <c r="FZ28" s="5" t="str">
        <f t="shared" si="56"/>
        <v>-</v>
      </c>
      <c r="GA28" s="5" t="str">
        <f t="shared" si="57"/>
        <v>-</v>
      </c>
      <c r="GB28" s="5" t="str">
        <f t="shared" si="58"/>
        <v>-</v>
      </c>
      <c r="GC28" s="5" t="str">
        <f t="shared" si="59"/>
        <v>-</v>
      </c>
      <c r="GD28" s="5" t="str">
        <f t="shared" si="60"/>
        <v>-</v>
      </c>
      <c r="GE28" s="5" t="str">
        <f t="shared" si="61"/>
        <v>-</v>
      </c>
      <c r="GF28" s="5" t="str">
        <f t="shared" si="62"/>
        <v>-</v>
      </c>
      <c r="GG28" s="5" t="str">
        <f t="shared" si="63"/>
        <v>-</v>
      </c>
      <c r="GH28" s="5" t="str">
        <f t="shared" si="64"/>
        <v>-</v>
      </c>
      <c r="GI28" s="5" t="str">
        <f t="shared" si="65"/>
        <v>-</v>
      </c>
      <c r="GJ28" s="5" t="str">
        <f t="shared" si="66"/>
        <v>-</v>
      </c>
      <c r="GK28" s="5" t="str">
        <f t="shared" si="67"/>
        <v>-</v>
      </c>
      <c r="GL28" s="23" t="str">
        <f t="shared" ca="1" si="68"/>
        <v>-</v>
      </c>
      <c r="GM28" s="23" t="str">
        <f t="shared" ca="1" si="68"/>
        <v>-</v>
      </c>
      <c r="GN28" s="23" t="b">
        <f t="shared" ca="1" si="69"/>
        <v>1</v>
      </c>
      <c r="GO28" s="23">
        <f t="shared" ca="1" si="69"/>
        <v>0</v>
      </c>
      <c r="GP28" s="23" t="str">
        <f t="shared" ca="1" si="69"/>
        <v>-</v>
      </c>
      <c r="GQ28" s="23" t="str">
        <f t="shared" ca="1" si="70"/>
        <v>-</v>
      </c>
      <c r="GR28" s="23" t="str">
        <f t="shared" ca="1" si="70"/>
        <v>-</v>
      </c>
      <c r="GS28" s="23" t="str">
        <f t="shared" ca="1" si="70"/>
        <v>-</v>
      </c>
      <c r="GT28" s="5">
        <f t="shared" si="71"/>
        <v>0</v>
      </c>
      <c r="GU28" s="5">
        <f t="shared" si="71"/>
        <v>500</v>
      </c>
      <c r="GV28" s="5">
        <f t="shared" si="71"/>
        <v>500</v>
      </c>
      <c r="GW28" s="5">
        <f t="shared" si="71"/>
        <v>0</v>
      </c>
      <c r="GX28" s="5">
        <f t="shared" si="71"/>
        <v>240</v>
      </c>
      <c r="GY28" s="23">
        <f t="shared" ca="1" si="70"/>
        <v>1</v>
      </c>
      <c r="GZ28" s="23">
        <f t="shared" ca="1" si="70"/>
        <v>0</v>
      </c>
      <c r="HA28" s="23">
        <f t="shared" ca="1" si="70"/>
        <v>1</v>
      </c>
      <c r="HB28" s="23">
        <f t="shared" ca="1" si="70"/>
        <v>1</v>
      </c>
      <c r="HC28" s="23">
        <f t="shared" ca="1" si="70"/>
        <v>0</v>
      </c>
      <c r="HD28" s="23">
        <f t="shared" ca="1" si="70"/>
        <v>70</v>
      </c>
      <c r="HE28" s="23">
        <f t="shared" ca="1" si="70"/>
        <v>50</v>
      </c>
      <c r="HF28" s="23">
        <f t="shared" ca="1" si="70"/>
        <v>70</v>
      </c>
      <c r="HG28" s="23">
        <f t="shared" ca="1" si="70"/>
        <v>50</v>
      </c>
      <c r="HH28" s="5">
        <f t="shared" si="72"/>
        <v>0.75</v>
      </c>
      <c r="HI28" s="5">
        <f t="shared" si="73"/>
        <v>1</v>
      </c>
      <c r="HJ28" s="5">
        <f t="shared" si="74"/>
        <v>1</v>
      </c>
      <c r="HK28" s="23">
        <f t="shared" ca="1" si="70"/>
        <v>1</v>
      </c>
      <c r="HL28" s="23">
        <f t="shared" ca="1" si="70"/>
        <v>1</v>
      </c>
      <c r="HM28" s="23">
        <f t="shared" ca="1" si="70"/>
        <v>1</v>
      </c>
      <c r="HN28" s="23">
        <f t="shared" ca="1" si="70"/>
        <v>1</v>
      </c>
      <c r="HO28" s="23">
        <f t="shared" ca="1" si="70"/>
        <v>1</v>
      </c>
      <c r="HP28" s="23">
        <f t="shared" ca="1" si="70"/>
        <v>1</v>
      </c>
      <c r="HQ28" s="23">
        <f t="shared" ca="1" si="70"/>
        <v>1</v>
      </c>
      <c r="HR28" s="23" t="b">
        <f t="shared" ca="1" si="70"/>
        <v>1</v>
      </c>
      <c r="HS28" s="23">
        <f t="shared" ca="1" si="70"/>
        <v>1230</v>
      </c>
      <c r="HT28" s="23">
        <f t="shared" ca="1" si="70"/>
        <v>0</v>
      </c>
      <c r="HU28" s="23" t="str">
        <f t="shared" ca="1" si="70"/>
        <v>-</v>
      </c>
      <c r="HV28" s="23" t="str">
        <f t="shared" ca="1" si="70"/>
        <v>-</v>
      </c>
      <c r="HW28" s="23">
        <f t="shared" ca="1" si="70"/>
        <v>0</v>
      </c>
      <c r="HX28" s="23">
        <f t="shared" ca="1" si="70"/>
        <v>0</v>
      </c>
      <c r="HY28" s="29">
        <v>0</v>
      </c>
    </row>
    <row r="29" spans="1:233" outlineLevel="1">
      <c r="A29" s="26">
        <f t="shared" si="17"/>
        <v>24</v>
      </c>
      <c r="B29" s="26">
        <f t="shared" si="80"/>
        <v>15</v>
      </c>
      <c r="C29">
        <v>10</v>
      </c>
      <c r="D29" t="b">
        <v>0</v>
      </c>
      <c r="E29" t="b">
        <v>0</v>
      </c>
      <c r="F29" t="b">
        <v>0</v>
      </c>
      <c r="G29" s="35">
        <v>3</v>
      </c>
      <c r="H29" s="123">
        <v>23</v>
      </c>
      <c r="I29" s="35">
        <v>1</v>
      </c>
      <c r="J29" s="35">
        <v>0</v>
      </c>
      <c r="K29" s="123">
        <v>3</v>
      </c>
      <c r="L29" s="123">
        <v>1</v>
      </c>
      <c r="M29" s="123">
        <v>1</v>
      </c>
      <c r="N29" s="35">
        <v>2</v>
      </c>
      <c r="O29" s="35">
        <v>2</v>
      </c>
      <c r="P29" s="35">
        <v>2</v>
      </c>
      <c r="Q29" s="35">
        <v>2</v>
      </c>
      <c r="R29" s="35">
        <v>2</v>
      </c>
      <c r="S29" s="35">
        <v>2</v>
      </c>
      <c r="T29" s="35">
        <v>2</v>
      </c>
      <c r="U29" s="35">
        <v>2</v>
      </c>
      <c r="V29" s="35">
        <v>2</v>
      </c>
      <c r="W29" s="35">
        <v>2</v>
      </c>
      <c r="X29" s="35">
        <v>2</v>
      </c>
      <c r="Y29" s="35">
        <v>2</v>
      </c>
      <c r="Z29" s="35"/>
      <c r="AA29">
        <f>MOD(INT(($H29-1)/PRODUCT(AB$19:$AC$19)),AA$19)+1</f>
        <v>2</v>
      </c>
      <c r="AB29">
        <f>MOD(INT(($H29-1)/PRODUCT(AC$19:$AC$19)),AB$19)+1</f>
        <v>2</v>
      </c>
      <c r="AC29">
        <f t="shared" si="103"/>
        <v>1</v>
      </c>
      <c r="AD29" s="3" t="str">
        <f t="shared" ca="1" si="75"/>
        <v>00009 Template GSM  M-M-mate EL Spr Scan 1 (F33N11)</v>
      </c>
      <c r="AE29" s="10" t="str">
        <f ca="1">IF(MATCH(AD29,AD$5:AD29,0)=(COUNTA(AD$5:AD29)),"-","Dup")</f>
        <v>-</v>
      </c>
      <c r="AF29" s="23" t="b">
        <f t="shared" ca="1" si="37"/>
        <v>1</v>
      </c>
      <c r="AG29" s="23" t="b">
        <f t="shared" ca="1" si="37"/>
        <v>0</v>
      </c>
      <c r="AH29" s="23" t="str">
        <f t="shared" ca="1" si="37"/>
        <v>-</v>
      </c>
      <c r="AI29" s="23" t="str">
        <f t="shared" ca="1" si="37"/>
        <v>-</v>
      </c>
      <c r="AJ29" s="23" t="str">
        <f t="shared" ca="1" si="37"/>
        <v>-</v>
      </c>
      <c r="AK29" s="23" t="str">
        <f t="shared" ca="1" si="37"/>
        <v>-</v>
      </c>
      <c r="AL29" s="23" t="str">
        <f t="shared" ca="1" si="37"/>
        <v>-</v>
      </c>
      <c r="AM29" s="23" t="str">
        <f t="shared" ca="1" si="37"/>
        <v>-</v>
      </c>
      <c r="AN29" s="23" t="str">
        <f t="shared" ca="1" si="37"/>
        <v>-</v>
      </c>
      <c r="AO29" s="23" t="str">
        <f t="shared" ca="1" si="37"/>
        <v>-</v>
      </c>
      <c r="AP29" s="23" t="str">
        <f t="shared" ca="1" si="37"/>
        <v>-</v>
      </c>
      <c r="AQ29" s="23">
        <f t="shared" ca="1" si="37"/>
        <v>1</v>
      </c>
      <c r="AR29" s="23">
        <f t="shared" ca="1" si="37"/>
        <v>1</v>
      </c>
      <c r="AS29" s="23" t="str">
        <f t="shared" ca="1" si="37"/>
        <v>-</v>
      </c>
      <c r="AT29" s="23" t="str">
        <f t="shared" ca="1" si="37"/>
        <v>-</v>
      </c>
      <c r="AU29" s="23" t="str">
        <f t="shared" ca="1" si="37"/>
        <v>-</v>
      </c>
      <c r="AV29" s="23" t="str">
        <f t="shared" ca="1" si="83"/>
        <v>-</v>
      </c>
      <c r="AW29" s="23" t="str">
        <f t="shared" ca="1" si="83"/>
        <v>-</v>
      </c>
      <c r="AX29" s="23" t="str">
        <f t="shared" ca="1" si="83"/>
        <v>-</v>
      </c>
      <c r="AY29" s="23" t="str">
        <f t="shared" ca="1" si="83"/>
        <v>-</v>
      </c>
      <c r="AZ29" s="23" t="str">
        <f t="shared" ca="1" si="83"/>
        <v>-</v>
      </c>
      <c r="BA29" s="23" t="str">
        <f t="shared" ca="1" si="83"/>
        <v>-</v>
      </c>
      <c r="BB29" s="23" t="str">
        <f t="shared" ca="1" si="83"/>
        <v>-</v>
      </c>
      <c r="BC29" s="23" t="str">
        <f t="shared" ca="1" si="83"/>
        <v>-</v>
      </c>
      <c r="BD29" s="23" t="str">
        <f t="shared" ca="1" si="83"/>
        <v>-</v>
      </c>
      <c r="BE29" s="23" t="str">
        <f t="shared" ca="1" si="83"/>
        <v>-</v>
      </c>
      <c r="BF29" s="23" t="str">
        <f t="shared" ca="1" si="83"/>
        <v>-</v>
      </c>
      <c r="BG29" s="23" t="str">
        <f t="shared" ca="1" si="83"/>
        <v>-</v>
      </c>
      <c r="BH29" s="23" t="str">
        <f t="shared" ca="1" si="83"/>
        <v>-</v>
      </c>
      <c r="BI29" s="23" t="str">
        <f t="shared" ca="1" si="83"/>
        <v>-</v>
      </c>
      <c r="BJ29" s="23" t="str">
        <f t="shared" ca="1" si="83"/>
        <v>-</v>
      </c>
      <c r="BK29" s="23" t="str">
        <f t="shared" ca="1" si="83"/>
        <v>-</v>
      </c>
      <c r="BL29" s="23" t="str">
        <f t="shared" ca="1" si="83"/>
        <v>-</v>
      </c>
      <c r="BM29" s="23" t="str">
        <f t="shared" ca="1" si="83"/>
        <v>-</v>
      </c>
      <c r="BN29" s="23" t="str">
        <f t="shared" ca="1" si="83"/>
        <v>-</v>
      </c>
      <c r="BO29" s="23" t="str">
        <f t="shared" ca="1" si="83"/>
        <v>-</v>
      </c>
      <c r="BP29" s="23" t="str">
        <f t="shared" ca="1" si="83"/>
        <v>-</v>
      </c>
      <c r="BQ29" s="23" t="str">
        <f t="shared" ca="1" si="83"/>
        <v>-</v>
      </c>
      <c r="BR29" s="23" t="str">
        <f t="shared" ca="1" si="83"/>
        <v>-</v>
      </c>
      <c r="BS29" s="23" t="str">
        <f t="shared" ca="1" si="83"/>
        <v>-</v>
      </c>
      <c r="BT29" s="23" t="str">
        <f t="shared" ca="1" si="83"/>
        <v>-</v>
      </c>
      <c r="BU29" s="23" t="str">
        <f t="shared" ca="1" si="83"/>
        <v>-</v>
      </c>
      <c r="BV29" s="23" t="str">
        <f t="shared" ca="1" si="83"/>
        <v>-</v>
      </c>
      <c r="BW29" s="23" t="str">
        <f t="shared" ca="1" si="83"/>
        <v>-</v>
      </c>
      <c r="BX29" s="23" t="str">
        <f t="shared" ca="1" si="83"/>
        <v>-</v>
      </c>
      <c r="BY29" s="23">
        <f t="shared" ca="1" si="83"/>
        <v>1</v>
      </c>
      <c r="BZ29" s="23">
        <f t="shared" ca="1" si="83"/>
        <v>1</v>
      </c>
      <c r="CA29" s="23">
        <f t="shared" ca="1" si="83"/>
        <v>0</v>
      </c>
      <c r="CB29" s="23" t="str">
        <f t="shared" ca="1" si="83"/>
        <v>-</v>
      </c>
      <c r="CC29" s="23" t="str">
        <f t="shared" ca="1" si="83"/>
        <v>-</v>
      </c>
      <c r="CD29" s="23" t="str">
        <f t="shared" ca="1" si="83"/>
        <v>-</v>
      </c>
      <c r="CE29" s="23" t="str">
        <f t="shared" ca="1" si="83"/>
        <v>-</v>
      </c>
      <c r="CF29" s="23" t="str">
        <f t="shared" ca="1" si="83"/>
        <v>-</v>
      </c>
      <c r="CG29" s="23" t="str">
        <f t="shared" ca="1" si="83"/>
        <v>-</v>
      </c>
      <c r="CH29" s="23" t="str">
        <f t="shared" ca="1" si="83"/>
        <v>-</v>
      </c>
      <c r="CI29" s="23">
        <f t="shared" ca="1" si="83"/>
        <v>0</v>
      </c>
      <c r="CJ29" s="23" t="str">
        <f t="shared" ca="1" si="83"/>
        <v>-</v>
      </c>
      <c r="CK29" s="23" t="str">
        <f t="shared" ca="1" si="83"/>
        <v>-</v>
      </c>
      <c r="CL29" s="23" t="str">
        <f t="shared" ca="1" si="83"/>
        <v>-</v>
      </c>
      <c r="CM29" s="23" t="str">
        <f t="shared" ca="1" si="83"/>
        <v>-</v>
      </c>
      <c r="CN29" s="23" t="str">
        <f t="shared" ca="1" si="83"/>
        <v>-</v>
      </c>
      <c r="CO29" s="23">
        <f t="shared" ca="1" si="83"/>
        <v>0</v>
      </c>
      <c r="CP29" s="23">
        <f t="shared" ca="1" si="83"/>
        <v>0</v>
      </c>
      <c r="CQ29" s="23">
        <f t="shared" ca="1" si="83"/>
        <v>0</v>
      </c>
      <c r="CR29" s="23">
        <f t="shared" ca="1" si="83"/>
        <v>0</v>
      </c>
      <c r="CS29" s="23">
        <f t="shared" ca="1" si="83"/>
        <v>0</v>
      </c>
      <c r="CT29" s="23">
        <f t="shared" ca="1" si="83"/>
        <v>0</v>
      </c>
      <c r="CU29" s="23">
        <f t="shared" ca="1" si="83"/>
        <v>0</v>
      </c>
      <c r="CV29" s="23">
        <f t="shared" ca="1" si="82"/>
        <v>0</v>
      </c>
      <c r="CW29" s="23">
        <f t="shared" ca="1" si="82"/>
        <v>0</v>
      </c>
      <c r="CX29" s="23">
        <f t="shared" ca="1" si="82"/>
        <v>0</v>
      </c>
      <c r="CY29" s="23">
        <f t="shared" ca="1" si="82"/>
        <v>0</v>
      </c>
      <c r="CZ29" s="23" t="str">
        <f t="shared" ca="1" si="82"/>
        <v>-</v>
      </c>
      <c r="DA29" s="23" t="str">
        <f t="shared" ca="1" si="82"/>
        <v>-</v>
      </c>
      <c r="DB29" s="23">
        <f t="shared" ca="1" si="82"/>
        <v>19</v>
      </c>
      <c r="DC29" s="23">
        <f t="shared" ca="1" si="82"/>
        <v>19</v>
      </c>
      <c r="DD29" s="23" t="str">
        <f t="shared" ca="1" si="82"/>
        <v>-</v>
      </c>
      <c r="DE29" s="23" t="str">
        <f t="shared" ca="1" si="82"/>
        <v>-</v>
      </c>
      <c r="DF29" s="23" t="str">
        <f t="shared" ca="1" si="82"/>
        <v>-</v>
      </c>
      <c r="DG29" s="23" t="str">
        <f t="shared" ca="1" si="82"/>
        <v>-</v>
      </c>
      <c r="DH29" s="23" t="str">
        <f t="shared" ca="1" si="82"/>
        <v>-</v>
      </c>
      <c r="DI29" s="23" t="str">
        <f t="shared" ca="1" si="82"/>
        <v>-</v>
      </c>
      <c r="DJ29" s="23" t="str">
        <f t="shared" ca="1" si="82"/>
        <v>-</v>
      </c>
      <c r="DK29" s="5">
        <f t="shared" si="48"/>
        <v>1</v>
      </c>
      <c r="DL29" s="23" t="str">
        <f t="shared" ca="1" si="104"/>
        <v>-</v>
      </c>
      <c r="DM29" s="23" t="str">
        <f t="shared" ca="1" si="104"/>
        <v>-</v>
      </c>
      <c r="DN29" s="23" t="str">
        <f t="shared" ca="1" si="104"/>
        <v>-</v>
      </c>
      <c r="DO29" s="23" t="str">
        <f t="shared" ca="1" si="104"/>
        <v>-</v>
      </c>
      <c r="DP29" s="5" t="b">
        <f t="shared" si="49"/>
        <v>0</v>
      </c>
      <c r="DQ29" s="23" t="str">
        <f t="shared" ca="1" si="104"/>
        <v>-</v>
      </c>
      <c r="DR29" s="23">
        <f t="shared" ca="1" si="104"/>
        <v>0</v>
      </c>
      <c r="DS29" s="23" t="str">
        <f t="shared" ca="1" si="104"/>
        <v>-</v>
      </c>
      <c r="DT29" s="23">
        <f t="shared" ca="1" si="104"/>
        <v>1</v>
      </c>
      <c r="DU29" s="23">
        <f t="shared" ca="1" si="104"/>
        <v>0</v>
      </c>
      <c r="DV29" s="23">
        <f t="shared" ca="1" si="104"/>
        <v>1</v>
      </c>
      <c r="DW29" s="23">
        <f t="shared" ca="1" si="104"/>
        <v>1</v>
      </c>
      <c r="DX29" s="23">
        <f t="shared" ca="1" si="104"/>
        <v>1</v>
      </c>
      <c r="DY29" s="23">
        <f t="shared" ca="1" si="104"/>
        <v>0</v>
      </c>
      <c r="DZ29" s="23">
        <f t="shared" ca="1" si="104"/>
        <v>0</v>
      </c>
      <c r="EA29" s="23">
        <f t="shared" ca="1" si="104"/>
        <v>0</v>
      </c>
      <c r="EB29" s="23">
        <f t="shared" ca="1" si="105"/>
        <v>0</v>
      </c>
      <c r="EC29" s="23">
        <f t="shared" ca="1" si="105"/>
        <v>1</v>
      </c>
      <c r="ED29" s="23">
        <f t="shared" ca="1" si="105"/>
        <v>0</v>
      </c>
      <c r="EE29" s="23">
        <f t="shared" ca="1" si="105"/>
        <v>0</v>
      </c>
      <c r="EF29" s="23">
        <f t="shared" ca="1" si="105"/>
        <v>0</v>
      </c>
      <c r="EG29" s="23">
        <f t="shared" ca="1" si="105"/>
        <v>0</v>
      </c>
      <c r="EH29" s="23">
        <f t="shared" ca="1" si="105"/>
        <v>0</v>
      </c>
      <c r="EI29" s="23">
        <f t="shared" ca="1" si="105"/>
        <v>0</v>
      </c>
      <c r="EJ29" s="23">
        <f t="shared" ca="1" si="105"/>
        <v>0</v>
      </c>
      <c r="EK29" s="23">
        <f t="shared" ca="1" si="105"/>
        <v>1</v>
      </c>
      <c r="EL29" s="23">
        <f t="shared" ca="1" si="105"/>
        <v>0</v>
      </c>
      <c r="EM29" s="5">
        <f t="shared" si="50"/>
        <v>0</v>
      </c>
      <c r="EN29" s="5">
        <f t="shared" si="50"/>
        <v>0</v>
      </c>
      <c r="EO29" s="5">
        <f t="shared" si="50"/>
        <v>0</v>
      </c>
      <c r="EP29" s="5">
        <f t="shared" si="50"/>
        <v>0</v>
      </c>
      <c r="EQ29" s="5">
        <f t="shared" si="50"/>
        <v>0</v>
      </c>
      <c r="ER29" s="23">
        <f t="shared" ca="1" si="106"/>
        <v>0</v>
      </c>
      <c r="ES29" s="23">
        <f t="shared" ca="1" si="106"/>
        <v>0</v>
      </c>
      <c r="ET29" s="23" t="str">
        <f t="shared" ca="1" si="106"/>
        <v>-</v>
      </c>
      <c r="EU29" s="23" t="str">
        <f t="shared" ca="1" si="106"/>
        <v>-</v>
      </c>
      <c r="EV29" s="23" t="str">
        <f t="shared" ca="1" si="106"/>
        <v>-</v>
      </c>
      <c r="EW29" s="23" t="str">
        <f t="shared" ca="1" si="106"/>
        <v>-</v>
      </c>
      <c r="EX29" s="5" t="b">
        <f t="shared" si="51"/>
        <v>0</v>
      </c>
      <c r="EY29" s="5" t="b">
        <f t="shared" si="51"/>
        <v>0</v>
      </c>
      <c r="EZ29" s="5" t="b">
        <f t="shared" si="51"/>
        <v>1</v>
      </c>
      <c r="FA29" s="23">
        <f t="shared" ca="1" si="106"/>
        <v>1</v>
      </c>
      <c r="FB29" s="23">
        <f t="shared" ca="1" si="106"/>
        <v>1</v>
      </c>
      <c r="FC29" s="23" t="str">
        <f t="shared" ca="1" si="106"/>
        <v>-</v>
      </c>
      <c r="FD29" s="23" t="str">
        <f t="shared" ca="1" si="106"/>
        <v>-</v>
      </c>
      <c r="FE29" s="23" t="str">
        <f t="shared" ca="1" si="106"/>
        <v>-</v>
      </c>
      <c r="FF29" s="23" t="str">
        <f t="shared" ca="1" si="106"/>
        <v>-</v>
      </c>
      <c r="FG29" s="5" t="str">
        <f t="array" ref="FG29">IF(OR(FH29:FU29&lt;&gt;"-"),TRUE,"-")</f>
        <v>-</v>
      </c>
      <c r="FH29" s="5" t="str">
        <f t="shared" si="52"/>
        <v>-</v>
      </c>
      <c r="FI29" s="5" t="str">
        <f t="shared" si="52"/>
        <v>-</v>
      </c>
      <c r="FJ29" s="5" t="str">
        <f t="shared" si="52"/>
        <v>-</v>
      </c>
      <c r="FK29" s="5" t="str">
        <f t="shared" si="52"/>
        <v>-</v>
      </c>
      <c r="FL29" s="5" t="str">
        <f t="shared" si="52"/>
        <v>-</v>
      </c>
      <c r="FM29" s="5" t="str">
        <f t="shared" si="52"/>
        <v>-</v>
      </c>
      <c r="FN29" s="5" t="str">
        <f t="shared" si="52"/>
        <v>-</v>
      </c>
      <c r="FO29" s="5" t="str">
        <f t="shared" si="52"/>
        <v>-</v>
      </c>
      <c r="FP29" s="5" t="str">
        <f t="shared" si="52"/>
        <v>-</v>
      </c>
      <c r="FQ29" s="5" t="str">
        <f t="shared" si="52"/>
        <v>-</v>
      </c>
      <c r="FR29" s="5" t="str">
        <f t="shared" si="52"/>
        <v>-</v>
      </c>
      <c r="FS29" s="5" t="str">
        <f t="shared" si="52"/>
        <v>-</v>
      </c>
      <c r="FT29" s="5" t="str">
        <f t="shared" si="52"/>
        <v>-</v>
      </c>
      <c r="FU29" s="5" t="str">
        <f t="shared" si="52"/>
        <v>-</v>
      </c>
      <c r="FV29" s="5" t="b">
        <f t="array" aca="1" ref="FV29" ca="1">IF(OR(FW29:GK29&lt;&gt;"-"),TRUE,"-")</f>
        <v>1</v>
      </c>
      <c r="FW29" s="23">
        <f t="shared" ca="1" si="53"/>
        <v>0</v>
      </c>
      <c r="FX29" s="5" t="str">
        <f t="shared" si="54"/>
        <v>-</v>
      </c>
      <c r="FY29" s="5" t="str">
        <f t="shared" si="55"/>
        <v>-</v>
      </c>
      <c r="FZ29" s="5" t="str">
        <f t="shared" si="56"/>
        <v>-</v>
      </c>
      <c r="GA29" s="5" t="str">
        <f t="shared" si="57"/>
        <v>-</v>
      </c>
      <c r="GB29" s="5" t="str">
        <f t="shared" si="58"/>
        <v>-</v>
      </c>
      <c r="GC29" s="5" t="str">
        <f t="shared" si="59"/>
        <v>-</v>
      </c>
      <c r="GD29" s="5" t="str">
        <f t="shared" si="60"/>
        <v>-</v>
      </c>
      <c r="GE29" s="5" t="str">
        <f t="shared" si="61"/>
        <v>-</v>
      </c>
      <c r="GF29" s="5" t="str">
        <f t="shared" si="62"/>
        <v>-</v>
      </c>
      <c r="GG29" s="5" t="str">
        <f t="shared" si="63"/>
        <v>-</v>
      </c>
      <c r="GH29" s="5" t="str">
        <f t="shared" si="64"/>
        <v>-</v>
      </c>
      <c r="GI29" s="5" t="str">
        <f t="shared" si="65"/>
        <v>-</v>
      </c>
      <c r="GJ29" s="5" t="str">
        <f t="shared" si="66"/>
        <v>-</v>
      </c>
      <c r="GK29" s="5" t="str">
        <f t="shared" si="67"/>
        <v>-</v>
      </c>
      <c r="GL29" s="23" t="str">
        <f t="shared" ca="1" si="68"/>
        <v>-</v>
      </c>
      <c r="GM29" s="23" t="str">
        <f t="shared" ca="1" si="68"/>
        <v>-</v>
      </c>
      <c r="GN29" s="23" t="b">
        <f t="shared" ca="1" si="69"/>
        <v>1</v>
      </c>
      <c r="GO29" s="23">
        <f t="shared" ca="1" si="69"/>
        <v>0</v>
      </c>
      <c r="GP29" s="23" t="str">
        <f t="shared" ca="1" si="69"/>
        <v>-</v>
      </c>
      <c r="GQ29" s="23" t="str">
        <f t="shared" ca="1" si="70"/>
        <v>-</v>
      </c>
      <c r="GR29" s="23" t="str">
        <f t="shared" ca="1" si="70"/>
        <v>-</v>
      </c>
      <c r="GS29" s="23" t="str">
        <f t="shared" ca="1" si="70"/>
        <v>-</v>
      </c>
      <c r="GT29" s="5">
        <f t="shared" si="71"/>
        <v>0</v>
      </c>
      <c r="GU29" s="5">
        <f t="shared" si="71"/>
        <v>500</v>
      </c>
      <c r="GV29" s="5">
        <f t="shared" si="71"/>
        <v>500</v>
      </c>
      <c r="GW29" s="5">
        <f t="shared" si="71"/>
        <v>0</v>
      </c>
      <c r="GX29" s="5">
        <f t="shared" si="71"/>
        <v>240</v>
      </c>
      <c r="GY29" s="23">
        <f t="shared" ca="1" si="70"/>
        <v>1</v>
      </c>
      <c r="GZ29" s="23">
        <f t="shared" ca="1" si="70"/>
        <v>0</v>
      </c>
      <c r="HA29" s="23">
        <f t="shared" ca="1" si="70"/>
        <v>1</v>
      </c>
      <c r="HB29" s="23">
        <f t="shared" ca="1" si="70"/>
        <v>1</v>
      </c>
      <c r="HC29" s="23">
        <f t="shared" ca="1" si="70"/>
        <v>0</v>
      </c>
      <c r="HD29" s="23">
        <f t="shared" ca="1" si="70"/>
        <v>70</v>
      </c>
      <c r="HE29" s="23">
        <f t="shared" ca="1" si="70"/>
        <v>50</v>
      </c>
      <c r="HF29" s="23">
        <f t="shared" ca="1" si="70"/>
        <v>70</v>
      </c>
      <c r="HG29" s="23">
        <f t="shared" ca="1" si="70"/>
        <v>50</v>
      </c>
      <c r="HH29" s="5">
        <f t="shared" si="72"/>
        <v>1.25</v>
      </c>
      <c r="HI29" s="5">
        <f t="shared" si="73"/>
        <v>1</v>
      </c>
      <c r="HJ29" s="5">
        <f t="shared" si="74"/>
        <v>1</v>
      </c>
      <c r="HK29" s="23">
        <f t="shared" ca="1" si="70"/>
        <v>1</v>
      </c>
      <c r="HL29" s="23">
        <f t="shared" ca="1" si="70"/>
        <v>1</v>
      </c>
      <c r="HM29" s="23">
        <f t="shared" ca="1" si="70"/>
        <v>1</v>
      </c>
      <c r="HN29" s="23">
        <f t="shared" ref="HN29:HX35" ca="1" si="107">OFFSET(HN$5,$B29,0)</f>
        <v>1</v>
      </c>
      <c r="HO29" s="23">
        <f t="shared" ca="1" si="107"/>
        <v>1</v>
      </c>
      <c r="HP29" s="23">
        <f t="shared" ca="1" si="107"/>
        <v>1</v>
      </c>
      <c r="HQ29" s="23">
        <f t="shared" ca="1" si="107"/>
        <v>1</v>
      </c>
      <c r="HR29" s="23" t="b">
        <f t="shared" ca="1" si="107"/>
        <v>1</v>
      </c>
      <c r="HS29" s="23">
        <f t="shared" ca="1" si="107"/>
        <v>1230</v>
      </c>
      <c r="HT29" s="23">
        <f t="shared" ca="1" si="107"/>
        <v>0</v>
      </c>
      <c r="HU29" s="23" t="str">
        <f t="shared" ca="1" si="107"/>
        <v>-</v>
      </c>
      <c r="HV29" s="23" t="str">
        <f t="shared" ca="1" si="107"/>
        <v>-</v>
      </c>
      <c r="HW29" s="23">
        <f t="shared" ca="1" si="107"/>
        <v>0</v>
      </c>
      <c r="HX29" s="23">
        <f t="shared" ca="1" si="107"/>
        <v>0</v>
      </c>
      <c r="HY29" s="29">
        <v>0</v>
      </c>
    </row>
    <row r="30" spans="1:233" outlineLevel="1">
      <c r="A30" s="26">
        <f t="shared" si="17"/>
        <v>25</v>
      </c>
      <c r="B30" s="26">
        <f t="shared" si="80"/>
        <v>15</v>
      </c>
      <c r="C30">
        <v>10</v>
      </c>
      <c r="D30" t="b">
        <v>0</v>
      </c>
      <c r="E30" t="b">
        <v>0</v>
      </c>
      <c r="F30" t="b">
        <v>0</v>
      </c>
      <c r="G30" s="35">
        <v>3</v>
      </c>
      <c r="H30" s="123">
        <v>23</v>
      </c>
      <c r="I30" s="35">
        <v>1</v>
      </c>
      <c r="J30" s="35">
        <v>0</v>
      </c>
      <c r="K30" s="123">
        <v>1</v>
      </c>
      <c r="L30" s="123">
        <v>2</v>
      </c>
      <c r="M30" s="123">
        <v>1</v>
      </c>
      <c r="N30" s="35">
        <v>2</v>
      </c>
      <c r="O30" s="35">
        <v>2</v>
      </c>
      <c r="P30" s="35">
        <v>2</v>
      </c>
      <c r="Q30" s="35">
        <v>2</v>
      </c>
      <c r="R30" s="35">
        <v>2</v>
      </c>
      <c r="S30" s="35">
        <v>2</v>
      </c>
      <c r="T30" s="35">
        <v>2</v>
      </c>
      <c r="U30" s="35">
        <v>2</v>
      </c>
      <c r="V30" s="35">
        <v>2</v>
      </c>
      <c r="W30" s="35">
        <v>2</v>
      </c>
      <c r="X30" s="35">
        <v>2</v>
      </c>
      <c r="Y30" s="35">
        <v>2</v>
      </c>
      <c r="Z30" s="35"/>
      <c r="AA30">
        <f>MOD(INT(($H30-1)/PRODUCT(AB$19:$AC$19)),AA$19)+1</f>
        <v>2</v>
      </c>
      <c r="AB30">
        <f>MOD(INT(($H30-1)/PRODUCT(AC$19:$AC$19)),AB$19)+1</f>
        <v>2</v>
      </c>
      <c r="AC30">
        <f t="shared" si="103"/>
        <v>1</v>
      </c>
      <c r="AD30" s="3" t="str">
        <f t="shared" ca="1" si="75"/>
        <v>00010 Template GSM  M-M-mate EL Spr Scan 1 (F33N11)</v>
      </c>
      <c r="AE30" s="10" t="str">
        <f ca="1">IF(MATCH(AD30,AD$5:AD30,0)=(COUNTA(AD$5:AD30)),"-","Dup")</f>
        <v>-</v>
      </c>
      <c r="AF30" s="23" t="b">
        <f t="shared" ca="1" si="37"/>
        <v>1</v>
      </c>
      <c r="AG30" s="23" t="b">
        <f t="shared" ca="1" si="37"/>
        <v>0</v>
      </c>
      <c r="AH30" s="23" t="str">
        <f t="shared" ca="1" si="37"/>
        <v>-</v>
      </c>
      <c r="AI30" s="23" t="str">
        <f t="shared" ca="1" si="37"/>
        <v>-</v>
      </c>
      <c r="AJ30" s="23" t="str">
        <f t="shared" ca="1" si="37"/>
        <v>-</v>
      </c>
      <c r="AK30" s="23" t="str">
        <f t="shared" ca="1" si="37"/>
        <v>-</v>
      </c>
      <c r="AL30" s="23" t="str">
        <f t="shared" ca="1" si="37"/>
        <v>-</v>
      </c>
      <c r="AM30" s="23" t="str">
        <f t="shared" ca="1" si="37"/>
        <v>-</v>
      </c>
      <c r="AN30" s="23" t="str">
        <f t="shared" ca="1" si="37"/>
        <v>-</v>
      </c>
      <c r="AO30" s="23" t="str">
        <f t="shared" ca="1" si="37"/>
        <v>-</v>
      </c>
      <c r="AP30" s="23" t="str">
        <f t="shared" ca="1" si="37"/>
        <v>-</v>
      </c>
      <c r="AQ30" s="23">
        <f t="shared" ca="1" si="37"/>
        <v>1</v>
      </c>
      <c r="AR30" s="23">
        <f t="shared" ca="1" si="37"/>
        <v>1</v>
      </c>
      <c r="AS30" s="23" t="str">
        <f t="shared" ca="1" si="37"/>
        <v>-</v>
      </c>
      <c r="AT30" s="23" t="str">
        <f t="shared" ca="1" si="37"/>
        <v>-</v>
      </c>
      <c r="AU30" s="23" t="str">
        <f t="shared" ca="1" si="37"/>
        <v>-</v>
      </c>
      <c r="AV30" s="23" t="str">
        <f t="shared" ca="1" si="83"/>
        <v>-</v>
      </c>
      <c r="AW30" s="23" t="str">
        <f t="shared" ca="1" si="83"/>
        <v>-</v>
      </c>
      <c r="AX30" s="23" t="str">
        <f t="shared" ca="1" si="83"/>
        <v>-</v>
      </c>
      <c r="AY30" s="23" t="str">
        <f t="shared" ca="1" si="83"/>
        <v>-</v>
      </c>
      <c r="AZ30" s="23" t="str">
        <f t="shared" ca="1" si="83"/>
        <v>-</v>
      </c>
      <c r="BA30" s="23" t="str">
        <f t="shared" ca="1" si="83"/>
        <v>-</v>
      </c>
      <c r="BB30" s="23" t="str">
        <f t="shared" ca="1" si="83"/>
        <v>-</v>
      </c>
      <c r="BC30" s="23" t="str">
        <f t="shared" ca="1" si="83"/>
        <v>-</v>
      </c>
      <c r="BD30" s="23" t="str">
        <f t="shared" ca="1" si="83"/>
        <v>-</v>
      </c>
      <c r="BE30" s="23" t="str">
        <f t="shared" ca="1" si="83"/>
        <v>-</v>
      </c>
      <c r="BF30" s="23" t="str">
        <f t="shared" ca="1" si="83"/>
        <v>-</v>
      </c>
      <c r="BG30" s="23" t="str">
        <f t="shared" ca="1" si="83"/>
        <v>-</v>
      </c>
      <c r="BH30" s="23" t="str">
        <f t="shared" ca="1" si="83"/>
        <v>-</v>
      </c>
      <c r="BI30" s="23" t="str">
        <f t="shared" ca="1" si="83"/>
        <v>-</v>
      </c>
      <c r="BJ30" s="23" t="str">
        <f t="shared" ca="1" si="83"/>
        <v>-</v>
      </c>
      <c r="BK30" s="23" t="str">
        <f t="shared" ca="1" si="83"/>
        <v>-</v>
      </c>
      <c r="BL30" s="23" t="str">
        <f t="shared" ca="1" si="83"/>
        <v>-</v>
      </c>
      <c r="BM30" s="23" t="str">
        <f t="shared" ca="1" si="83"/>
        <v>-</v>
      </c>
      <c r="BN30" s="23" t="str">
        <f t="shared" ca="1" si="83"/>
        <v>-</v>
      </c>
      <c r="BO30" s="23" t="str">
        <f t="shared" ca="1" si="83"/>
        <v>-</v>
      </c>
      <c r="BP30" s="23" t="str">
        <f t="shared" ca="1" si="83"/>
        <v>-</v>
      </c>
      <c r="BQ30" s="23" t="str">
        <f t="shared" ca="1" si="83"/>
        <v>-</v>
      </c>
      <c r="BR30" s="23" t="str">
        <f t="shared" ca="1" si="83"/>
        <v>-</v>
      </c>
      <c r="BS30" s="23" t="str">
        <f t="shared" ca="1" si="83"/>
        <v>-</v>
      </c>
      <c r="BT30" s="23" t="str">
        <f t="shared" ca="1" si="83"/>
        <v>-</v>
      </c>
      <c r="BU30" s="23" t="str">
        <f t="shared" ca="1" si="83"/>
        <v>-</v>
      </c>
      <c r="BV30" s="23" t="str">
        <f t="shared" ca="1" si="83"/>
        <v>-</v>
      </c>
      <c r="BW30" s="23" t="str">
        <f t="shared" ca="1" si="83"/>
        <v>-</v>
      </c>
      <c r="BX30" s="23" t="str">
        <f t="shared" ca="1" si="83"/>
        <v>-</v>
      </c>
      <c r="BY30" s="23">
        <f t="shared" ca="1" si="83"/>
        <v>1</v>
      </c>
      <c r="BZ30" s="23">
        <f t="shared" ca="1" si="83"/>
        <v>1</v>
      </c>
      <c r="CA30" s="23">
        <f t="shared" ca="1" si="83"/>
        <v>0</v>
      </c>
      <c r="CB30" s="23" t="str">
        <f t="shared" ca="1" si="83"/>
        <v>-</v>
      </c>
      <c r="CC30" s="23" t="str">
        <f t="shared" ca="1" si="83"/>
        <v>-</v>
      </c>
      <c r="CD30" s="23" t="str">
        <f t="shared" ca="1" si="83"/>
        <v>-</v>
      </c>
      <c r="CE30" s="23" t="str">
        <f t="shared" ca="1" si="83"/>
        <v>-</v>
      </c>
      <c r="CF30" s="23" t="str">
        <f t="shared" ca="1" si="83"/>
        <v>-</v>
      </c>
      <c r="CG30" s="23" t="str">
        <f t="shared" ca="1" si="83"/>
        <v>-</v>
      </c>
      <c r="CH30" s="23" t="str">
        <f t="shared" ca="1" si="83"/>
        <v>-</v>
      </c>
      <c r="CI30" s="23">
        <f t="shared" ca="1" si="83"/>
        <v>0</v>
      </c>
      <c r="CJ30" s="23" t="str">
        <f t="shared" ca="1" si="83"/>
        <v>-</v>
      </c>
      <c r="CK30" s="23" t="str">
        <f t="shared" ca="1" si="83"/>
        <v>-</v>
      </c>
      <c r="CL30" s="23" t="str">
        <f t="shared" ca="1" si="83"/>
        <v>-</v>
      </c>
      <c r="CM30" s="23" t="str">
        <f t="shared" ca="1" si="83"/>
        <v>-</v>
      </c>
      <c r="CN30" s="23" t="str">
        <f t="shared" ca="1" si="83"/>
        <v>-</v>
      </c>
      <c r="CO30" s="23">
        <f t="shared" ca="1" si="83"/>
        <v>0</v>
      </c>
      <c r="CP30" s="23">
        <f t="shared" ca="1" si="83"/>
        <v>0</v>
      </c>
      <c r="CQ30" s="23">
        <f t="shared" ca="1" si="83"/>
        <v>0</v>
      </c>
      <c r="CR30" s="23">
        <f t="shared" ca="1" si="83"/>
        <v>0</v>
      </c>
      <c r="CS30" s="23">
        <f t="shared" ca="1" si="83"/>
        <v>0</v>
      </c>
      <c r="CT30" s="23">
        <f t="shared" ca="1" si="83"/>
        <v>0</v>
      </c>
      <c r="CU30" s="23">
        <f t="shared" ca="1" si="83"/>
        <v>0</v>
      </c>
      <c r="CV30" s="23">
        <f t="shared" ca="1" si="82"/>
        <v>0</v>
      </c>
      <c r="CW30" s="23">
        <f t="shared" ca="1" si="82"/>
        <v>0</v>
      </c>
      <c r="CX30" s="23">
        <f t="shared" ca="1" si="82"/>
        <v>0</v>
      </c>
      <c r="CY30" s="23">
        <f t="shared" ca="1" si="82"/>
        <v>0</v>
      </c>
      <c r="CZ30" s="23" t="str">
        <f t="shared" ca="1" si="82"/>
        <v>-</v>
      </c>
      <c r="DA30" s="23" t="str">
        <f t="shared" ca="1" si="82"/>
        <v>-</v>
      </c>
      <c r="DB30" s="23">
        <f t="shared" ca="1" si="82"/>
        <v>19</v>
      </c>
      <c r="DC30" s="23">
        <f t="shared" ca="1" si="82"/>
        <v>19</v>
      </c>
      <c r="DD30" s="23" t="str">
        <f t="shared" ca="1" si="82"/>
        <v>-</v>
      </c>
      <c r="DE30" s="23" t="str">
        <f t="shared" ca="1" si="82"/>
        <v>-</v>
      </c>
      <c r="DF30" s="23" t="str">
        <f t="shared" ca="1" si="82"/>
        <v>-</v>
      </c>
      <c r="DG30" s="23" t="str">
        <f t="shared" ca="1" si="82"/>
        <v>-</v>
      </c>
      <c r="DH30" s="23" t="str">
        <f t="shared" ca="1" si="82"/>
        <v>-</v>
      </c>
      <c r="DI30" s="23" t="str">
        <f t="shared" ca="1" si="82"/>
        <v>-</v>
      </c>
      <c r="DJ30" s="23" t="str">
        <f t="shared" ca="1" si="82"/>
        <v>-</v>
      </c>
      <c r="DK30" s="5">
        <f t="shared" si="48"/>
        <v>1</v>
      </c>
      <c r="DL30" s="23" t="str">
        <f t="shared" ca="1" si="104"/>
        <v>-</v>
      </c>
      <c r="DM30" s="23" t="str">
        <f t="shared" ca="1" si="104"/>
        <v>-</v>
      </c>
      <c r="DN30" s="23" t="str">
        <f t="shared" ca="1" si="104"/>
        <v>-</v>
      </c>
      <c r="DO30" s="23" t="str">
        <f t="shared" ca="1" si="104"/>
        <v>-</v>
      </c>
      <c r="DP30" s="5" t="b">
        <f t="shared" si="49"/>
        <v>0</v>
      </c>
      <c r="DQ30" s="23" t="str">
        <f t="shared" ca="1" si="104"/>
        <v>-</v>
      </c>
      <c r="DR30" s="23">
        <f t="shared" ca="1" si="104"/>
        <v>0</v>
      </c>
      <c r="DS30" s="23" t="str">
        <f t="shared" ca="1" si="104"/>
        <v>-</v>
      </c>
      <c r="DT30" s="23">
        <f t="shared" ca="1" si="104"/>
        <v>1</v>
      </c>
      <c r="DU30" s="23">
        <f t="shared" ca="1" si="104"/>
        <v>0</v>
      </c>
      <c r="DV30" s="23">
        <f t="shared" ca="1" si="104"/>
        <v>1</v>
      </c>
      <c r="DW30" s="23">
        <f t="shared" ca="1" si="104"/>
        <v>1</v>
      </c>
      <c r="DX30" s="23">
        <f t="shared" ca="1" si="104"/>
        <v>1</v>
      </c>
      <c r="DY30" s="23">
        <f t="shared" ca="1" si="104"/>
        <v>0</v>
      </c>
      <c r="DZ30" s="23">
        <f t="shared" ca="1" si="104"/>
        <v>0</v>
      </c>
      <c r="EA30" s="23">
        <f t="shared" ca="1" si="104"/>
        <v>0</v>
      </c>
      <c r="EB30" s="23">
        <f t="shared" ca="1" si="105"/>
        <v>0</v>
      </c>
      <c r="EC30" s="23">
        <f t="shared" ca="1" si="105"/>
        <v>1</v>
      </c>
      <c r="ED30" s="23">
        <f t="shared" ca="1" si="105"/>
        <v>0</v>
      </c>
      <c r="EE30" s="23">
        <f t="shared" ca="1" si="105"/>
        <v>0</v>
      </c>
      <c r="EF30" s="23">
        <f t="shared" ca="1" si="105"/>
        <v>0</v>
      </c>
      <c r="EG30" s="23">
        <f t="shared" ca="1" si="105"/>
        <v>0</v>
      </c>
      <c r="EH30" s="23">
        <f t="shared" ca="1" si="105"/>
        <v>0</v>
      </c>
      <c r="EI30" s="23">
        <f t="shared" ca="1" si="105"/>
        <v>0</v>
      </c>
      <c r="EJ30" s="23">
        <f t="shared" ca="1" si="105"/>
        <v>0</v>
      </c>
      <c r="EK30" s="23">
        <f t="shared" ca="1" si="105"/>
        <v>1</v>
      </c>
      <c r="EL30" s="23">
        <f t="shared" ca="1" si="105"/>
        <v>0</v>
      </c>
      <c r="EM30" s="5">
        <f t="shared" si="50"/>
        <v>0</v>
      </c>
      <c r="EN30" s="5">
        <f t="shared" si="50"/>
        <v>0</v>
      </c>
      <c r="EO30" s="5">
        <f t="shared" si="50"/>
        <v>0</v>
      </c>
      <c r="EP30" s="5">
        <f t="shared" si="50"/>
        <v>0</v>
      </c>
      <c r="EQ30" s="5">
        <f t="shared" si="50"/>
        <v>0</v>
      </c>
      <c r="ER30" s="23">
        <f t="shared" ca="1" si="106"/>
        <v>0</v>
      </c>
      <c r="ES30" s="23">
        <f t="shared" ca="1" si="106"/>
        <v>0</v>
      </c>
      <c r="ET30" s="23" t="str">
        <f t="shared" ca="1" si="106"/>
        <v>-</v>
      </c>
      <c r="EU30" s="23" t="str">
        <f t="shared" ca="1" si="106"/>
        <v>-</v>
      </c>
      <c r="EV30" s="23" t="str">
        <f t="shared" ca="1" si="106"/>
        <v>-</v>
      </c>
      <c r="EW30" s="23" t="str">
        <f t="shared" ca="1" si="106"/>
        <v>-</v>
      </c>
      <c r="EX30" s="5" t="b">
        <f t="shared" si="51"/>
        <v>0</v>
      </c>
      <c r="EY30" s="5" t="b">
        <f t="shared" si="51"/>
        <v>0</v>
      </c>
      <c r="EZ30" s="5" t="b">
        <f t="shared" si="51"/>
        <v>1</v>
      </c>
      <c r="FA30" s="23">
        <f t="shared" ca="1" si="106"/>
        <v>1</v>
      </c>
      <c r="FB30" s="23">
        <f t="shared" ca="1" si="106"/>
        <v>1</v>
      </c>
      <c r="FC30" s="23" t="str">
        <f t="shared" ca="1" si="106"/>
        <v>-</v>
      </c>
      <c r="FD30" s="23" t="str">
        <f t="shared" ca="1" si="106"/>
        <v>-</v>
      </c>
      <c r="FE30" s="23" t="str">
        <f t="shared" ca="1" si="106"/>
        <v>-</v>
      </c>
      <c r="FF30" s="23" t="str">
        <f t="shared" ca="1" si="106"/>
        <v>-</v>
      </c>
      <c r="FG30" s="5" t="str">
        <f t="array" ref="FG30">IF(OR(FH30:FU30&lt;&gt;"-"),TRUE,"-")</f>
        <v>-</v>
      </c>
      <c r="FH30" s="5" t="str">
        <f t="shared" ref="FH30:FU36" si="108">IF($J30=0,"-",INDEX(i.GI,$H30,7*($J30-1)+FH$18))</f>
        <v>-</v>
      </c>
      <c r="FI30" s="5" t="str">
        <f t="shared" si="108"/>
        <v>-</v>
      </c>
      <c r="FJ30" s="5" t="str">
        <f t="shared" si="108"/>
        <v>-</v>
      </c>
      <c r="FK30" s="5" t="str">
        <f t="shared" si="108"/>
        <v>-</v>
      </c>
      <c r="FL30" s="5" t="str">
        <f t="shared" si="108"/>
        <v>-</v>
      </c>
      <c r="FM30" s="5" t="str">
        <f t="shared" si="108"/>
        <v>-</v>
      </c>
      <c r="FN30" s="5" t="str">
        <f t="shared" si="108"/>
        <v>-</v>
      </c>
      <c r="FO30" s="5" t="str">
        <f t="shared" si="108"/>
        <v>-</v>
      </c>
      <c r="FP30" s="5" t="str">
        <f t="shared" si="108"/>
        <v>-</v>
      </c>
      <c r="FQ30" s="5" t="str">
        <f t="shared" si="108"/>
        <v>-</v>
      </c>
      <c r="FR30" s="5" t="str">
        <f t="shared" si="108"/>
        <v>-</v>
      </c>
      <c r="FS30" s="5" t="str">
        <f t="shared" si="108"/>
        <v>-</v>
      </c>
      <c r="FT30" s="5" t="str">
        <f t="shared" si="108"/>
        <v>-</v>
      </c>
      <c r="FU30" s="5" t="str">
        <f t="shared" si="108"/>
        <v>-</v>
      </c>
      <c r="FV30" s="5" t="b">
        <f t="array" aca="1" ref="FV30" ca="1">IF(OR(FW30:GK30&lt;&gt;"-"),TRUE,"-")</f>
        <v>1</v>
      </c>
      <c r="FW30" s="23">
        <f t="shared" ca="1" si="53"/>
        <v>0</v>
      </c>
      <c r="FX30" s="5" t="str">
        <f t="shared" si="54"/>
        <v>-</v>
      </c>
      <c r="FY30" s="5" t="str">
        <f t="shared" si="55"/>
        <v>-</v>
      </c>
      <c r="FZ30" s="5" t="str">
        <f t="shared" si="56"/>
        <v>-</v>
      </c>
      <c r="GA30" s="5" t="str">
        <f t="shared" si="57"/>
        <v>-</v>
      </c>
      <c r="GB30" s="5" t="str">
        <f t="shared" si="58"/>
        <v>-</v>
      </c>
      <c r="GC30" s="5" t="str">
        <f t="shared" si="59"/>
        <v>-</v>
      </c>
      <c r="GD30" s="5" t="str">
        <f t="shared" si="60"/>
        <v>-</v>
      </c>
      <c r="GE30" s="5" t="str">
        <f t="shared" si="61"/>
        <v>-</v>
      </c>
      <c r="GF30" s="5" t="str">
        <f t="shared" si="62"/>
        <v>-</v>
      </c>
      <c r="GG30" s="5" t="str">
        <f t="shared" si="63"/>
        <v>-</v>
      </c>
      <c r="GH30" s="5" t="str">
        <f t="shared" si="64"/>
        <v>-</v>
      </c>
      <c r="GI30" s="5" t="str">
        <f t="shared" si="65"/>
        <v>-</v>
      </c>
      <c r="GJ30" s="5" t="str">
        <f t="shared" si="66"/>
        <v>-</v>
      </c>
      <c r="GK30" s="5" t="str">
        <f t="shared" si="67"/>
        <v>-</v>
      </c>
      <c r="GL30" s="23" t="str">
        <f t="shared" ca="1" si="68"/>
        <v>-</v>
      </c>
      <c r="GM30" s="23" t="str">
        <f t="shared" ca="1" si="68"/>
        <v>-</v>
      </c>
      <c r="GN30" s="23" t="b">
        <f t="shared" ca="1" si="69"/>
        <v>1</v>
      </c>
      <c r="GO30" s="23">
        <f t="shared" ca="1" si="69"/>
        <v>0</v>
      </c>
      <c r="GP30" s="23" t="str">
        <f t="shared" ca="1" si="69"/>
        <v>-</v>
      </c>
      <c r="GQ30" s="23" t="str">
        <f t="shared" ca="1" si="69"/>
        <v>-</v>
      </c>
      <c r="GR30" s="23" t="str">
        <f t="shared" ca="1" si="69"/>
        <v>-</v>
      </c>
      <c r="GS30" s="23" t="str">
        <f t="shared" ca="1" si="69"/>
        <v>-</v>
      </c>
      <c r="GT30" s="5">
        <f t="shared" si="71"/>
        <v>0</v>
      </c>
      <c r="GU30" s="5">
        <f t="shared" si="71"/>
        <v>500</v>
      </c>
      <c r="GV30" s="5">
        <f t="shared" si="71"/>
        <v>500</v>
      </c>
      <c r="GW30" s="5">
        <f t="shared" si="71"/>
        <v>0</v>
      </c>
      <c r="GX30" s="5">
        <f t="shared" si="71"/>
        <v>240</v>
      </c>
      <c r="GY30" s="23">
        <f t="shared" ca="1" si="69"/>
        <v>1</v>
      </c>
      <c r="GZ30" s="23">
        <f t="shared" ca="1" si="69"/>
        <v>0</v>
      </c>
      <c r="HA30" s="23">
        <f t="shared" ca="1" si="69"/>
        <v>1</v>
      </c>
      <c r="HB30" s="23">
        <f t="shared" ca="1" si="69"/>
        <v>1</v>
      </c>
      <c r="HC30" s="23">
        <f t="shared" ca="1" si="69"/>
        <v>0</v>
      </c>
      <c r="HD30" s="23">
        <f t="shared" ca="1" si="69"/>
        <v>70</v>
      </c>
      <c r="HE30" s="23">
        <f t="shared" ref="HE30:HV35" ca="1" si="109">OFFSET(HE$5,$B30,0)</f>
        <v>50</v>
      </c>
      <c r="HF30" s="23">
        <f t="shared" ca="1" si="109"/>
        <v>70</v>
      </c>
      <c r="HG30" s="23">
        <f t="shared" ca="1" si="109"/>
        <v>50</v>
      </c>
      <c r="HH30" s="5">
        <f t="shared" si="72"/>
        <v>1</v>
      </c>
      <c r="HI30" s="5">
        <f t="shared" si="73"/>
        <v>0.75</v>
      </c>
      <c r="HJ30" s="5">
        <f t="shared" si="74"/>
        <v>1</v>
      </c>
      <c r="HK30" s="23">
        <f t="shared" ca="1" si="109"/>
        <v>1</v>
      </c>
      <c r="HL30" s="23">
        <f t="shared" ca="1" si="109"/>
        <v>1</v>
      </c>
      <c r="HM30" s="23">
        <f t="shared" ca="1" si="109"/>
        <v>1</v>
      </c>
      <c r="HN30" s="23">
        <f t="shared" ca="1" si="109"/>
        <v>1</v>
      </c>
      <c r="HO30" s="23">
        <f t="shared" ca="1" si="109"/>
        <v>1</v>
      </c>
      <c r="HP30" s="23">
        <f t="shared" ca="1" si="109"/>
        <v>1</v>
      </c>
      <c r="HQ30" s="23">
        <f t="shared" ca="1" si="109"/>
        <v>1</v>
      </c>
      <c r="HR30" s="23" t="b">
        <f t="shared" ca="1" si="109"/>
        <v>1</v>
      </c>
      <c r="HS30" s="23">
        <f t="shared" ca="1" si="109"/>
        <v>1230</v>
      </c>
      <c r="HT30" s="23">
        <f t="shared" ca="1" si="109"/>
        <v>0</v>
      </c>
      <c r="HU30" s="23" t="str">
        <f t="shared" ca="1" si="109"/>
        <v>-</v>
      </c>
      <c r="HV30" s="23" t="str">
        <f t="shared" ca="1" si="109"/>
        <v>-</v>
      </c>
      <c r="HW30" s="23">
        <f t="shared" ca="1" si="107"/>
        <v>0</v>
      </c>
      <c r="HX30" s="23">
        <f t="shared" ca="1" si="107"/>
        <v>0</v>
      </c>
      <c r="HY30" s="29">
        <v>0</v>
      </c>
    </row>
    <row r="31" spans="1:233" outlineLevel="1">
      <c r="A31" s="26">
        <f t="shared" si="17"/>
        <v>26</v>
      </c>
      <c r="B31" s="26">
        <f t="shared" si="80"/>
        <v>15</v>
      </c>
      <c r="C31">
        <v>10</v>
      </c>
      <c r="D31" t="b">
        <v>0</v>
      </c>
      <c r="E31" t="b">
        <v>0</v>
      </c>
      <c r="F31" t="b">
        <v>0</v>
      </c>
      <c r="G31" s="35">
        <v>3</v>
      </c>
      <c r="H31" s="123">
        <v>23</v>
      </c>
      <c r="I31" s="35">
        <v>1</v>
      </c>
      <c r="J31" s="35">
        <v>0</v>
      </c>
      <c r="K31" s="123">
        <v>1</v>
      </c>
      <c r="L31" s="123">
        <v>3</v>
      </c>
      <c r="M31" s="123">
        <v>1</v>
      </c>
      <c r="N31" s="35">
        <v>2</v>
      </c>
      <c r="O31" s="35">
        <v>2</v>
      </c>
      <c r="P31" s="35">
        <v>2</v>
      </c>
      <c r="Q31" s="35">
        <v>2</v>
      </c>
      <c r="R31" s="35">
        <v>2</v>
      </c>
      <c r="S31" s="35">
        <v>2</v>
      </c>
      <c r="T31" s="35">
        <v>2</v>
      </c>
      <c r="U31" s="35">
        <v>2</v>
      </c>
      <c r="V31" s="35">
        <v>2</v>
      </c>
      <c r="W31" s="35">
        <v>2</v>
      </c>
      <c r="X31" s="35">
        <v>2</v>
      </c>
      <c r="Y31" s="35">
        <v>2</v>
      </c>
      <c r="Z31" s="35"/>
      <c r="AA31">
        <f>MOD(INT(($H31-1)/PRODUCT(AB$19:$AC$19)),AA$19)+1</f>
        <v>2</v>
      </c>
      <c r="AB31">
        <f>MOD(INT(($H31-1)/PRODUCT(AC$19:$AC$19)),AB$19)+1</f>
        <v>2</v>
      </c>
      <c r="AC31">
        <f t="shared" si="103"/>
        <v>1</v>
      </c>
      <c r="AD31" s="3" t="str">
        <f t="shared" ca="1" si="75"/>
        <v>00011 Template GSM  M-M-mate EL Spr Scan 1 (F33N11)</v>
      </c>
      <c r="AE31" s="10" t="str">
        <f ca="1">IF(MATCH(AD31,AD$5:AD31,0)=(COUNTA(AD$5:AD31)),"-","Dup")</f>
        <v>-</v>
      </c>
      <c r="AF31" s="23" t="b">
        <f t="shared" ca="1" si="37"/>
        <v>1</v>
      </c>
      <c r="AG31" s="23" t="b">
        <f t="shared" ca="1" si="37"/>
        <v>0</v>
      </c>
      <c r="AH31" s="23" t="str">
        <f t="shared" ca="1" si="37"/>
        <v>-</v>
      </c>
      <c r="AI31" s="23" t="str">
        <f t="shared" ca="1" si="37"/>
        <v>-</v>
      </c>
      <c r="AJ31" s="23" t="str">
        <f t="shared" ca="1" si="37"/>
        <v>-</v>
      </c>
      <c r="AK31" s="23" t="str">
        <f t="shared" ca="1" si="37"/>
        <v>-</v>
      </c>
      <c r="AL31" s="23" t="str">
        <f t="shared" ca="1" si="37"/>
        <v>-</v>
      </c>
      <c r="AM31" s="23" t="str">
        <f t="shared" ca="1" si="37"/>
        <v>-</v>
      </c>
      <c r="AN31" s="23" t="str">
        <f t="shared" ca="1" si="37"/>
        <v>-</v>
      </c>
      <c r="AO31" s="23" t="str">
        <f t="shared" ca="1" si="37"/>
        <v>-</v>
      </c>
      <c r="AP31" s="23" t="str">
        <f t="shared" ca="1" si="37"/>
        <v>-</v>
      </c>
      <c r="AQ31" s="23">
        <f t="shared" ca="1" si="37"/>
        <v>1</v>
      </c>
      <c r="AR31" s="23">
        <f t="shared" ca="1" si="37"/>
        <v>1</v>
      </c>
      <c r="AS31" s="23" t="str">
        <f t="shared" ca="1" si="37"/>
        <v>-</v>
      </c>
      <c r="AT31" s="23" t="str">
        <f t="shared" ca="1" si="37"/>
        <v>-</v>
      </c>
      <c r="AU31" s="23" t="str">
        <f t="shared" ca="1" si="37"/>
        <v>-</v>
      </c>
      <c r="AV31" s="23" t="str">
        <f t="shared" ca="1" si="83"/>
        <v>-</v>
      </c>
      <c r="AW31" s="23" t="str">
        <f t="shared" ca="1" si="83"/>
        <v>-</v>
      </c>
      <c r="AX31" s="23" t="str">
        <f t="shared" ca="1" si="83"/>
        <v>-</v>
      </c>
      <c r="AY31" s="23" t="str">
        <f t="shared" ca="1" si="83"/>
        <v>-</v>
      </c>
      <c r="AZ31" s="23" t="str">
        <f t="shared" ca="1" si="83"/>
        <v>-</v>
      </c>
      <c r="BA31" s="23" t="str">
        <f t="shared" ca="1" si="83"/>
        <v>-</v>
      </c>
      <c r="BB31" s="23" t="str">
        <f t="shared" ca="1" si="83"/>
        <v>-</v>
      </c>
      <c r="BC31" s="23" t="str">
        <f t="shared" ca="1" si="83"/>
        <v>-</v>
      </c>
      <c r="BD31" s="23" t="str">
        <f t="shared" ca="1" si="83"/>
        <v>-</v>
      </c>
      <c r="BE31" s="23" t="str">
        <f t="shared" ca="1" si="83"/>
        <v>-</v>
      </c>
      <c r="BF31" s="23" t="str">
        <f t="shared" ca="1" si="83"/>
        <v>-</v>
      </c>
      <c r="BG31" s="23" t="str">
        <f t="shared" ca="1" si="83"/>
        <v>-</v>
      </c>
      <c r="BH31" s="23" t="str">
        <f t="shared" ca="1" si="83"/>
        <v>-</v>
      </c>
      <c r="BI31" s="23" t="str">
        <f t="shared" ca="1" si="83"/>
        <v>-</v>
      </c>
      <c r="BJ31" s="23" t="str">
        <f t="shared" ca="1" si="83"/>
        <v>-</v>
      </c>
      <c r="BK31" s="23" t="str">
        <f t="shared" ca="1" si="83"/>
        <v>-</v>
      </c>
      <c r="BL31" s="23" t="str">
        <f t="shared" ca="1" si="83"/>
        <v>-</v>
      </c>
      <c r="BM31" s="23" t="str">
        <f t="shared" ca="1" si="83"/>
        <v>-</v>
      </c>
      <c r="BN31" s="23" t="str">
        <f t="shared" ca="1" si="83"/>
        <v>-</v>
      </c>
      <c r="BO31" s="23" t="str">
        <f t="shared" ca="1" si="83"/>
        <v>-</v>
      </c>
      <c r="BP31" s="23" t="str">
        <f t="shared" ca="1" si="83"/>
        <v>-</v>
      </c>
      <c r="BQ31" s="23" t="str">
        <f t="shared" ca="1" si="83"/>
        <v>-</v>
      </c>
      <c r="BR31" s="23" t="str">
        <f t="shared" ca="1" si="83"/>
        <v>-</v>
      </c>
      <c r="BS31" s="23" t="str">
        <f t="shared" ca="1" si="83"/>
        <v>-</v>
      </c>
      <c r="BT31" s="23" t="str">
        <f t="shared" ca="1" si="83"/>
        <v>-</v>
      </c>
      <c r="BU31" s="23" t="str">
        <f t="shared" ca="1" si="83"/>
        <v>-</v>
      </c>
      <c r="BV31" s="23" t="str">
        <f t="shared" ca="1" si="83"/>
        <v>-</v>
      </c>
      <c r="BW31" s="23" t="str">
        <f t="shared" ca="1" si="83"/>
        <v>-</v>
      </c>
      <c r="BX31" s="23" t="str">
        <f t="shared" ca="1" si="83"/>
        <v>-</v>
      </c>
      <c r="BY31" s="23">
        <f t="shared" ca="1" si="83"/>
        <v>1</v>
      </c>
      <c r="BZ31" s="23">
        <f t="shared" ca="1" si="83"/>
        <v>1</v>
      </c>
      <c r="CA31" s="23">
        <f t="shared" ca="1" si="83"/>
        <v>0</v>
      </c>
      <c r="CB31" s="23" t="str">
        <f t="shared" ca="1" si="83"/>
        <v>-</v>
      </c>
      <c r="CC31" s="23" t="str">
        <f t="shared" ca="1" si="83"/>
        <v>-</v>
      </c>
      <c r="CD31" s="23" t="str">
        <f t="shared" ca="1" si="83"/>
        <v>-</v>
      </c>
      <c r="CE31" s="23" t="str">
        <f t="shared" ca="1" si="83"/>
        <v>-</v>
      </c>
      <c r="CF31" s="23" t="str">
        <f t="shared" ca="1" si="83"/>
        <v>-</v>
      </c>
      <c r="CG31" s="23" t="str">
        <f t="shared" ca="1" si="83"/>
        <v>-</v>
      </c>
      <c r="CH31" s="23" t="str">
        <f t="shared" ca="1" si="83"/>
        <v>-</v>
      </c>
      <c r="CI31" s="23">
        <f t="shared" ca="1" si="83"/>
        <v>0</v>
      </c>
      <c r="CJ31" s="23" t="str">
        <f t="shared" ca="1" si="83"/>
        <v>-</v>
      </c>
      <c r="CK31" s="23" t="str">
        <f t="shared" ca="1" si="83"/>
        <v>-</v>
      </c>
      <c r="CL31" s="23" t="str">
        <f t="shared" ca="1" si="83"/>
        <v>-</v>
      </c>
      <c r="CM31" s="23" t="str">
        <f t="shared" ca="1" si="83"/>
        <v>-</v>
      </c>
      <c r="CN31" s="23" t="str">
        <f t="shared" ca="1" si="83"/>
        <v>-</v>
      </c>
      <c r="CO31" s="23">
        <f t="shared" ca="1" si="83"/>
        <v>0</v>
      </c>
      <c r="CP31" s="23">
        <f t="shared" ca="1" si="83"/>
        <v>0</v>
      </c>
      <c r="CQ31" s="23">
        <f t="shared" ref="CQ31:CU36" ca="1" si="110">OFFSET(CQ$5,$B31,0)</f>
        <v>0</v>
      </c>
      <c r="CR31" s="23">
        <f t="shared" ca="1" si="110"/>
        <v>0</v>
      </c>
      <c r="CS31" s="23">
        <f t="shared" ca="1" si="110"/>
        <v>0</v>
      </c>
      <c r="CT31" s="23">
        <f t="shared" ca="1" si="110"/>
        <v>0</v>
      </c>
      <c r="CU31" s="23">
        <f t="shared" ca="1" si="110"/>
        <v>0</v>
      </c>
      <c r="CV31" s="23">
        <f t="shared" ca="1" si="82"/>
        <v>0</v>
      </c>
      <c r="CW31" s="23">
        <f t="shared" ca="1" si="82"/>
        <v>0</v>
      </c>
      <c r="CX31" s="23">
        <f t="shared" ca="1" si="82"/>
        <v>0</v>
      </c>
      <c r="CY31" s="23">
        <f t="shared" ca="1" si="82"/>
        <v>0</v>
      </c>
      <c r="CZ31" s="23" t="str">
        <f t="shared" ca="1" si="82"/>
        <v>-</v>
      </c>
      <c r="DA31" s="23" t="str">
        <f t="shared" ca="1" si="82"/>
        <v>-</v>
      </c>
      <c r="DB31" s="23">
        <f t="shared" ca="1" si="82"/>
        <v>19</v>
      </c>
      <c r="DC31" s="23">
        <f t="shared" ca="1" si="82"/>
        <v>19</v>
      </c>
      <c r="DD31" s="23" t="str">
        <f t="shared" ca="1" si="82"/>
        <v>-</v>
      </c>
      <c r="DE31" s="23" t="str">
        <f t="shared" ca="1" si="82"/>
        <v>-</v>
      </c>
      <c r="DF31" s="23" t="str">
        <f t="shared" ca="1" si="82"/>
        <v>-</v>
      </c>
      <c r="DG31" s="23" t="str">
        <f t="shared" ca="1" si="82"/>
        <v>-</v>
      </c>
      <c r="DH31" s="23" t="str">
        <f t="shared" ca="1" si="82"/>
        <v>-</v>
      </c>
      <c r="DI31" s="23" t="str">
        <f t="shared" ca="1" si="82"/>
        <v>-</v>
      </c>
      <c r="DJ31" s="23" t="str">
        <f t="shared" ca="1" si="82"/>
        <v>-</v>
      </c>
      <c r="DK31" s="5">
        <f t="shared" si="48"/>
        <v>1</v>
      </c>
      <c r="DL31" s="23" t="str">
        <f t="shared" ca="1" si="104"/>
        <v>-</v>
      </c>
      <c r="DM31" s="23" t="str">
        <f t="shared" ca="1" si="104"/>
        <v>-</v>
      </c>
      <c r="DN31" s="23" t="str">
        <f t="shared" ca="1" si="104"/>
        <v>-</v>
      </c>
      <c r="DO31" s="23" t="str">
        <f t="shared" ca="1" si="104"/>
        <v>-</v>
      </c>
      <c r="DP31" s="5" t="b">
        <f t="shared" si="49"/>
        <v>0</v>
      </c>
      <c r="DQ31" s="23" t="str">
        <f t="shared" ca="1" si="104"/>
        <v>-</v>
      </c>
      <c r="DR31" s="23">
        <f t="shared" ca="1" si="104"/>
        <v>0</v>
      </c>
      <c r="DS31" s="23" t="str">
        <f t="shared" ca="1" si="104"/>
        <v>-</v>
      </c>
      <c r="DT31" s="23">
        <f t="shared" ca="1" si="104"/>
        <v>1</v>
      </c>
      <c r="DU31" s="23">
        <f t="shared" ca="1" si="104"/>
        <v>0</v>
      </c>
      <c r="DV31" s="23">
        <f t="shared" ca="1" si="104"/>
        <v>1</v>
      </c>
      <c r="DW31" s="23">
        <f t="shared" ca="1" si="104"/>
        <v>1</v>
      </c>
      <c r="DX31" s="23">
        <f t="shared" ca="1" si="104"/>
        <v>1</v>
      </c>
      <c r="DY31" s="23">
        <f t="shared" ca="1" si="104"/>
        <v>0</v>
      </c>
      <c r="DZ31" s="23">
        <f t="shared" ca="1" si="104"/>
        <v>0</v>
      </c>
      <c r="EA31" s="23">
        <f t="shared" ca="1" si="104"/>
        <v>0</v>
      </c>
      <c r="EB31" s="23">
        <f t="shared" ca="1" si="105"/>
        <v>0</v>
      </c>
      <c r="EC31" s="23">
        <f t="shared" ca="1" si="105"/>
        <v>1</v>
      </c>
      <c r="ED31" s="23">
        <f t="shared" ca="1" si="105"/>
        <v>0</v>
      </c>
      <c r="EE31" s="23">
        <f t="shared" ca="1" si="105"/>
        <v>0</v>
      </c>
      <c r="EF31" s="23">
        <f t="shared" ca="1" si="105"/>
        <v>0</v>
      </c>
      <c r="EG31" s="23">
        <f t="shared" ca="1" si="105"/>
        <v>0</v>
      </c>
      <c r="EH31" s="23">
        <f t="shared" ca="1" si="105"/>
        <v>0</v>
      </c>
      <c r="EI31" s="23">
        <f t="shared" ca="1" si="105"/>
        <v>0</v>
      </c>
      <c r="EJ31" s="23">
        <f t="shared" ca="1" si="105"/>
        <v>0</v>
      </c>
      <c r="EK31" s="23">
        <f t="shared" ca="1" si="105"/>
        <v>1</v>
      </c>
      <c r="EL31" s="23">
        <f t="shared" ca="1" si="105"/>
        <v>0</v>
      </c>
      <c r="EM31" s="5">
        <f t="shared" si="50"/>
        <v>0</v>
      </c>
      <c r="EN31" s="5">
        <f t="shared" si="50"/>
        <v>0</v>
      </c>
      <c r="EO31" s="5">
        <f t="shared" si="50"/>
        <v>0</v>
      </c>
      <c r="EP31" s="5">
        <f t="shared" si="50"/>
        <v>0</v>
      </c>
      <c r="EQ31" s="5">
        <f t="shared" si="50"/>
        <v>0</v>
      </c>
      <c r="ER31" s="23">
        <f t="shared" ca="1" si="106"/>
        <v>0</v>
      </c>
      <c r="ES31" s="23">
        <f t="shared" ca="1" si="106"/>
        <v>0</v>
      </c>
      <c r="ET31" s="23" t="str">
        <f t="shared" ca="1" si="106"/>
        <v>-</v>
      </c>
      <c r="EU31" s="23" t="str">
        <f t="shared" ca="1" si="106"/>
        <v>-</v>
      </c>
      <c r="EV31" s="23" t="str">
        <f t="shared" ca="1" si="106"/>
        <v>-</v>
      </c>
      <c r="EW31" s="23" t="str">
        <f t="shared" ca="1" si="106"/>
        <v>-</v>
      </c>
      <c r="EX31" s="5" t="b">
        <f t="shared" si="51"/>
        <v>0</v>
      </c>
      <c r="EY31" s="5" t="b">
        <f t="shared" si="51"/>
        <v>0</v>
      </c>
      <c r="EZ31" s="5" t="b">
        <f t="shared" si="51"/>
        <v>1</v>
      </c>
      <c r="FA31" s="23">
        <f t="shared" ca="1" si="106"/>
        <v>1</v>
      </c>
      <c r="FB31" s="23">
        <f t="shared" ca="1" si="106"/>
        <v>1</v>
      </c>
      <c r="FC31" s="23" t="str">
        <f t="shared" ca="1" si="106"/>
        <v>-</v>
      </c>
      <c r="FD31" s="23" t="str">
        <f t="shared" ca="1" si="106"/>
        <v>-</v>
      </c>
      <c r="FE31" s="23" t="str">
        <f t="shared" ca="1" si="106"/>
        <v>-</v>
      </c>
      <c r="FF31" s="23" t="str">
        <f t="shared" ca="1" si="106"/>
        <v>-</v>
      </c>
      <c r="FG31" s="5" t="str">
        <f t="array" ref="FG31">IF(OR(FH31:FU31&lt;&gt;"-"),TRUE,"-")</f>
        <v>-</v>
      </c>
      <c r="FH31" s="5" t="str">
        <f t="shared" si="108"/>
        <v>-</v>
      </c>
      <c r="FI31" s="5" t="str">
        <f t="shared" si="108"/>
        <v>-</v>
      </c>
      <c r="FJ31" s="5" t="str">
        <f t="shared" si="108"/>
        <v>-</v>
      </c>
      <c r="FK31" s="5" t="str">
        <f t="shared" si="108"/>
        <v>-</v>
      </c>
      <c r="FL31" s="5" t="str">
        <f t="shared" si="108"/>
        <v>-</v>
      </c>
      <c r="FM31" s="5" t="str">
        <f t="shared" si="108"/>
        <v>-</v>
      </c>
      <c r="FN31" s="5" t="str">
        <f t="shared" si="108"/>
        <v>-</v>
      </c>
      <c r="FO31" s="5" t="str">
        <f t="shared" si="108"/>
        <v>-</v>
      </c>
      <c r="FP31" s="5" t="str">
        <f t="shared" si="108"/>
        <v>-</v>
      </c>
      <c r="FQ31" s="5" t="str">
        <f t="shared" si="108"/>
        <v>-</v>
      </c>
      <c r="FR31" s="5" t="str">
        <f t="shared" si="108"/>
        <v>-</v>
      </c>
      <c r="FS31" s="5" t="str">
        <f t="shared" si="108"/>
        <v>-</v>
      </c>
      <c r="FT31" s="5" t="str">
        <f t="shared" si="108"/>
        <v>-</v>
      </c>
      <c r="FU31" s="5" t="str">
        <f t="shared" si="108"/>
        <v>-</v>
      </c>
      <c r="FV31" s="5" t="b">
        <f t="array" aca="1" ref="FV31" ca="1">IF(OR(FW31:GK31&lt;&gt;"-"),TRUE,"-")</f>
        <v>1</v>
      </c>
      <c r="FW31" s="23">
        <f t="shared" ca="1" si="53"/>
        <v>0</v>
      </c>
      <c r="FX31" s="5" t="str">
        <f t="shared" si="54"/>
        <v>-</v>
      </c>
      <c r="FY31" s="5" t="str">
        <f t="shared" si="55"/>
        <v>-</v>
      </c>
      <c r="FZ31" s="5" t="str">
        <f t="shared" si="56"/>
        <v>-</v>
      </c>
      <c r="GA31" s="5" t="str">
        <f t="shared" si="57"/>
        <v>-</v>
      </c>
      <c r="GB31" s="5" t="str">
        <f t="shared" si="58"/>
        <v>-</v>
      </c>
      <c r="GC31" s="5" t="str">
        <f t="shared" si="59"/>
        <v>-</v>
      </c>
      <c r="GD31" s="5" t="str">
        <f t="shared" si="60"/>
        <v>-</v>
      </c>
      <c r="GE31" s="5" t="str">
        <f t="shared" si="61"/>
        <v>-</v>
      </c>
      <c r="GF31" s="5" t="str">
        <f t="shared" si="62"/>
        <v>-</v>
      </c>
      <c r="GG31" s="5" t="str">
        <f t="shared" si="63"/>
        <v>-</v>
      </c>
      <c r="GH31" s="5" t="str">
        <f t="shared" si="64"/>
        <v>-</v>
      </c>
      <c r="GI31" s="5" t="str">
        <f t="shared" si="65"/>
        <v>-</v>
      </c>
      <c r="GJ31" s="5" t="str">
        <f t="shared" si="66"/>
        <v>-</v>
      </c>
      <c r="GK31" s="5" t="str">
        <f t="shared" si="67"/>
        <v>-</v>
      </c>
      <c r="GL31" s="23" t="str">
        <f t="shared" ca="1" si="68"/>
        <v>-</v>
      </c>
      <c r="GM31" s="23" t="str">
        <f t="shared" ca="1" si="68"/>
        <v>-</v>
      </c>
      <c r="GN31" s="23" t="b">
        <f t="shared" ca="1" si="69"/>
        <v>1</v>
      </c>
      <c r="GO31" s="23">
        <f t="shared" ca="1" si="69"/>
        <v>0</v>
      </c>
      <c r="GP31" s="23" t="str">
        <f t="shared" ca="1" si="69"/>
        <v>-</v>
      </c>
      <c r="GQ31" s="23" t="str">
        <f t="shared" ca="1" si="69"/>
        <v>-</v>
      </c>
      <c r="GR31" s="23" t="str">
        <f t="shared" ca="1" si="69"/>
        <v>-</v>
      </c>
      <c r="GS31" s="23" t="str">
        <f t="shared" ca="1" si="69"/>
        <v>-</v>
      </c>
      <c r="GT31" s="5">
        <f t="shared" si="71"/>
        <v>0</v>
      </c>
      <c r="GU31" s="5">
        <f t="shared" si="71"/>
        <v>500</v>
      </c>
      <c r="GV31" s="5">
        <f t="shared" si="71"/>
        <v>500</v>
      </c>
      <c r="GW31" s="5">
        <f t="shared" si="71"/>
        <v>0</v>
      </c>
      <c r="GX31" s="5">
        <f t="shared" si="71"/>
        <v>240</v>
      </c>
      <c r="GY31" s="23">
        <f t="shared" ca="1" si="69"/>
        <v>1</v>
      </c>
      <c r="GZ31" s="23">
        <f t="shared" ca="1" si="69"/>
        <v>0</v>
      </c>
      <c r="HA31" s="23">
        <f t="shared" ca="1" si="69"/>
        <v>1</v>
      </c>
      <c r="HB31" s="23">
        <f t="shared" ca="1" si="69"/>
        <v>1</v>
      </c>
      <c r="HC31" s="23">
        <f t="shared" ca="1" si="69"/>
        <v>0</v>
      </c>
      <c r="HD31" s="23">
        <f t="shared" ca="1" si="69"/>
        <v>70</v>
      </c>
      <c r="HE31" s="23">
        <f t="shared" ca="1" si="109"/>
        <v>50</v>
      </c>
      <c r="HF31" s="23">
        <f t="shared" ca="1" si="109"/>
        <v>70</v>
      </c>
      <c r="HG31" s="23">
        <f t="shared" ca="1" si="109"/>
        <v>50</v>
      </c>
      <c r="HH31" s="5">
        <f t="shared" si="72"/>
        <v>1</v>
      </c>
      <c r="HI31" s="5">
        <f t="shared" si="73"/>
        <v>1.25</v>
      </c>
      <c r="HJ31" s="5">
        <f t="shared" si="74"/>
        <v>1</v>
      </c>
      <c r="HK31" s="23">
        <f t="shared" ca="1" si="109"/>
        <v>1</v>
      </c>
      <c r="HL31" s="23">
        <f t="shared" ca="1" si="109"/>
        <v>1</v>
      </c>
      <c r="HM31" s="23">
        <f t="shared" ca="1" si="109"/>
        <v>1</v>
      </c>
      <c r="HN31" s="23">
        <f t="shared" ca="1" si="109"/>
        <v>1</v>
      </c>
      <c r="HO31" s="23">
        <f t="shared" ca="1" si="109"/>
        <v>1</v>
      </c>
      <c r="HP31" s="23">
        <f t="shared" ca="1" si="109"/>
        <v>1</v>
      </c>
      <c r="HQ31" s="23">
        <f t="shared" ca="1" si="109"/>
        <v>1</v>
      </c>
      <c r="HR31" s="23" t="b">
        <f t="shared" ca="1" si="109"/>
        <v>1</v>
      </c>
      <c r="HS31" s="23">
        <f t="shared" ca="1" si="109"/>
        <v>1230</v>
      </c>
      <c r="HT31" s="23">
        <f t="shared" ca="1" si="109"/>
        <v>0</v>
      </c>
      <c r="HU31" s="23" t="str">
        <f t="shared" ca="1" si="109"/>
        <v>-</v>
      </c>
      <c r="HV31" s="23" t="str">
        <f t="shared" ca="1" si="109"/>
        <v>-</v>
      </c>
      <c r="HW31" s="23">
        <f t="shared" ca="1" si="107"/>
        <v>0</v>
      </c>
      <c r="HX31" s="23">
        <f t="shared" ca="1" si="107"/>
        <v>0</v>
      </c>
      <c r="HY31" s="29">
        <v>0</v>
      </c>
    </row>
    <row r="32" spans="1:233" outlineLevel="1">
      <c r="A32" s="26">
        <f t="shared" si="17"/>
        <v>27</v>
      </c>
      <c r="B32" s="26">
        <f t="shared" si="80"/>
        <v>15</v>
      </c>
      <c r="C32">
        <v>10</v>
      </c>
      <c r="D32" t="b">
        <v>0</v>
      </c>
      <c r="E32" t="b">
        <v>0</v>
      </c>
      <c r="F32" t="b">
        <v>0</v>
      </c>
      <c r="G32" s="35">
        <v>3</v>
      </c>
      <c r="H32" s="123">
        <v>23</v>
      </c>
      <c r="I32" s="35">
        <v>1</v>
      </c>
      <c r="J32" s="35">
        <v>0</v>
      </c>
      <c r="K32" s="123">
        <v>1</v>
      </c>
      <c r="L32" s="123">
        <v>4</v>
      </c>
      <c r="M32" s="123">
        <v>1</v>
      </c>
      <c r="N32" s="35">
        <v>2</v>
      </c>
      <c r="O32" s="35">
        <v>2</v>
      </c>
      <c r="P32" s="35">
        <v>2</v>
      </c>
      <c r="Q32" s="35">
        <v>2</v>
      </c>
      <c r="R32" s="35">
        <v>2</v>
      </c>
      <c r="S32" s="35">
        <v>2</v>
      </c>
      <c r="T32" s="35">
        <v>2</v>
      </c>
      <c r="U32" s="35">
        <v>2</v>
      </c>
      <c r="V32" s="35">
        <v>2</v>
      </c>
      <c r="W32" s="35">
        <v>2</v>
      </c>
      <c r="X32" s="35">
        <v>2</v>
      </c>
      <c r="Y32" s="35">
        <v>2</v>
      </c>
      <c r="Z32" s="35"/>
      <c r="AA32">
        <f>MOD(INT(($H32-1)/PRODUCT(AB$19:$AC$19)),AA$19)+1</f>
        <v>2</v>
      </c>
      <c r="AB32">
        <f>MOD(INT(($H32-1)/PRODUCT(AC$19:$AC$19)),AB$19)+1</f>
        <v>2</v>
      </c>
      <c r="AC32">
        <f t="shared" si="103"/>
        <v>1</v>
      </c>
      <c r="AD32" s="3" t="str">
        <f t="shared" ca="1" si="75"/>
        <v>00012 Template GSM  M-M-mate EL Spr Scan 1 (F33N11)</v>
      </c>
      <c r="AE32" s="10" t="str">
        <f ca="1">IF(MATCH(AD32,AD$5:AD32,0)=(COUNTA(AD$5:AD32)),"-","Dup")</f>
        <v>-</v>
      </c>
      <c r="AF32" s="23" t="b">
        <f t="shared" ref="AF32:AU36" ca="1" si="111">OFFSET(AF$5,$B32,0)</f>
        <v>1</v>
      </c>
      <c r="AG32" s="23" t="b">
        <f t="shared" ca="1" si="111"/>
        <v>0</v>
      </c>
      <c r="AH32" s="23" t="str">
        <f t="shared" ca="1" si="111"/>
        <v>-</v>
      </c>
      <c r="AI32" s="23" t="str">
        <f t="shared" ca="1" si="111"/>
        <v>-</v>
      </c>
      <c r="AJ32" s="23" t="str">
        <f t="shared" ca="1" si="111"/>
        <v>-</v>
      </c>
      <c r="AK32" s="23" t="str">
        <f t="shared" ca="1" si="111"/>
        <v>-</v>
      </c>
      <c r="AL32" s="23" t="str">
        <f t="shared" ca="1" si="111"/>
        <v>-</v>
      </c>
      <c r="AM32" s="23" t="str">
        <f t="shared" ca="1" si="111"/>
        <v>-</v>
      </c>
      <c r="AN32" s="23" t="str">
        <f t="shared" ca="1" si="111"/>
        <v>-</v>
      </c>
      <c r="AO32" s="23" t="str">
        <f t="shared" ca="1" si="111"/>
        <v>-</v>
      </c>
      <c r="AP32" s="23" t="str">
        <f t="shared" ca="1" si="111"/>
        <v>-</v>
      </c>
      <c r="AQ32" s="23">
        <f t="shared" ca="1" si="111"/>
        <v>1</v>
      </c>
      <c r="AR32" s="23">
        <f t="shared" ca="1" si="111"/>
        <v>1</v>
      </c>
      <c r="AS32" s="23" t="str">
        <f t="shared" ca="1" si="111"/>
        <v>-</v>
      </c>
      <c r="AT32" s="23" t="str">
        <f t="shared" ca="1" si="111"/>
        <v>-</v>
      </c>
      <c r="AU32" s="23" t="str">
        <f t="shared" ca="1" si="111"/>
        <v>-</v>
      </c>
      <c r="AV32" s="23" t="str">
        <f t="shared" ref="AV32:BK36" ca="1" si="112">OFFSET(AV$5,$B32,0)</f>
        <v>-</v>
      </c>
      <c r="AW32" s="23" t="str">
        <f t="shared" ca="1" si="112"/>
        <v>-</v>
      </c>
      <c r="AX32" s="23" t="str">
        <f t="shared" ca="1" si="112"/>
        <v>-</v>
      </c>
      <c r="AY32" s="23" t="str">
        <f t="shared" ca="1" si="112"/>
        <v>-</v>
      </c>
      <c r="AZ32" s="23" t="str">
        <f t="shared" ca="1" si="112"/>
        <v>-</v>
      </c>
      <c r="BA32" s="23" t="str">
        <f t="shared" ca="1" si="112"/>
        <v>-</v>
      </c>
      <c r="BB32" s="23" t="str">
        <f t="shared" ca="1" si="112"/>
        <v>-</v>
      </c>
      <c r="BC32" s="23" t="str">
        <f t="shared" ca="1" si="112"/>
        <v>-</v>
      </c>
      <c r="BD32" s="23" t="str">
        <f t="shared" ca="1" si="112"/>
        <v>-</v>
      </c>
      <c r="BE32" s="23" t="str">
        <f t="shared" ca="1" si="112"/>
        <v>-</v>
      </c>
      <c r="BF32" s="23" t="str">
        <f t="shared" ca="1" si="112"/>
        <v>-</v>
      </c>
      <c r="BG32" s="23" t="str">
        <f t="shared" ca="1" si="112"/>
        <v>-</v>
      </c>
      <c r="BH32" s="23" t="str">
        <f t="shared" ca="1" si="112"/>
        <v>-</v>
      </c>
      <c r="BI32" s="23" t="str">
        <f t="shared" ca="1" si="112"/>
        <v>-</v>
      </c>
      <c r="BJ32" s="23" t="str">
        <f t="shared" ca="1" si="112"/>
        <v>-</v>
      </c>
      <c r="BK32" s="23" t="str">
        <f t="shared" ca="1" si="112"/>
        <v>-</v>
      </c>
      <c r="BL32" s="23" t="str">
        <f t="shared" ref="BL32:CA36" ca="1" si="113">OFFSET(BL$5,$B32,0)</f>
        <v>-</v>
      </c>
      <c r="BM32" s="23" t="str">
        <f t="shared" ca="1" si="113"/>
        <v>-</v>
      </c>
      <c r="BN32" s="23" t="str">
        <f t="shared" ca="1" si="113"/>
        <v>-</v>
      </c>
      <c r="BO32" s="23" t="str">
        <f t="shared" ca="1" si="113"/>
        <v>-</v>
      </c>
      <c r="BP32" s="23" t="str">
        <f t="shared" ca="1" si="113"/>
        <v>-</v>
      </c>
      <c r="BQ32" s="23" t="str">
        <f t="shared" ca="1" si="113"/>
        <v>-</v>
      </c>
      <c r="BR32" s="23" t="str">
        <f t="shared" ca="1" si="113"/>
        <v>-</v>
      </c>
      <c r="BS32" s="23" t="str">
        <f t="shared" ca="1" si="113"/>
        <v>-</v>
      </c>
      <c r="BT32" s="23" t="str">
        <f t="shared" ca="1" si="113"/>
        <v>-</v>
      </c>
      <c r="BU32" s="23" t="str">
        <f t="shared" ca="1" si="113"/>
        <v>-</v>
      </c>
      <c r="BV32" s="23" t="str">
        <f t="shared" ca="1" si="113"/>
        <v>-</v>
      </c>
      <c r="BW32" s="23" t="str">
        <f t="shared" ca="1" si="113"/>
        <v>-</v>
      </c>
      <c r="BX32" s="23" t="str">
        <f t="shared" ca="1" si="113"/>
        <v>-</v>
      </c>
      <c r="BY32" s="23">
        <f t="shared" ca="1" si="113"/>
        <v>1</v>
      </c>
      <c r="BZ32" s="23">
        <f t="shared" ca="1" si="113"/>
        <v>1</v>
      </c>
      <c r="CA32" s="23">
        <f t="shared" ca="1" si="113"/>
        <v>0</v>
      </c>
      <c r="CB32" s="23" t="str">
        <f t="shared" ref="CB32:CQ36" ca="1" si="114">OFFSET(CB$5,$B32,0)</f>
        <v>-</v>
      </c>
      <c r="CC32" s="23" t="str">
        <f t="shared" ca="1" si="114"/>
        <v>-</v>
      </c>
      <c r="CD32" s="23" t="str">
        <f t="shared" ca="1" si="114"/>
        <v>-</v>
      </c>
      <c r="CE32" s="23" t="str">
        <f t="shared" ca="1" si="114"/>
        <v>-</v>
      </c>
      <c r="CF32" s="23" t="str">
        <f t="shared" ca="1" si="114"/>
        <v>-</v>
      </c>
      <c r="CG32" s="23" t="str">
        <f t="shared" ca="1" si="114"/>
        <v>-</v>
      </c>
      <c r="CH32" s="23" t="str">
        <f t="shared" ca="1" si="114"/>
        <v>-</v>
      </c>
      <c r="CI32" s="23">
        <f t="shared" ca="1" si="114"/>
        <v>0</v>
      </c>
      <c r="CJ32" s="23" t="str">
        <f t="shared" ca="1" si="114"/>
        <v>-</v>
      </c>
      <c r="CK32" s="23" t="str">
        <f t="shared" ca="1" si="114"/>
        <v>-</v>
      </c>
      <c r="CL32" s="23" t="str">
        <f t="shared" ca="1" si="114"/>
        <v>-</v>
      </c>
      <c r="CM32" s="23" t="str">
        <f t="shared" ca="1" si="114"/>
        <v>-</v>
      </c>
      <c r="CN32" s="23" t="str">
        <f t="shared" ca="1" si="114"/>
        <v>-</v>
      </c>
      <c r="CO32" s="23">
        <f t="shared" ca="1" si="114"/>
        <v>0</v>
      </c>
      <c r="CP32" s="23">
        <f t="shared" ca="1" si="114"/>
        <v>0</v>
      </c>
      <c r="CQ32" s="23">
        <f t="shared" ca="1" si="114"/>
        <v>0</v>
      </c>
      <c r="CR32" s="23">
        <f t="shared" ca="1" si="110"/>
        <v>0</v>
      </c>
      <c r="CS32" s="23">
        <f t="shared" ca="1" si="110"/>
        <v>0</v>
      </c>
      <c r="CT32" s="23">
        <f t="shared" ca="1" si="110"/>
        <v>0</v>
      </c>
      <c r="CU32" s="23">
        <f t="shared" ca="1" si="110"/>
        <v>0</v>
      </c>
      <c r="CV32" s="23">
        <f t="shared" ca="1" si="82"/>
        <v>0</v>
      </c>
      <c r="CW32" s="23">
        <f t="shared" ca="1" si="82"/>
        <v>0</v>
      </c>
      <c r="CX32" s="23">
        <f t="shared" ca="1" si="82"/>
        <v>0</v>
      </c>
      <c r="CY32" s="23">
        <f t="shared" ca="1" si="82"/>
        <v>0</v>
      </c>
      <c r="CZ32" s="23" t="str">
        <f t="shared" ca="1" si="82"/>
        <v>-</v>
      </c>
      <c r="DA32" s="23" t="str">
        <f t="shared" ca="1" si="82"/>
        <v>-</v>
      </c>
      <c r="DB32" s="23">
        <f t="shared" ca="1" si="82"/>
        <v>19</v>
      </c>
      <c r="DC32" s="23">
        <f t="shared" ca="1" si="82"/>
        <v>19</v>
      </c>
      <c r="DD32" s="23" t="str">
        <f t="shared" ca="1" si="82"/>
        <v>-</v>
      </c>
      <c r="DE32" s="23" t="str">
        <f t="shared" ca="1" si="82"/>
        <v>-</v>
      </c>
      <c r="DF32" s="23" t="str">
        <f t="shared" ca="1" si="82"/>
        <v>-</v>
      </c>
      <c r="DG32" s="23" t="str">
        <f t="shared" ca="1" si="82"/>
        <v>-</v>
      </c>
      <c r="DH32" s="23" t="str">
        <f t="shared" ca="1" si="82"/>
        <v>-</v>
      </c>
      <c r="DI32" s="23" t="str">
        <f t="shared" ca="1" si="82"/>
        <v>-</v>
      </c>
      <c r="DJ32" s="23" t="str">
        <f t="shared" ca="1" si="82"/>
        <v>-</v>
      </c>
      <c r="DK32" s="5">
        <f t="shared" si="48"/>
        <v>1</v>
      </c>
      <c r="DL32" s="23" t="str">
        <f t="shared" ca="1" si="104"/>
        <v>-</v>
      </c>
      <c r="DM32" s="23" t="str">
        <f t="shared" ca="1" si="104"/>
        <v>-</v>
      </c>
      <c r="DN32" s="23" t="str">
        <f t="shared" ca="1" si="104"/>
        <v>-</v>
      </c>
      <c r="DO32" s="23" t="str">
        <f t="shared" ca="1" si="104"/>
        <v>-</v>
      </c>
      <c r="DP32" s="5" t="b">
        <f t="shared" si="49"/>
        <v>0</v>
      </c>
      <c r="DQ32" s="23" t="str">
        <f t="shared" ca="1" si="104"/>
        <v>-</v>
      </c>
      <c r="DR32" s="23">
        <f t="shared" ca="1" si="104"/>
        <v>0</v>
      </c>
      <c r="DS32" s="23" t="str">
        <f t="shared" ca="1" si="104"/>
        <v>-</v>
      </c>
      <c r="DT32" s="23">
        <f t="shared" ca="1" si="104"/>
        <v>1</v>
      </c>
      <c r="DU32" s="23">
        <f t="shared" ca="1" si="104"/>
        <v>0</v>
      </c>
      <c r="DV32" s="23">
        <f t="shared" ca="1" si="104"/>
        <v>1</v>
      </c>
      <c r="DW32" s="23">
        <f t="shared" ca="1" si="104"/>
        <v>1</v>
      </c>
      <c r="DX32" s="23">
        <f t="shared" ca="1" si="104"/>
        <v>1</v>
      </c>
      <c r="DY32" s="23">
        <f t="shared" ca="1" si="104"/>
        <v>0</v>
      </c>
      <c r="DZ32" s="23">
        <f t="shared" ca="1" si="104"/>
        <v>0</v>
      </c>
      <c r="EA32" s="23">
        <f t="shared" ca="1" si="104"/>
        <v>0</v>
      </c>
      <c r="EB32" s="23">
        <f t="shared" ca="1" si="105"/>
        <v>0</v>
      </c>
      <c r="EC32" s="23">
        <f t="shared" ca="1" si="105"/>
        <v>1</v>
      </c>
      <c r="ED32" s="23">
        <f t="shared" ca="1" si="105"/>
        <v>0</v>
      </c>
      <c r="EE32" s="23">
        <f t="shared" ca="1" si="105"/>
        <v>0</v>
      </c>
      <c r="EF32" s="23">
        <f t="shared" ca="1" si="105"/>
        <v>0</v>
      </c>
      <c r="EG32" s="23">
        <f t="shared" ca="1" si="105"/>
        <v>0</v>
      </c>
      <c r="EH32" s="23">
        <f t="shared" ca="1" si="105"/>
        <v>0</v>
      </c>
      <c r="EI32" s="23">
        <f t="shared" ca="1" si="105"/>
        <v>0</v>
      </c>
      <c r="EJ32" s="23">
        <f t="shared" ca="1" si="105"/>
        <v>0</v>
      </c>
      <c r="EK32" s="23">
        <f t="shared" ca="1" si="105"/>
        <v>1</v>
      </c>
      <c r="EL32" s="23">
        <f t="shared" ca="1" si="105"/>
        <v>0</v>
      </c>
      <c r="EM32" s="5">
        <f t="shared" si="50"/>
        <v>0</v>
      </c>
      <c r="EN32" s="5">
        <f t="shared" si="50"/>
        <v>0</v>
      </c>
      <c r="EO32" s="5">
        <f t="shared" si="50"/>
        <v>0</v>
      </c>
      <c r="EP32" s="5">
        <f t="shared" si="50"/>
        <v>0</v>
      </c>
      <c r="EQ32" s="5">
        <f t="shared" si="50"/>
        <v>0</v>
      </c>
      <c r="ER32" s="23">
        <f t="shared" ca="1" si="106"/>
        <v>0</v>
      </c>
      <c r="ES32" s="23">
        <f t="shared" ca="1" si="106"/>
        <v>0</v>
      </c>
      <c r="ET32" s="23" t="str">
        <f t="shared" ca="1" si="106"/>
        <v>-</v>
      </c>
      <c r="EU32" s="23" t="str">
        <f t="shared" ca="1" si="106"/>
        <v>-</v>
      </c>
      <c r="EV32" s="23" t="str">
        <f t="shared" ca="1" si="106"/>
        <v>-</v>
      </c>
      <c r="EW32" s="23" t="str">
        <f t="shared" ca="1" si="106"/>
        <v>-</v>
      </c>
      <c r="EX32" s="5" t="b">
        <f t="shared" si="51"/>
        <v>0</v>
      </c>
      <c r="EY32" s="5" t="b">
        <f t="shared" si="51"/>
        <v>0</v>
      </c>
      <c r="EZ32" s="5" t="b">
        <f t="shared" si="51"/>
        <v>1</v>
      </c>
      <c r="FA32" s="23">
        <f t="shared" ca="1" si="106"/>
        <v>1</v>
      </c>
      <c r="FB32" s="23">
        <f t="shared" ca="1" si="106"/>
        <v>1</v>
      </c>
      <c r="FC32" s="23" t="str">
        <f t="shared" ca="1" si="106"/>
        <v>-</v>
      </c>
      <c r="FD32" s="23" t="str">
        <f t="shared" ca="1" si="106"/>
        <v>-</v>
      </c>
      <c r="FE32" s="23" t="str">
        <f t="shared" ca="1" si="106"/>
        <v>-</v>
      </c>
      <c r="FF32" s="23" t="str">
        <f t="shared" ca="1" si="106"/>
        <v>-</v>
      </c>
      <c r="FG32" s="5" t="str">
        <f t="array" ref="FG32">IF(OR(FH32:FU32&lt;&gt;"-"),TRUE,"-")</f>
        <v>-</v>
      </c>
      <c r="FH32" s="5" t="str">
        <f t="shared" si="108"/>
        <v>-</v>
      </c>
      <c r="FI32" s="5" t="str">
        <f t="shared" si="108"/>
        <v>-</v>
      </c>
      <c r="FJ32" s="5" t="str">
        <f t="shared" si="108"/>
        <v>-</v>
      </c>
      <c r="FK32" s="5" t="str">
        <f t="shared" si="108"/>
        <v>-</v>
      </c>
      <c r="FL32" s="5" t="str">
        <f t="shared" si="108"/>
        <v>-</v>
      </c>
      <c r="FM32" s="5" t="str">
        <f t="shared" si="108"/>
        <v>-</v>
      </c>
      <c r="FN32" s="5" t="str">
        <f t="shared" si="108"/>
        <v>-</v>
      </c>
      <c r="FO32" s="5" t="str">
        <f t="shared" si="108"/>
        <v>-</v>
      </c>
      <c r="FP32" s="5" t="str">
        <f t="shared" si="108"/>
        <v>-</v>
      </c>
      <c r="FQ32" s="5" t="str">
        <f t="shared" si="108"/>
        <v>-</v>
      </c>
      <c r="FR32" s="5" t="str">
        <f t="shared" si="108"/>
        <v>-</v>
      </c>
      <c r="FS32" s="5" t="str">
        <f t="shared" si="108"/>
        <v>-</v>
      </c>
      <c r="FT32" s="5" t="str">
        <f t="shared" si="108"/>
        <v>-</v>
      </c>
      <c r="FU32" s="5" t="str">
        <f t="shared" si="108"/>
        <v>-</v>
      </c>
      <c r="FV32" s="5" t="b">
        <f t="array" aca="1" ref="FV32" ca="1">IF(OR(FW32:GK32&lt;&gt;"-"),TRUE,"-")</f>
        <v>1</v>
      </c>
      <c r="FW32" s="23">
        <f t="shared" ca="1" si="53"/>
        <v>0</v>
      </c>
      <c r="FX32" s="5" t="str">
        <f t="shared" si="54"/>
        <v>-</v>
      </c>
      <c r="FY32" s="5" t="str">
        <f t="shared" si="55"/>
        <v>-</v>
      </c>
      <c r="FZ32" s="5" t="str">
        <f t="shared" si="56"/>
        <v>-</v>
      </c>
      <c r="GA32" s="5" t="str">
        <f t="shared" si="57"/>
        <v>-</v>
      </c>
      <c r="GB32" s="5" t="str">
        <f t="shared" si="58"/>
        <v>-</v>
      </c>
      <c r="GC32" s="5" t="str">
        <f t="shared" si="59"/>
        <v>-</v>
      </c>
      <c r="GD32" s="5" t="str">
        <f t="shared" si="60"/>
        <v>-</v>
      </c>
      <c r="GE32" s="5" t="str">
        <f t="shared" si="61"/>
        <v>-</v>
      </c>
      <c r="GF32" s="5" t="str">
        <f t="shared" si="62"/>
        <v>-</v>
      </c>
      <c r="GG32" s="5" t="str">
        <f t="shared" si="63"/>
        <v>-</v>
      </c>
      <c r="GH32" s="5" t="str">
        <f t="shared" si="64"/>
        <v>-</v>
      </c>
      <c r="GI32" s="5" t="str">
        <f t="shared" si="65"/>
        <v>-</v>
      </c>
      <c r="GJ32" s="5" t="str">
        <f t="shared" si="66"/>
        <v>-</v>
      </c>
      <c r="GK32" s="5" t="str">
        <f t="shared" si="67"/>
        <v>-</v>
      </c>
      <c r="GL32" s="23" t="str">
        <f t="shared" ca="1" si="68"/>
        <v>-</v>
      </c>
      <c r="GM32" s="23" t="str">
        <f t="shared" ca="1" si="68"/>
        <v>-</v>
      </c>
      <c r="GN32" s="23" t="b">
        <f t="shared" ca="1" si="69"/>
        <v>1</v>
      </c>
      <c r="GO32" s="23">
        <f t="shared" ca="1" si="69"/>
        <v>0</v>
      </c>
      <c r="GP32" s="23" t="str">
        <f t="shared" ca="1" si="69"/>
        <v>-</v>
      </c>
      <c r="GQ32" s="23" t="str">
        <f t="shared" ca="1" si="69"/>
        <v>-</v>
      </c>
      <c r="GR32" s="23" t="str">
        <f t="shared" ca="1" si="69"/>
        <v>-</v>
      </c>
      <c r="GS32" s="23" t="str">
        <f t="shared" ca="1" si="69"/>
        <v>-</v>
      </c>
      <c r="GT32" s="5">
        <f t="shared" si="71"/>
        <v>0</v>
      </c>
      <c r="GU32" s="5">
        <f t="shared" si="71"/>
        <v>500</v>
      </c>
      <c r="GV32" s="5">
        <f t="shared" si="71"/>
        <v>500</v>
      </c>
      <c r="GW32" s="5">
        <f t="shared" si="71"/>
        <v>0</v>
      </c>
      <c r="GX32" s="5">
        <f t="shared" si="71"/>
        <v>240</v>
      </c>
      <c r="GY32" s="23">
        <f t="shared" ca="1" si="69"/>
        <v>1</v>
      </c>
      <c r="GZ32" s="23">
        <f t="shared" ca="1" si="69"/>
        <v>0</v>
      </c>
      <c r="HA32" s="23">
        <f t="shared" ca="1" si="69"/>
        <v>1</v>
      </c>
      <c r="HB32" s="23">
        <f t="shared" ca="1" si="69"/>
        <v>1</v>
      </c>
      <c r="HC32" s="23">
        <f t="shared" ca="1" si="69"/>
        <v>0</v>
      </c>
      <c r="HD32" s="23">
        <f t="shared" ca="1" si="69"/>
        <v>70</v>
      </c>
      <c r="HE32" s="23">
        <f t="shared" ca="1" si="109"/>
        <v>50</v>
      </c>
      <c r="HF32" s="23">
        <f t="shared" ca="1" si="109"/>
        <v>70</v>
      </c>
      <c r="HG32" s="23">
        <f t="shared" ca="1" si="109"/>
        <v>50</v>
      </c>
      <c r="HH32" s="5">
        <f t="shared" si="72"/>
        <v>1</v>
      </c>
      <c r="HI32" s="5">
        <f t="shared" si="73"/>
        <v>1.5</v>
      </c>
      <c r="HJ32" s="5">
        <f t="shared" si="74"/>
        <v>1</v>
      </c>
      <c r="HK32" s="23">
        <f t="shared" ca="1" si="109"/>
        <v>1</v>
      </c>
      <c r="HL32" s="23">
        <f t="shared" ca="1" si="109"/>
        <v>1</v>
      </c>
      <c r="HM32" s="23">
        <f t="shared" ca="1" si="109"/>
        <v>1</v>
      </c>
      <c r="HN32" s="23">
        <f t="shared" ca="1" si="109"/>
        <v>1</v>
      </c>
      <c r="HO32" s="23">
        <f t="shared" ca="1" si="109"/>
        <v>1</v>
      </c>
      <c r="HP32" s="23">
        <f t="shared" ca="1" si="109"/>
        <v>1</v>
      </c>
      <c r="HQ32" s="23">
        <f t="shared" ca="1" si="109"/>
        <v>1</v>
      </c>
      <c r="HR32" s="23" t="b">
        <f t="shared" ca="1" si="109"/>
        <v>1</v>
      </c>
      <c r="HS32" s="23">
        <f t="shared" ca="1" si="109"/>
        <v>1230</v>
      </c>
      <c r="HT32" s="23">
        <f t="shared" ca="1" si="109"/>
        <v>0</v>
      </c>
      <c r="HU32" s="23" t="str">
        <f t="shared" ca="1" si="109"/>
        <v>-</v>
      </c>
      <c r="HV32" s="23" t="str">
        <f t="shared" ca="1" si="109"/>
        <v>-</v>
      </c>
      <c r="HW32" s="23">
        <f t="shared" ca="1" si="107"/>
        <v>0</v>
      </c>
      <c r="HX32" s="23">
        <f t="shared" ca="1" si="107"/>
        <v>0</v>
      </c>
      <c r="HY32" s="29">
        <v>0</v>
      </c>
    </row>
    <row r="33" spans="1:233" outlineLevel="1">
      <c r="A33" s="26">
        <f t="shared" si="17"/>
        <v>28</v>
      </c>
      <c r="B33" s="26">
        <f t="shared" si="80"/>
        <v>15</v>
      </c>
      <c r="C33">
        <v>10</v>
      </c>
      <c r="D33" t="b">
        <v>0</v>
      </c>
      <c r="E33" t="b">
        <v>0</v>
      </c>
      <c r="F33" t="b">
        <v>0</v>
      </c>
      <c r="G33" s="35">
        <v>3</v>
      </c>
      <c r="H33" s="123">
        <v>23</v>
      </c>
      <c r="I33" s="35">
        <v>1</v>
      </c>
      <c r="J33" s="35">
        <v>0</v>
      </c>
      <c r="K33" s="123">
        <v>1</v>
      </c>
      <c r="L33" s="123">
        <v>1</v>
      </c>
      <c r="M33" s="123">
        <v>2</v>
      </c>
      <c r="N33" s="35">
        <v>2</v>
      </c>
      <c r="O33" s="35">
        <v>2</v>
      </c>
      <c r="P33" s="35">
        <v>2</v>
      </c>
      <c r="Q33" s="35">
        <v>2</v>
      </c>
      <c r="R33" s="35">
        <v>2</v>
      </c>
      <c r="S33" s="35">
        <v>2</v>
      </c>
      <c r="T33" s="35">
        <v>2</v>
      </c>
      <c r="U33" s="35">
        <v>2</v>
      </c>
      <c r="V33" s="35">
        <v>2</v>
      </c>
      <c r="W33" s="35">
        <v>2</v>
      </c>
      <c r="X33" s="35">
        <v>2</v>
      </c>
      <c r="Y33" s="35">
        <v>2</v>
      </c>
      <c r="Z33" s="35"/>
      <c r="AA33">
        <f>MOD(INT(($H33-1)/PRODUCT(AB$19:$AC$19)),AA$19)+1</f>
        <v>2</v>
      </c>
      <c r="AB33">
        <f>MOD(INT(($H33-1)/PRODUCT(AC$19:$AC$19)),AB$19)+1</f>
        <v>2</v>
      </c>
      <c r="AC33">
        <f t="shared" si="103"/>
        <v>1</v>
      </c>
      <c r="AD33" s="3" t="str">
        <f t="shared" ca="1" si="75"/>
        <v>00013 Template GSM  M-M-mate EL Spr Scan 1 (F33N11)</v>
      </c>
      <c r="AE33" s="10" t="str">
        <f ca="1">IF(MATCH(AD33,AD$5:AD33,0)=(COUNTA(AD$5:AD33)),"-","Dup")</f>
        <v>-</v>
      </c>
      <c r="AF33" s="23" t="b">
        <f t="shared" ca="1" si="111"/>
        <v>1</v>
      </c>
      <c r="AG33" s="23" t="b">
        <f t="shared" ca="1" si="111"/>
        <v>0</v>
      </c>
      <c r="AH33" s="23" t="str">
        <f t="shared" ca="1" si="111"/>
        <v>-</v>
      </c>
      <c r="AI33" s="23" t="str">
        <f t="shared" ca="1" si="111"/>
        <v>-</v>
      </c>
      <c r="AJ33" s="23" t="str">
        <f t="shared" ca="1" si="111"/>
        <v>-</v>
      </c>
      <c r="AK33" s="23" t="str">
        <f t="shared" ca="1" si="111"/>
        <v>-</v>
      </c>
      <c r="AL33" s="23" t="str">
        <f t="shared" ca="1" si="111"/>
        <v>-</v>
      </c>
      <c r="AM33" s="23" t="str">
        <f t="shared" ca="1" si="111"/>
        <v>-</v>
      </c>
      <c r="AN33" s="23" t="str">
        <f t="shared" ca="1" si="111"/>
        <v>-</v>
      </c>
      <c r="AO33" s="23" t="str">
        <f t="shared" ca="1" si="111"/>
        <v>-</v>
      </c>
      <c r="AP33" s="23" t="str">
        <f t="shared" ca="1" si="111"/>
        <v>-</v>
      </c>
      <c r="AQ33" s="23">
        <f t="shared" ca="1" si="111"/>
        <v>1</v>
      </c>
      <c r="AR33" s="23">
        <f t="shared" ca="1" si="111"/>
        <v>1</v>
      </c>
      <c r="AS33" s="23" t="str">
        <f t="shared" ca="1" si="111"/>
        <v>-</v>
      </c>
      <c r="AT33" s="23" t="str">
        <f t="shared" ca="1" si="111"/>
        <v>-</v>
      </c>
      <c r="AU33" s="23" t="str">
        <f t="shared" ca="1" si="111"/>
        <v>-</v>
      </c>
      <c r="AV33" s="23" t="str">
        <f t="shared" ca="1" si="112"/>
        <v>-</v>
      </c>
      <c r="AW33" s="23" t="str">
        <f t="shared" ca="1" si="112"/>
        <v>-</v>
      </c>
      <c r="AX33" s="23" t="str">
        <f t="shared" ca="1" si="112"/>
        <v>-</v>
      </c>
      <c r="AY33" s="23" t="str">
        <f t="shared" ca="1" si="112"/>
        <v>-</v>
      </c>
      <c r="AZ33" s="23" t="str">
        <f t="shared" ca="1" si="112"/>
        <v>-</v>
      </c>
      <c r="BA33" s="23" t="str">
        <f t="shared" ca="1" si="112"/>
        <v>-</v>
      </c>
      <c r="BB33" s="23" t="str">
        <f t="shared" ca="1" si="112"/>
        <v>-</v>
      </c>
      <c r="BC33" s="23" t="str">
        <f t="shared" ca="1" si="112"/>
        <v>-</v>
      </c>
      <c r="BD33" s="23" t="str">
        <f t="shared" ca="1" si="112"/>
        <v>-</v>
      </c>
      <c r="BE33" s="23" t="str">
        <f t="shared" ca="1" si="112"/>
        <v>-</v>
      </c>
      <c r="BF33" s="23" t="str">
        <f t="shared" ca="1" si="112"/>
        <v>-</v>
      </c>
      <c r="BG33" s="23" t="str">
        <f t="shared" ca="1" si="112"/>
        <v>-</v>
      </c>
      <c r="BH33" s="23" t="str">
        <f t="shared" ca="1" si="112"/>
        <v>-</v>
      </c>
      <c r="BI33" s="23" t="str">
        <f t="shared" ca="1" si="112"/>
        <v>-</v>
      </c>
      <c r="BJ33" s="23" t="str">
        <f t="shared" ca="1" si="112"/>
        <v>-</v>
      </c>
      <c r="BK33" s="23" t="str">
        <f t="shared" ca="1" si="112"/>
        <v>-</v>
      </c>
      <c r="BL33" s="23" t="str">
        <f t="shared" ca="1" si="113"/>
        <v>-</v>
      </c>
      <c r="BM33" s="23" t="str">
        <f t="shared" ca="1" si="113"/>
        <v>-</v>
      </c>
      <c r="BN33" s="23" t="str">
        <f t="shared" ca="1" si="113"/>
        <v>-</v>
      </c>
      <c r="BO33" s="23" t="str">
        <f t="shared" ca="1" si="113"/>
        <v>-</v>
      </c>
      <c r="BP33" s="23" t="str">
        <f t="shared" ca="1" si="113"/>
        <v>-</v>
      </c>
      <c r="BQ33" s="23" t="str">
        <f t="shared" ca="1" si="113"/>
        <v>-</v>
      </c>
      <c r="BR33" s="23" t="str">
        <f t="shared" ca="1" si="113"/>
        <v>-</v>
      </c>
      <c r="BS33" s="23" t="str">
        <f t="shared" ca="1" si="113"/>
        <v>-</v>
      </c>
      <c r="BT33" s="23" t="str">
        <f t="shared" ca="1" si="113"/>
        <v>-</v>
      </c>
      <c r="BU33" s="23" t="str">
        <f t="shared" ca="1" si="113"/>
        <v>-</v>
      </c>
      <c r="BV33" s="23" t="str">
        <f t="shared" ca="1" si="113"/>
        <v>-</v>
      </c>
      <c r="BW33" s="23" t="str">
        <f t="shared" ca="1" si="113"/>
        <v>-</v>
      </c>
      <c r="BX33" s="23" t="str">
        <f t="shared" ca="1" si="113"/>
        <v>-</v>
      </c>
      <c r="BY33" s="23">
        <f t="shared" ca="1" si="113"/>
        <v>1</v>
      </c>
      <c r="BZ33" s="23">
        <f t="shared" ca="1" si="113"/>
        <v>1</v>
      </c>
      <c r="CA33" s="23">
        <f t="shared" ca="1" si="113"/>
        <v>0</v>
      </c>
      <c r="CB33" s="23" t="str">
        <f t="shared" ca="1" si="114"/>
        <v>-</v>
      </c>
      <c r="CC33" s="23" t="str">
        <f t="shared" ca="1" si="114"/>
        <v>-</v>
      </c>
      <c r="CD33" s="23" t="str">
        <f t="shared" ca="1" si="114"/>
        <v>-</v>
      </c>
      <c r="CE33" s="23" t="str">
        <f t="shared" ca="1" si="114"/>
        <v>-</v>
      </c>
      <c r="CF33" s="23" t="str">
        <f t="shared" ca="1" si="114"/>
        <v>-</v>
      </c>
      <c r="CG33" s="23" t="str">
        <f t="shared" ca="1" si="114"/>
        <v>-</v>
      </c>
      <c r="CH33" s="23" t="str">
        <f t="shared" ca="1" si="114"/>
        <v>-</v>
      </c>
      <c r="CI33" s="23">
        <f t="shared" ca="1" si="114"/>
        <v>0</v>
      </c>
      <c r="CJ33" s="23" t="str">
        <f t="shared" ca="1" si="114"/>
        <v>-</v>
      </c>
      <c r="CK33" s="23" t="str">
        <f t="shared" ca="1" si="114"/>
        <v>-</v>
      </c>
      <c r="CL33" s="23" t="str">
        <f t="shared" ca="1" si="114"/>
        <v>-</v>
      </c>
      <c r="CM33" s="23" t="str">
        <f t="shared" ca="1" si="114"/>
        <v>-</v>
      </c>
      <c r="CN33" s="23" t="str">
        <f t="shared" ca="1" si="114"/>
        <v>-</v>
      </c>
      <c r="CO33" s="23">
        <f t="shared" ca="1" si="114"/>
        <v>0</v>
      </c>
      <c r="CP33" s="23">
        <f t="shared" ca="1" si="114"/>
        <v>0</v>
      </c>
      <c r="CQ33" s="23">
        <f t="shared" ca="1" si="114"/>
        <v>0</v>
      </c>
      <c r="CR33" s="23">
        <f t="shared" ca="1" si="110"/>
        <v>0</v>
      </c>
      <c r="CS33" s="23">
        <f t="shared" ca="1" si="110"/>
        <v>0</v>
      </c>
      <c r="CT33" s="23">
        <f t="shared" ca="1" si="110"/>
        <v>0</v>
      </c>
      <c r="CU33" s="23">
        <f t="shared" ca="1" si="110"/>
        <v>0</v>
      </c>
      <c r="CV33" s="23">
        <f t="shared" ca="1" si="82"/>
        <v>0</v>
      </c>
      <c r="CW33" s="23">
        <f t="shared" ca="1" si="82"/>
        <v>0</v>
      </c>
      <c r="CX33" s="23">
        <f t="shared" ca="1" si="82"/>
        <v>0</v>
      </c>
      <c r="CY33" s="23">
        <f t="shared" ca="1" si="82"/>
        <v>0</v>
      </c>
      <c r="CZ33" s="23" t="str">
        <f t="shared" ca="1" si="82"/>
        <v>-</v>
      </c>
      <c r="DA33" s="23" t="str">
        <f t="shared" ca="1" si="82"/>
        <v>-</v>
      </c>
      <c r="DB33" s="23">
        <f t="shared" ca="1" si="82"/>
        <v>19</v>
      </c>
      <c r="DC33" s="23">
        <f t="shared" ca="1" si="82"/>
        <v>19</v>
      </c>
      <c r="DD33" s="23" t="str">
        <f t="shared" ca="1" si="82"/>
        <v>-</v>
      </c>
      <c r="DE33" s="23" t="str">
        <f t="shared" ca="1" si="82"/>
        <v>-</v>
      </c>
      <c r="DF33" s="23" t="str">
        <f t="shared" ca="1" si="82"/>
        <v>-</v>
      </c>
      <c r="DG33" s="23" t="str">
        <f t="shared" ca="1" si="82"/>
        <v>-</v>
      </c>
      <c r="DH33" s="23" t="str">
        <f t="shared" ca="1" si="82"/>
        <v>-</v>
      </c>
      <c r="DI33" s="23" t="str">
        <f t="shared" ca="1" si="82"/>
        <v>-</v>
      </c>
      <c r="DJ33" s="23" t="str">
        <f t="shared" ca="1" si="82"/>
        <v>-</v>
      </c>
      <c r="DK33" s="5">
        <f t="shared" si="48"/>
        <v>1</v>
      </c>
      <c r="DL33" s="23" t="str">
        <f t="shared" ca="1" si="104"/>
        <v>-</v>
      </c>
      <c r="DM33" s="23" t="str">
        <f t="shared" ca="1" si="104"/>
        <v>-</v>
      </c>
      <c r="DN33" s="23" t="str">
        <f t="shared" ca="1" si="104"/>
        <v>-</v>
      </c>
      <c r="DO33" s="23" t="str">
        <f t="shared" ca="1" si="104"/>
        <v>-</v>
      </c>
      <c r="DP33" s="5" t="b">
        <f t="shared" si="49"/>
        <v>0</v>
      </c>
      <c r="DQ33" s="23" t="str">
        <f t="shared" ca="1" si="104"/>
        <v>-</v>
      </c>
      <c r="DR33" s="23">
        <f t="shared" ca="1" si="104"/>
        <v>0</v>
      </c>
      <c r="DS33" s="23" t="str">
        <f t="shared" ca="1" si="104"/>
        <v>-</v>
      </c>
      <c r="DT33" s="23">
        <f t="shared" ca="1" si="104"/>
        <v>1</v>
      </c>
      <c r="DU33" s="23">
        <f t="shared" ca="1" si="104"/>
        <v>0</v>
      </c>
      <c r="DV33" s="23">
        <f t="shared" ca="1" si="104"/>
        <v>1</v>
      </c>
      <c r="DW33" s="23">
        <f t="shared" ca="1" si="104"/>
        <v>1</v>
      </c>
      <c r="DX33" s="23">
        <f t="shared" ca="1" si="104"/>
        <v>1</v>
      </c>
      <c r="DY33" s="23">
        <f t="shared" ca="1" si="104"/>
        <v>0</v>
      </c>
      <c r="DZ33" s="23">
        <f t="shared" ca="1" si="104"/>
        <v>0</v>
      </c>
      <c r="EA33" s="23">
        <f t="shared" ca="1" si="104"/>
        <v>0</v>
      </c>
      <c r="EB33" s="23">
        <f t="shared" ca="1" si="105"/>
        <v>0</v>
      </c>
      <c r="EC33" s="23">
        <f t="shared" ca="1" si="105"/>
        <v>1</v>
      </c>
      <c r="ED33" s="23">
        <f t="shared" ca="1" si="105"/>
        <v>0</v>
      </c>
      <c r="EE33" s="23">
        <f t="shared" ca="1" si="105"/>
        <v>0</v>
      </c>
      <c r="EF33" s="23">
        <f t="shared" ca="1" si="105"/>
        <v>0</v>
      </c>
      <c r="EG33" s="23">
        <f t="shared" ca="1" si="105"/>
        <v>0</v>
      </c>
      <c r="EH33" s="23">
        <f t="shared" ca="1" si="105"/>
        <v>0</v>
      </c>
      <c r="EI33" s="23">
        <f t="shared" ca="1" si="105"/>
        <v>0</v>
      </c>
      <c r="EJ33" s="23">
        <f t="shared" ca="1" si="105"/>
        <v>0</v>
      </c>
      <c r="EK33" s="23">
        <f t="shared" ca="1" si="105"/>
        <v>1</v>
      </c>
      <c r="EL33" s="23">
        <f t="shared" ca="1" si="105"/>
        <v>0</v>
      </c>
      <c r="EM33" s="5">
        <f t="shared" si="50"/>
        <v>0</v>
      </c>
      <c r="EN33" s="5">
        <f t="shared" si="50"/>
        <v>0</v>
      </c>
      <c r="EO33" s="5">
        <f t="shared" si="50"/>
        <v>0</v>
      </c>
      <c r="EP33" s="5">
        <f t="shared" si="50"/>
        <v>0</v>
      </c>
      <c r="EQ33" s="5">
        <f t="shared" si="50"/>
        <v>0</v>
      </c>
      <c r="ER33" s="23">
        <f t="shared" ca="1" si="106"/>
        <v>0</v>
      </c>
      <c r="ES33" s="23">
        <f t="shared" ca="1" si="106"/>
        <v>0</v>
      </c>
      <c r="ET33" s="23" t="str">
        <f t="shared" ca="1" si="106"/>
        <v>-</v>
      </c>
      <c r="EU33" s="23" t="str">
        <f t="shared" ca="1" si="106"/>
        <v>-</v>
      </c>
      <c r="EV33" s="23" t="str">
        <f t="shared" ca="1" si="106"/>
        <v>-</v>
      </c>
      <c r="EW33" s="23" t="str">
        <f t="shared" ca="1" si="106"/>
        <v>-</v>
      </c>
      <c r="EX33" s="5" t="b">
        <f t="shared" si="51"/>
        <v>0</v>
      </c>
      <c r="EY33" s="5" t="b">
        <f t="shared" si="51"/>
        <v>0</v>
      </c>
      <c r="EZ33" s="5" t="b">
        <f t="shared" si="51"/>
        <v>1</v>
      </c>
      <c r="FA33" s="23">
        <f t="shared" ca="1" si="106"/>
        <v>1</v>
      </c>
      <c r="FB33" s="23">
        <f t="shared" ca="1" si="106"/>
        <v>1</v>
      </c>
      <c r="FC33" s="23" t="str">
        <f t="shared" ca="1" si="106"/>
        <v>-</v>
      </c>
      <c r="FD33" s="23" t="str">
        <f t="shared" ca="1" si="106"/>
        <v>-</v>
      </c>
      <c r="FE33" s="23" t="str">
        <f t="shared" ca="1" si="106"/>
        <v>-</v>
      </c>
      <c r="FF33" s="23" t="str">
        <f t="shared" ca="1" si="106"/>
        <v>-</v>
      </c>
      <c r="FG33" s="5" t="str">
        <f t="array" ref="FG33">IF(OR(FH33:FU33&lt;&gt;"-"),TRUE,"-")</f>
        <v>-</v>
      </c>
      <c r="FH33" s="5" t="str">
        <f t="shared" si="108"/>
        <v>-</v>
      </c>
      <c r="FI33" s="5" t="str">
        <f t="shared" si="108"/>
        <v>-</v>
      </c>
      <c r="FJ33" s="5" t="str">
        <f t="shared" si="108"/>
        <v>-</v>
      </c>
      <c r="FK33" s="5" t="str">
        <f t="shared" si="108"/>
        <v>-</v>
      </c>
      <c r="FL33" s="5" t="str">
        <f t="shared" si="108"/>
        <v>-</v>
      </c>
      <c r="FM33" s="5" t="str">
        <f t="shared" si="108"/>
        <v>-</v>
      </c>
      <c r="FN33" s="5" t="str">
        <f t="shared" si="108"/>
        <v>-</v>
      </c>
      <c r="FO33" s="5" t="str">
        <f t="shared" si="108"/>
        <v>-</v>
      </c>
      <c r="FP33" s="5" t="str">
        <f t="shared" si="108"/>
        <v>-</v>
      </c>
      <c r="FQ33" s="5" t="str">
        <f t="shared" si="108"/>
        <v>-</v>
      </c>
      <c r="FR33" s="5" t="str">
        <f t="shared" si="108"/>
        <v>-</v>
      </c>
      <c r="FS33" s="5" t="str">
        <f t="shared" si="108"/>
        <v>-</v>
      </c>
      <c r="FT33" s="5" t="str">
        <f t="shared" si="108"/>
        <v>-</v>
      </c>
      <c r="FU33" s="5" t="str">
        <f t="shared" si="108"/>
        <v>-</v>
      </c>
      <c r="FV33" s="5" t="b">
        <f t="array" aca="1" ref="FV33" ca="1">IF(OR(FW33:GK33&lt;&gt;"-"),TRUE,"-")</f>
        <v>1</v>
      </c>
      <c r="FW33" s="23">
        <f t="shared" ca="1" si="53"/>
        <v>0</v>
      </c>
      <c r="FX33" s="5" t="str">
        <f t="shared" si="54"/>
        <v>-</v>
      </c>
      <c r="FY33" s="5" t="str">
        <f t="shared" si="55"/>
        <v>-</v>
      </c>
      <c r="FZ33" s="5" t="str">
        <f t="shared" si="56"/>
        <v>-</v>
      </c>
      <c r="GA33" s="5" t="str">
        <f t="shared" si="57"/>
        <v>-</v>
      </c>
      <c r="GB33" s="5" t="str">
        <f t="shared" si="58"/>
        <v>-</v>
      </c>
      <c r="GC33" s="5" t="str">
        <f t="shared" si="59"/>
        <v>-</v>
      </c>
      <c r="GD33" s="5" t="str">
        <f t="shared" si="60"/>
        <v>-</v>
      </c>
      <c r="GE33" s="5" t="str">
        <f t="shared" si="61"/>
        <v>-</v>
      </c>
      <c r="GF33" s="5" t="str">
        <f t="shared" si="62"/>
        <v>-</v>
      </c>
      <c r="GG33" s="5" t="str">
        <f t="shared" si="63"/>
        <v>-</v>
      </c>
      <c r="GH33" s="5" t="str">
        <f t="shared" si="64"/>
        <v>-</v>
      </c>
      <c r="GI33" s="5" t="str">
        <f t="shared" si="65"/>
        <v>-</v>
      </c>
      <c r="GJ33" s="5" t="str">
        <f t="shared" si="66"/>
        <v>-</v>
      </c>
      <c r="GK33" s="5" t="str">
        <f t="shared" si="67"/>
        <v>-</v>
      </c>
      <c r="GL33" s="23" t="str">
        <f t="shared" ca="1" si="68"/>
        <v>-</v>
      </c>
      <c r="GM33" s="23" t="str">
        <f t="shared" ca="1" si="68"/>
        <v>-</v>
      </c>
      <c r="GN33" s="23" t="b">
        <f t="shared" ca="1" si="69"/>
        <v>1</v>
      </c>
      <c r="GO33" s="23">
        <f t="shared" ca="1" si="69"/>
        <v>0</v>
      </c>
      <c r="GP33" s="23" t="str">
        <f t="shared" ca="1" si="69"/>
        <v>-</v>
      </c>
      <c r="GQ33" s="23" t="str">
        <f t="shared" ca="1" si="69"/>
        <v>-</v>
      </c>
      <c r="GR33" s="23" t="str">
        <f t="shared" ca="1" si="69"/>
        <v>-</v>
      </c>
      <c r="GS33" s="23" t="str">
        <f t="shared" ca="1" si="69"/>
        <v>-</v>
      </c>
      <c r="GT33" s="5">
        <f t="shared" si="71"/>
        <v>0</v>
      </c>
      <c r="GU33" s="5">
        <f t="shared" si="71"/>
        <v>500</v>
      </c>
      <c r="GV33" s="5">
        <f t="shared" si="71"/>
        <v>500</v>
      </c>
      <c r="GW33" s="5">
        <f t="shared" si="71"/>
        <v>0</v>
      </c>
      <c r="GX33" s="5">
        <f t="shared" si="71"/>
        <v>240</v>
      </c>
      <c r="GY33" s="23">
        <f t="shared" ca="1" si="69"/>
        <v>1</v>
      </c>
      <c r="GZ33" s="23">
        <f t="shared" ca="1" si="69"/>
        <v>0</v>
      </c>
      <c r="HA33" s="23">
        <f t="shared" ca="1" si="69"/>
        <v>1</v>
      </c>
      <c r="HB33" s="23">
        <f t="shared" ca="1" si="69"/>
        <v>1</v>
      </c>
      <c r="HC33" s="23">
        <f t="shared" ca="1" si="69"/>
        <v>0</v>
      </c>
      <c r="HD33" s="23">
        <f t="shared" ca="1" si="69"/>
        <v>70</v>
      </c>
      <c r="HE33" s="23">
        <f t="shared" ca="1" si="109"/>
        <v>50</v>
      </c>
      <c r="HF33" s="23">
        <f t="shared" ca="1" si="109"/>
        <v>70</v>
      </c>
      <c r="HG33" s="23">
        <f t="shared" ca="1" si="109"/>
        <v>50</v>
      </c>
      <c r="HH33" s="5">
        <f t="shared" si="72"/>
        <v>1</v>
      </c>
      <c r="HI33" s="5">
        <f t="shared" si="73"/>
        <v>1</v>
      </c>
      <c r="HJ33" s="5">
        <f t="shared" si="74"/>
        <v>0.75</v>
      </c>
      <c r="HK33" s="23">
        <f t="shared" ca="1" si="109"/>
        <v>1</v>
      </c>
      <c r="HL33" s="23">
        <f t="shared" ca="1" si="109"/>
        <v>1</v>
      </c>
      <c r="HM33" s="23">
        <f t="shared" ca="1" si="109"/>
        <v>1</v>
      </c>
      <c r="HN33" s="23">
        <f t="shared" ca="1" si="109"/>
        <v>1</v>
      </c>
      <c r="HO33" s="23">
        <f t="shared" ca="1" si="109"/>
        <v>1</v>
      </c>
      <c r="HP33" s="23">
        <f t="shared" ca="1" si="109"/>
        <v>1</v>
      </c>
      <c r="HQ33" s="23">
        <f t="shared" ca="1" si="109"/>
        <v>1</v>
      </c>
      <c r="HR33" s="23" t="b">
        <f t="shared" ca="1" si="109"/>
        <v>1</v>
      </c>
      <c r="HS33" s="23">
        <f t="shared" ca="1" si="109"/>
        <v>1230</v>
      </c>
      <c r="HT33" s="23">
        <f t="shared" ca="1" si="109"/>
        <v>0</v>
      </c>
      <c r="HU33" s="23" t="str">
        <f t="shared" ca="1" si="109"/>
        <v>-</v>
      </c>
      <c r="HV33" s="23" t="str">
        <f t="shared" ca="1" si="109"/>
        <v>-</v>
      </c>
      <c r="HW33" s="23">
        <f t="shared" ca="1" si="107"/>
        <v>0</v>
      </c>
      <c r="HX33" s="23">
        <f t="shared" ca="1" si="107"/>
        <v>0</v>
      </c>
      <c r="HY33" s="29">
        <v>0</v>
      </c>
    </row>
    <row r="34" spans="1:233" outlineLevel="1">
      <c r="A34" s="26">
        <f t="shared" si="17"/>
        <v>29</v>
      </c>
      <c r="B34" s="26">
        <f t="shared" si="80"/>
        <v>15</v>
      </c>
      <c r="C34">
        <v>10</v>
      </c>
      <c r="D34" t="b">
        <v>0</v>
      </c>
      <c r="E34" t="b">
        <v>0</v>
      </c>
      <c r="F34" t="b">
        <v>0</v>
      </c>
      <c r="G34" s="35">
        <v>3</v>
      </c>
      <c r="H34" s="123">
        <v>23</v>
      </c>
      <c r="I34" s="35">
        <v>1</v>
      </c>
      <c r="J34" s="35">
        <v>0</v>
      </c>
      <c r="K34" s="123">
        <v>1</v>
      </c>
      <c r="L34" s="123">
        <v>1</v>
      </c>
      <c r="M34" s="123">
        <v>3</v>
      </c>
      <c r="N34" s="35">
        <v>2</v>
      </c>
      <c r="O34" s="35">
        <v>2</v>
      </c>
      <c r="P34" s="35">
        <v>2</v>
      </c>
      <c r="Q34" s="35">
        <v>2</v>
      </c>
      <c r="R34" s="35">
        <v>2</v>
      </c>
      <c r="S34" s="35">
        <v>2</v>
      </c>
      <c r="T34" s="35">
        <v>2</v>
      </c>
      <c r="U34" s="35">
        <v>2</v>
      </c>
      <c r="V34" s="35">
        <v>2</v>
      </c>
      <c r="W34" s="35">
        <v>2</v>
      </c>
      <c r="X34" s="35">
        <v>2</v>
      </c>
      <c r="Y34" s="35">
        <v>2</v>
      </c>
      <c r="Z34" s="35"/>
      <c r="AA34">
        <f>MOD(INT(($H34-1)/PRODUCT(AB$19:$AC$19)),AA$19)+1</f>
        <v>2</v>
      </c>
      <c r="AB34">
        <f>MOD(INT(($H34-1)/PRODUCT(AC$19:$AC$19)),AB$19)+1</f>
        <v>2</v>
      </c>
      <c r="AC34">
        <f t="shared" si="103"/>
        <v>1</v>
      </c>
      <c r="AD34" s="3" t="str">
        <f t="shared" ca="1" si="75"/>
        <v>00014 Template GSM  M-M-mate EL Spr Scan 1 (F33N11)</v>
      </c>
      <c r="AE34" s="10" t="str">
        <f ca="1">IF(MATCH(AD34,AD$5:AD34,0)=(COUNTA(AD$5:AD34)),"-","Dup")</f>
        <v>-</v>
      </c>
      <c r="AF34" s="23" t="b">
        <f t="shared" ca="1" si="111"/>
        <v>1</v>
      </c>
      <c r="AG34" s="23" t="b">
        <f t="shared" ca="1" si="111"/>
        <v>0</v>
      </c>
      <c r="AH34" s="23" t="str">
        <f t="shared" ca="1" si="111"/>
        <v>-</v>
      </c>
      <c r="AI34" s="23" t="str">
        <f t="shared" ca="1" si="111"/>
        <v>-</v>
      </c>
      <c r="AJ34" s="23" t="str">
        <f t="shared" ca="1" si="111"/>
        <v>-</v>
      </c>
      <c r="AK34" s="23" t="str">
        <f t="shared" ca="1" si="111"/>
        <v>-</v>
      </c>
      <c r="AL34" s="23" t="str">
        <f t="shared" ca="1" si="111"/>
        <v>-</v>
      </c>
      <c r="AM34" s="23" t="str">
        <f t="shared" ca="1" si="111"/>
        <v>-</v>
      </c>
      <c r="AN34" s="23" t="str">
        <f t="shared" ca="1" si="111"/>
        <v>-</v>
      </c>
      <c r="AO34" s="23" t="str">
        <f t="shared" ca="1" si="111"/>
        <v>-</v>
      </c>
      <c r="AP34" s="23" t="str">
        <f t="shared" ca="1" si="111"/>
        <v>-</v>
      </c>
      <c r="AQ34" s="23">
        <f t="shared" ca="1" si="111"/>
        <v>1</v>
      </c>
      <c r="AR34" s="23">
        <f t="shared" ca="1" si="111"/>
        <v>1</v>
      </c>
      <c r="AS34" s="23" t="str">
        <f t="shared" ca="1" si="111"/>
        <v>-</v>
      </c>
      <c r="AT34" s="23" t="str">
        <f t="shared" ca="1" si="111"/>
        <v>-</v>
      </c>
      <c r="AU34" s="23" t="str">
        <f t="shared" ca="1" si="111"/>
        <v>-</v>
      </c>
      <c r="AV34" s="23" t="str">
        <f t="shared" ca="1" si="112"/>
        <v>-</v>
      </c>
      <c r="AW34" s="23" t="str">
        <f t="shared" ca="1" si="112"/>
        <v>-</v>
      </c>
      <c r="AX34" s="23" t="str">
        <f t="shared" ca="1" si="112"/>
        <v>-</v>
      </c>
      <c r="AY34" s="23" t="str">
        <f t="shared" ca="1" si="112"/>
        <v>-</v>
      </c>
      <c r="AZ34" s="23" t="str">
        <f t="shared" ca="1" si="112"/>
        <v>-</v>
      </c>
      <c r="BA34" s="23" t="str">
        <f t="shared" ca="1" si="112"/>
        <v>-</v>
      </c>
      <c r="BB34" s="23" t="str">
        <f t="shared" ca="1" si="112"/>
        <v>-</v>
      </c>
      <c r="BC34" s="23" t="str">
        <f t="shared" ca="1" si="112"/>
        <v>-</v>
      </c>
      <c r="BD34" s="23" t="str">
        <f t="shared" ca="1" si="112"/>
        <v>-</v>
      </c>
      <c r="BE34" s="23" t="str">
        <f t="shared" ca="1" si="112"/>
        <v>-</v>
      </c>
      <c r="BF34" s="23" t="str">
        <f t="shared" ca="1" si="112"/>
        <v>-</v>
      </c>
      <c r="BG34" s="23" t="str">
        <f t="shared" ca="1" si="112"/>
        <v>-</v>
      </c>
      <c r="BH34" s="23" t="str">
        <f t="shared" ca="1" si="112"/>
        <v>-</v>
      </c>
      <c r="BI34" s="23" t="str">
        <f t="shared" ca="1" si="112"/>
        <v>-</v>
      </c>
      <c r="BJ34" s="23" t="str">
        <f t="shared" ca="1" si="112"/>
        <v>-</v>
      </c>
      <c r="BK34" s="23" t="str">
        <f t="shared" ca="1" si="112"/>
        <v>-</v>
      </c>
      <c r="BL34" s="23" t="str">
        <f t="shared" ca="1" si="113"/>
        <v>-</v>
      </c>
      <c r="BM34" s="23" t="str">
        <f t="shared" ca="1" si="113"/>
        <v>-</v>
      </c>
      <c r="BN34" s="23" t="str">
        <f t="shared" ca="1" si="113"/>
        <v>-</v>
      </c>
      <c r="BO34" s="23" t="str">
        <f t="shared" ca="1" si="113"/>
        <v>-</v>
      </c>
      <c r="BP34" s="23" t="str">
        <f t="shared" ca="1" si="113"/>
        <v>-</v>
      </c>
      <c r="BQ34" s="23" t="str">
        <f t="shared" ca="1" si="113"/>
        <v>-</v>
      </c>
      <c r="BR34" s="23" t="str">
        <f t="shared" ca="1" si="113"/>
        <v>-</v>
      </c>
      <c r="BS34" s="23" t="str">
        <f t="shared" ca="1" si="113"/>
        <v>-</v>
      </c>
      <c r="BT34" s="23" t="str">
        <f t="shared" ca="1" si="113"/>
        <v>-</v>
      </c>
      <c r="BU34" s="23" t="str">
        <f t="shared" ca="1" si="113"/>
        <v>-</v>
      </c>
      <c r="BV34" s="23" t="str">
        <f t="shared" ca="1" si="113"/>
        <v>-</v>
      </c>
      <c r="BW34" s="23" t="str">
        <f t="shared" ca="1" si="113"/>
        <v>-</v>
      </c>
      <c r="BX34" s="23" t="str">
        <f t="shared" ca="1" si="113"/>
        <v>-</v>
      </c>
      <c r="BY34" s="23">
        <f t="shared" ca="1" si="113"/>
        <v>1</v>
      </c>
      <c r="BZ34" s="23">
        <f t="shared" ca="1" si="113"/>
        <v>1</v>
      </c>
      <c r="CA34" s="23">
        <f t="shared" ca="1" si="113"/>
        <v>0</v>
      </c>
      <c r="CB34" s="23" t="str">
        <f t="shared" ca="1" si="114"/>
        <v>-</v>
      </c>
      <c r="CC34" s="23" t="str">
        <f t="shared" ca="1" si="114"/>
        <v>-</v>
      </c>
      <c r="CD34" s="23" t="str">
        <f t="shared" ca="1" si="114"/>
        <v>-</v>
      </c>
      <c r="CE34" s="23" t="str">
        <f t="shared" ca="1" si="114"/>
        <v>-</v>
      </c>
      <c r="CF34" s="23" t="str">
        <f t="shared" ca="1" si="114"/>
        <v>-</v>
      </c>
      <c r="CG34" s="23" t="str">
        <f t="shared" ca="1" si="114"/>
        <v>-</v>
      </c>
      <c r="CH34" s="23" t="str">
        <f t="shared" ca="1" si="114"/>
        <v>-</v>
      </c>
      <c r="CI34" s="23">
        <f t="shared" ca="1" si="114"/>
        <v>0</v>
      </c>
      <c r="CJ34" s="23" t="str">
        <f t="shared" ca="1" si="114"/>
        <v>-</v>
      </c>
      <c r="CK34" s="23" t="str">
        <f t="shared" ca="1" si="114"/>
        <v>-</v>
      </c>
      <c r="CL34" s="23" t="str">
        <f t="shared" ca="1" si="114"/>
        <v>-</v>
      </c>
      <c r="CM34" s="23" t="str">
        <f t="shared" ca="1" si="114"/>
        <v>-</v>
      </c>
      <c r="CN34" s="23" t="str">
        <f t="shared" ca="1" si="114"/>
        <v>-</v>
      </c>
      <c r="CO34" s="23">
        <f t="shared" ca="1" si="114"/>
        <v>0</v>
      </c>
      <c r="CP34" s="23">
        <f t="shared" ca="1" si="114"/>
        <v>0</v>
      </c>
      <c r="CQ34" s="23">
        <f t="shared" ca="1" si="114"/>
        <v>0</v>
      </c>
      <c r="CR34" s="23">
        <f t="shared" ca="1" si="110"/>
        <v>0</v>
      </c>
      <c r="CS34" s="23">
        <f t="shared" ca="1" si="110"/>
        <v>0</v>
      </c>
      <c r="CT34" s="23">
        <f t="shared" ca="1" si="110"/>
        <v>0</v>
      </c>
      <c r="CU34" s="23">
        <f t="shared" ca="1" si="110"/>
        <v>0</v>
      </c>
      <c r="CV34" s="23">
        <f t="shared" ca="1" si="82"/>
        <v>0</v>
      </c>
      <c r="CW34" s="23">
        <f t="shared" ca="1" si="82"/>
        <v>0</v>
      </c>
      <c r="CX34" s="23">
        <f t="shared" ca="1" si="82"/>
        <v>0</v>
      </c>
      <c r="CY34" s="23">
        <f t="shared" ca="1" si="82"/>
        <v>0</v>
      </c>
      <c r="CZ34" s="23" t="str">
        <f t="shared" ca="1" si="82"/>
        <v>-</v>
      </c>
      <c r="DA34" s="23" t="str">
        <f t="shared" ca="1" si="82"/>
        <v>-</v>
      </c>
      <c r="DB34" s="23">
        <f t="shared" ca="1" si="82"/>
        <v>19</v>
      </c>
      <c r="DC34" s="23">
        <f t="shared" ca="1" si="82"/>
        <v>19</v>
      </c>
      <c r="DD34" s="23" t="str">
        <f t="shared" ca="1" si="82"/>
        <v>-</v>
      </c>
      <c r="DE34" s="23" t="str">
        <f t="shared" ca="1" si="82"/>
        <v>-</v>
      </c>
      <c r="DF34" s="23" t="str">
        <f t="shared" ca="1" si="82"/>
        <v>-</v>
      </c>
      <c r="DG34" s="23" t="str">
        <f t="shared" ca="1" si="82"/>
        <v>-</v>
      </c>
      <c r="DH34" s="23" t="str">
        <f t="shared" ca="1" si="82"/>
        <v>-</v>
      </c>
      <c r="DI34" s="23" t="str">
        <f t="shared" ca="1" si="82"/>
        <v>-</v>
      </c>
      <c r="DJ34" s="23" t="str">
        <f t="shared" ca="1" si="82"/>
        <v>-</v>
      </c>
      <c r="DK34" s="5">
        <f t="shared" si="48"/>
        <v>1</v>
      </c>
      <c r="DL34" s="23" t="str">
        <f t="shared" ca="1" si="104"/>
        <v>-</v>
      </c>
      <c r="DM34" s="23" t="str">
        <f t="shared" ca="1" si="104"/>
        <v>-</v>
      </c>
      <c r="DN34" s="23" t="str">
        <f t="shared" ca="1" si="104"/>
        <v>-</v>
      </c>
      <c r="DO34" s="23" t="str">
        <f t="shared" ca="1" si="104"/>
        <v>-</v>
      </c>
      <c r="DP34" s="5" t="b">
        <f t="shared" si="49"/>
        <v>0</v>
      </c>
      <c r="DQ34" s="23" t="str">
        <f t="shared" ca="1" si="104"/>
        <v>-</v>
      </c>
      <c r="DR34" s="23">
        <f t="shared" ca="1" si="104"/>
        <v>0</v>
      </c>
      <c r="DS34" s="23" t="str">
        <f t="shared" ca="1" si="104"/>
        <v>-</v>
      </c>
      <c r="DT34" s="23">
        <f t="shared" ca="1" si="104"/>
        <v>1</v>
      </c>
      <c r="DU34" s="23">
        <f t="shared" ca="1" si="104"/>
        <v>0</v>
      </c>
      <c r="DV34" s="23">
        <f t="shared" ca="1" si="104"/>
        <v>1</v>
      </c>
      <c r="DW34" s="23">
        <f t="shared" ca="1" si="104"/>
        <v>1</v>
      </c>
      <c r="DX34" s="23">
        <f t="shared" ca="1" si="104"/>
        <v>1</v>
      </c>
      <c r="DY34" s="23">
        <f t="shared" ca="1" si="104"/>
        <v>0</v>
      </c>
      <c r="DZ34" s="23">
        <f t="shared" ca="1" si="104"/>
        <v>0</v>
      </c>
      <c r="EA34" s="23">
        <f t="shared" ca="1" si="104"/>
        <v>0</v>
      </c>
      <c r="EB34" s="23">
        <f t="shared" ca="1" si="105"/>
        <v>0</v>
      </c>
      <c r="EC34" s="23">
        <f t="shared" ca="1" si="105"/>
        <v>1</v>
      </c>
      <c r="ED34" s="23">
        <f t="shared" ca="1" si="105"/>
        <v>0</v>
      </c>
      <c r="EE34" s="23">
        <f t="shared" ca="1" si="105"/>
        <v>0</v>
      </c>
      <c r="EF34" s="23">
        <f t="shared" ca="1" si="105"/>
        <v>0</v>
      </c>
      <c r="EG34" s="23">
        <f t="shared" ca="1" si="105"/>
        <v>0</v>
      </c>
      <c r="EH34" s="23">
        <f t="shared" ca="1" si="105"/>
        <v>0</v>
      </c>
      <c r="EI34" s="23">
        <f t="shared" ca="1" si="105"/>
        <v>0</v>
      </c>
      <c r="EJ34" s="23">
        <f t="shared" ca="1" si="105"/>
        <v>0</v>
      </c>
      <c r="EK34" s="23">
        <f t="shared" ca="1" si="105"/>
        <v>1</v>
      </c>
      <c r="EL34" s="23">
        <f t="shared" ca="1" si="105"/>
        <v>0</v>
      </c>
      <c r="EM34" s="5">
        <f t="shared" si="50"/>
        <v>0</v>
      </c>
      <c r="EN34" s="5">
        <f t="shared" si="50"/>
        <v>0</v>
      </c>
      <c r="EO34" s="5">
        <f t="shared" si="50"/>
        <v>0</v>
      </c>
      <c r="EP34" s="5">
        <f t="shared" si="50"/>
        <v>0</v>
      </c>
      <c r="EQ34" s="5">
        <f t="shared" si="50"/>
        <v>0</v>
      </c>
      <c r="ER34" s="23">
        <f t="shared" ca="1" si="106"/>
        <v>0</v>
      </c>
      <c r="ES34" s="23">
        <f t="shared" ca="1" si="106"/>
        <v>0</v>
      </c>
      <c r="ET34" s="23" t="str">
        <f t="shared" ca="1" si="106"/>
        <v>-</v>
      </c>
      <c r="EU34" s="23" t="str">
        <f t="shared" ca="1" si="106"/>
        <v>-</v>
      </c>
      <c r="EV34" s="23" t="str">
        <f t="shared" ca="1" si="106"/>
        <v>-</v>
      </c>
      <c r="EW34" s="23" t="str">
        <f t="shared" ca="1" si="106"/>
        <v>-</v>
      </c>
      <c r="EX34" s="5" t="b">
        <f t="shared" si="51"/>
        <v>0</v>
      </c>
      <c r="EY34" s="5" t="b">
        <f t="shared" si="51"/>
        <v>0</v>
      </c>
      <c r="EZ34" s="5" t="b">
        <f t="shared" si="51"/>
        <v>1</v>
      </c>
      <c r="FA34" s="23">
        <f t="shared" ca="1" si="106"/>
        <v>1</v>
      </c>
      <c r="FB34" s="23">
        <f t="shared" ca="1" si="106"/>
        <v>1</v>
      </c>
      <c r="FC34" s="23" t="str">
        <f t="shared" ca="1" si="106"/>
        <v>-</v>
      </c>
      <c r="FD34" s="23" t="str">
        <f t="shared" ca="1" si="106"/>
        <v>-</v>
      </c>
      <c r="FE34" s="23" t="str">
        <f t="shared" ca="1" si="106"/>
        <v>-</v>
      </c>
      <c r="FF34" s="23" t="str">
        <f t="shared" ca="1" si="106"/>
        <v>-</v>
      </c>
      <c r="FG34" s="5" t="str">
        <f t="array" ref="FG34">IF(OR(FH34:FU34&lt;&gt;"-"),TRUE,"-")</f>
        <v>-</v>
      </c>
      <c r="FH34" s="5" t="str">
        <f t="shared" si="108"/>
        <v>-</v>
      </c>
      <c r="FI34" s="5" t="str">
        <f t="shared" si="108"/>
        <v>-</v>
      </c>
      <c r="FJ34" s="5" t="str">
        <f t="shared" si="108"/>
        <v>-</v>
      </c>
      <c r="FK34" s="5" t="str">
        <f t="shared" si="108"/>
        <v>-</v>
      </c>
      <c r="FL34" s="5" t="str">
        <f t="shared" si="108"/>
        <v>-</v>
      </c>
      <c r="FM34" s="5" t="str">
        <f t="shared" si="108"/>
        <v>-</v>
      </c>
      <c r="FN34" s="5" t="str">
        <f t="shared" si="108"/>
        <v>-</v>
      </c>
      <c r="FO34" s="5" t="str">
        <f t="shared" si="108"/>
        <v>-</v>
      </c>
      <c r="FP34" s="5" t="str">
        <f t="shared" si="108"/>
        <v>-</v>
      </c>
      <c r="FQ34" s="5" t="str">
        <f t="shared" si="108"/>
        <v>-</v>
      </c>
      <c r="FR34" s="5" t="str">
        <f t="shared" si="108"/>
        <v>-</v>
      </c>
      <c r="FS34" s="5" t="str">
        <f t="shared" si="108"/>
        <v>-</v>
      </c>
      <c r="FT34" s="5" t="str">
        <f t="shared" si="108"/>
        <v>-</v>
      </c>
      <c r="FU34" s="5" t="str">
        <f t="shared" si="108"/>
        <v>-</v>
      </c>
      <c r="FV34" s="5" t="b">
        <f t="array" aca="1" ref="FV34" ca="1">IF(OR(FW34:GK34&lt;&gt;"-"),TRUE,"-")</f>
        <v>1</v>
      </c>
      <c r="FW34" s="23">
        <f t="shared" ca="1" si="53"/>
        <v>0</v>
      </c>
      <c r="FX34" s="5" t="str">
        <f t="shared" si="54"/>
        <v>-</v>
      </c>
      <c r="FY34" s="5" t="str">
        <f t="shared" si="55"/>
        <v>-</v>
      </c>
      <c r="FZ34" s="5" t="str">
        <f t="shared" si="56"/>
        <v>-</v>
      </c>
      <c r="GA34" s="5" t="str">
        <f t="shared" si="57"/>
        <v>-</v>
      </c>
      <c r="GB34" s="5" t="str">
        <f t="shared" si="58"/>
        <v>-</v>
      </c>
      <c r="GC34" s="5" t="str">
        <f t="shared" si="59"/>
        <v>-</v>
      </c>
      <c r="GD34" s="5" t="str">
        <f t="shared" si="60"/>
        <v>-</v>
      </c>
      <c r="GE34" s="5" t="str">
        <f t="shared" si="61"/>
        <v>-</v>
      </c>
      <c r="GF34" s="5" t="str">
        <f t="shared" si="62"/>
        <v>-</v>
      </c>
      <c r="GG34" s="5" t="str">
        <f t="shared" si="63"/>
        <v>-</v>
      </c>
      <c r="GH34" s="5" t="str">
        <f t="shared" si="64"/>
        <v>-</v>
      </c>
      <c r="GI34" s="5" t="str">
        <f t="shared" si="65"/>
        <v>-</v>
      </c>
      <c r="GJ34" s="5" t="str">
        <f t="shared" si="66"/>
        <v>-</v>
      </c>
      <c r="GK34" s="5" t="str">
        <f t="shared" si="67"/>
        <v>-</v>
      </c>
      <c r="GL34" s="23" t="str">
        <f t="shared" ca="1" si="68"/>
        <v>-</v>
      </c>
      <c r="GM34" s="23" t="str">
        <f t="shared" ca="1" si="68"/>
        <v>-</v>
      </c>
      <c r="GN34" s="23" t="b">
        <f t="shared" ca="1" si="69"/>
        <v>1</v>
      </c>
      <c r="GO34" s="23">
        <f t="shared" ca="1" si="69"/>
        <v>0</v>
      </c>
      <c r="GP34" s="23" t="str">
        <f t="shared" ca="1" si="69"/>
        <v>-</v>
      </c>
      <c r="GQ34" s="23" t="str">
        <f t="shared" ca="1" si="69"/>
        <v>-</v>
      </c>
      <c r="GR34" s="23" t="str">
        <f t="shared" ca="1" si="69"/>
        <v>-</v>
      </c>
      <c r="GS34" s="23" t="str">
        <f t="shared" ca="1" si="69"/>
        <v>-</v>
      </c>
      <c r="GT34" s="5">
        <f t="shared" si="71"/>
        <v>0</v>
      </c>
      <c r="GU34" s="5">
        <f t="shared" si="71"/>
        <v>500</v>
      </c>
      <c r="GV34" s="5">
        <f t="shared" si="71"/>
        <v>500</v>
      </c>
      <c r="GW34" s="5">
        <f t="shared" si="71"/>
        <v>0</v>
      </c>
      <c r="GX34" s="5">
        <f t="shared" si="71"/>
        <v>240</v>
      </c>
      <c r="GY34" s="23">
        <f t="shared" ca="1" si="69"/>
        <v>1</v>
      </c>
      <c r="GZ34" s="23">
        <f t="shared" ca="1" si="69"/>
        <v>0</v>
      </c>
      <c r="HA34" s="23">
        <f t="shared" ca="1" si="69"/>
        <v>1</v>
      </c>
      <c r="HB34" s="23">
        <f t="shared" ca="1" si="69"/>
        <v>1</v>
      </c>
      <c r="HC34" s="23">
        <f t="shared" ca="1" si="69"/>
        <v>0</v>
      </c>
      <c r="HD34" s="23">
        <f t="shared" ca="1" si="69"/>
        <v>70</v>
      </c>
      <c r="HE34" s="23">
        <f t="shared" ca="1" si="109"/>
        <v>50</v>
      </c>
      <c r="HF34" s="23">
        <f t="shared" ca="1" si="109"/>
        <v>70</v>
      </c>
      <c r="HG34" s="23">
        <f t="shared" ca="1" si="109"/>
        <v>50</v>
      </c>
      <c r="HH34" s="5">
        <f t="shared" si="72"/>
        <v>1</v>
      </c>
      <c r="HI34" s="5">
        <f t="shared" si="73"/>
        <v>1</v>
      </c>
      <c r="HJ34" s="5">
        <f t="shared" si="74"/>
        <v>1.25</v>
      </c>
      <c r="HK34" s="23">
        <f t="shared" ca="1" si="109"/>
        <v>1</v>
      </c>
      <c r="HL34" s="23">
        <f t="shared" ca="1" si="109"/>
        <v>1</v>
      </c>
      <c r="HM34" s="23">
        <f t="shared" ca="1" si="109"/>
        <v>1</v>
      </c>
      <c r="HN34" s="23">
        <f t="shared" ca="1" si="109"/>
        <v>1</v>
      </c>
      <c r="HO34" s="23">
        <f t="shared" ca="1" si="109"/>
        <v>1</v>
      </c>
      <c r="HP34" s="23">
        <f t="shared" ca="1" si="109"/>
        <v>1</v>
      </c>
      <c r="HQ34" s="23">
        <f t="shared" ca="1" si="109"/>
        <v>1</v>
      </c>
      <c r="HR34" s="23" t="b">
        <f t="shared" ca="1" si="109"/>
        <v>1</v>
      </c>
      <c r="HS34" s="23">
        <f t="shared" ca="1" si="109"/>
        <v>1230</v>
      </c>
      <c r="HT34" s="23">
        <f t="shared" ca="1" si="109"/>
        <v>0</v>
      </c>
      <c r="HU34" s="23" t="str">
        <f t="shared" ca="1" si="109"/>
        <v>-</v>
      </c>
      <c r="HV34" s="23" t="str">
        <f t="shared" ca="1" si="109"/>
        <v>-</v>
      </c>
      <c r="HW34" s="23">
        <f t="shared" ca="1" si="107"/>
        <v>0</v>
      </c>
      <c r="HX34" s="23">
        <f t="shared" ca="1" si="107"/>
        <v>0</v>
      </c>
      <c r="HY34" s="29">
        <v>0</v>
      </c>
    </row>
    <row r="35" spans="1:233" outlineLevel="1">
      <c r="A35" s="26">
        <f t="shared" si="17"/>
        <v>30</v>
      </c>
      <c r="B35" s="26">
        <f t="shared" si="80"/>
        <v>15</v>
      </c>
      <c r="C35">
        <v>10</v>
      </c>
      <c r="D35" t="b">
        <v>0</v>
      </c>
      <c r="E35" t="b">
        <v>0</v>
      </c>
      <c r="F35" t="b">
        <v>0</v>
      </c>
      <c r="G35" s="35">
        <v>3</v>
      </c>
      <c r="H35" s="123">
        <v>21</v>
      </c>
      <c r="I35" s="35">
        <v>1</v>
      </c>
      <c r="J35" s="35">
        <v>0</v>
      </c>
      <c r="K35" s="123">
        <v>1</v>
      </c>
      <c r="L35" s="123">
        <v>1</v>
      </c>
      <c r="M35" s="123">
        <v>1</v>
      </c>
      <c r="N35" s="35">
        <v>2</v>
      </c>
      <c r="O35" s="35">
        <v>2</v>
      </c>
      <c r="P35" s="35">
        <v>2</v>
      </c>
      <c r="Q35" s="35">
        <v>2</v>
      </c>
      <c r="R35" s="35">
        <v>2</v>
      </c>
      <c r="S35" s="35">
        <v>2</v>
      </c>
      <c r="T35" s="35">
        <v>2</v>
      </c>
      <c r="U35" s="35">
        <v>2</v>
      </c>
      <c r="V35" s="35">
        <v>2</v>
      </c>
      <c r="W35" s="35">
        <v>2</v>
      </c>
      <c r="X35" s="35">
        <v>2</v>
      </c>
      <c r="Y35" s="35">
        <v>2</v>
      </c>
      <c r="Z35" s="35"/>
      <c r="AA35">
        <f>MOD(INT(($H35-1)/PRODUCT(AB$19:$AC$19)),AA$19)+1</f>
        <v>2</v>
      </c>
      <c r="AB35">
        <f>MOD(INT(($H35-1)/PRODUCT(AC$19:$AC$19)),AB$19)+1</f>
        <v>1</v>
      </c>
      <c r="AC35">
        <f t="shared" si="103"/>
        <v>1</v>
      </c>
      <c r="AD35" s="3" t="str">
        <f t="shared" ca="1" si="75"/>
        <v>00015 Template GSM  M-M-mate EL Spr Scan 1 (F33N11)</v>
      </c>
      <c r="AE35" s="10" t="str">
        <f ca="1">IF(MATCH(AD35,AD$5:AD35,0)=(COUNTA(AD$5:AD35)),"-","Dup")</f>
        <v>-</v>
      </c>
      <c r="AF35" s="23" t="b">
        <f t="shared" ca="1" si="111"/>
        <v>1</v>
      </c>
      <c r="AG35" s="23" t="b">
        <f t="shared" ca="1" si="111"/>
        <v>0</v>
      </c>
      <c r="AH35" s="23" t="str">
        <f t="shared" ca="1" si="111"/>
        <v>-</v>
      </c>
      <c r="AI35" s="23" t="str">
        <f t="shared" ca="1" si="111"/>
        <v>-</v>
      </c>
      <c r="AJ35" s="23" t="str">
        <f t="shared" ca="1" si="111"/>
        <v>-</v>
      </c>
      <c r="AK35" s="23" t="str">
        <f t="shared" ca="1" si="111"/>
        <v>-</v>
      </c>
      <c r="AL35" s="23" t="str">
        <f t="shared" ca="1" si="111"/>
        <v>-</v>
      </c>
      <c r="AM35" s="23" t="str">
        <f t="shared" ca="1" si="111"/>
        <v>-</v>
      </c>
      <c r="AN35" s="23" t="str">
        <f t="shared" ca="1" si="111"/>
        <v>-</v>
      </c>
      <c r="AO35" s="23" t="str">
        <f t="shared" ca="1" si="111"/>
        <v>-</v>
      </c>
      <c r="AP35" s="23" t="str">
        <f t="shared" ca="1" si="111"/>
        <v>-</v>
      </c>
      <c r="AQ35" s="23">
        <f t="shared" ca="1" si="111"/>
        <v>1</v>
      </c>
      <c r="AR35" s="23">
        <f t="shared" ca="1" si="111"/>
        <v>1</v>
      </c>
      <c r="AS35" s="23" t="str">
        <f t="shared" ca="1" si="111"/>
        <v>-</v>
      </c>
      <c r="AT35" s="23" t="str">
        <f t="shared" ca="1" si="111"/>
        <v>-</v>
      </c>
      <c r="AU35" s="23" t="str">
        <f t="shared" ca="1" si="111"/>
        <v>-</v>
      </c>
      <c r="AV35" s="23" t="str">
        <f t="shared" ca="1" si="112"/>
        <v>-</v>
      </c>
      <c r="AW35" s="23" t="str">
        <f t="shared" ca="1" si="112"/>
        <v>-</v>
      </c>
      <c r="AX35" s="23" t="str">
        <f t="shared" ca="1" si="112"/>
        <v>-</v>
      </c>
      <c r="AY35" s="23" t="str">
        <f t="shared" ca="1" si="112"/>
        <v>-</v>
      </c>
      <c r="AZ35" s="23" t="str">
        <f t="shared" ca="1" si="112"/>
        <v>-</v>
      </c>
      <c r="BA35" s="23" t="str">
        <f t="shared" ca="1" si="112"/>
        <v>-</v>
      </c>
      <c r="BB35" s="23" t="str">
        <f t="shared" ca="1" si="112"/>
        <v>-</v>
      </c>
      <c r="BC35" s="23" t="str">
        <f t="shared" ca="1" si="112"/>
        <v>-</v>
      </c>
      <c r="BD35" s="23" t="str">
        <f t="shared" ca="1" si="112"/>
        <v>-</v>
      </c>
      <c r="BE35" s="23" t="str">
        <f t="shared" ca="1" si="112"/>
        <v>-</v>
      </c>
      <c r="BF35" s="23" t="str">
        <f t="shared" ca="1" si="112"/>
        <v>-</v>
      </c>
      <c r="BG35" s="23" t="str">
        <f t="shared" ca="1" si="112"/>
        <v>-</v>
      </c>
      <c r="BH35" s="23" t="str">
        <f t="shared" ca="1" si="112"/>
        <v>-</v>
      </c>
      <c r="BI35" s="23" t="str">
        <f t="shared" ca="1" si="112"/>
        <v>-</v>
      </c>
      <c r="BJ35" s="23" t="str">
        <f t="shared" ca="1" si="112"/>
        <v>-</v>
      </c>
      <c r="BK35" s="23" t="str">
        <f t="shared" ca="1" si="112"/>
        <v>-</v>
      </c>
      <c r="BL35" s="23" t="str">
        <f t="shared" ca="1" si="113"/>
        <v>-</v>
      </c>
      <c r="BM35" s="23" t="str">
        <f t="shared" ca="1" si="113"/>
        <v>-</v>
      </c>
      <c r="BN35" s="23" t="str">
        <f t="shared" ca="1" si="113"/>
        <v>-</v>
      </c>
      <c r="BO35" s="23" t="str">
        <f t="shared" ca="1" si="113"/>
        <v>-</v>
      </c>
      <c r="BP35" s="23" t="str">
        <f t="shared" ca="1" si="113"/>
        <v>-</v>
      </c>
      <c r="BQ35" s="23" t="str">
        <f t="shared" ca="1" si="113"/>
        <v>-</v>
      </c>
      <c r="BR35" s="23" t="str">
        <f t="shared" ca="1" si="113"/>
        <v>-</v>
      </c>
      <c r="BS35" s="23" t="str">
        <f t="shared" ca="1" si="113"/>
        <v>-</v>
      </c>
      <c r="BT35" s="23" t="str">
        <f t="shared" ca="1" si="113"/>
        <v>-</v>
      </c>
      <c r="BU35" s="23" t="str">
        <f t="shared" ca="1" si="113"/>
        <v>-</v>
      </c>
      <c r="BV35" s="23" t="str">
        <f t="shared" ca="1" si="113"/>
        <v>-</v>
      </c>
      <c r="BW35" s="23" t="str">
        <f t="shared" ca="1" si="113"/>
        <v>-</v>
      </c>
      <c r="BX35" s="23" t="str">
        <f t="shared" ca="1" si="113"/>
        <v>-</v>
      </c>
      <c r="BY35" s="23">
        <f t="shared" ca="1" si="113"/>
        <v>1</v>
      </c>
      <c r="BZ35" s="23">
        <f t="shared" ca="1" si="113"/>
        <v>1</v>
      </c>
      <c r="CA35" s="23">
        <f t="shared" ca="1" si="113"/>
        <v>0</v>
      </c>
      <c r="CB35" s="23" t="str">
        <f t="shared" ca="1" si="114"/>
        <v>-</v>
      </c>
      <c r="CC35" s="23" t="str">
        <f t="shared" ca="1" si="114"/>
        <v>-</v>
      </c>
      <c r="CD35" s="23" t="str">
        <f t="shared" ca="1" si="114"/>
        <v>-</v>
      </c>
      <c r="CE35" s="23" t="str">
        <f t="shared" ca="1" si="114"/>
        <v>-</v>
      </c>
      <c r="CF35" s="23" t="str">
        <f t="shared" ca="1" si="114"/>
        <v>-</v>
      </c>
      <c r="CG35" s="23" t="str">
        <f t="shared" ca="1" si="114"/>
        <v>-</v>
      </c>
      <c r="CH35" s="23" t="str">
        <f t="shared" ca="1" si="114"/>
        <v>-</v>
      </c>
      <c r="CI35" s="23">
        <f t="shared" ca="1" si="114"/>
        <v>0</v>
      </c>
      <c r="CJ35" s="23" t="str">
        <f t="shared" ca="1" si="114"/>
        <v>-</v>
      </c>
      <c r="CK35" s="23" t="str">
        <f t="shared" ca="1" si="114"/>
        <v>-</v>
      </c>
      <c r="CL35" s="23" t="str">
        <f t="shared" ca="1" si="114"/>
        <v>-</v>
      </c>
      <c r="CM35" s="23" t="str">
        <f t="shared" ca="1" si="114"/>
        <v>-</v>
      </c>
      <c r="CN35" s="23" t="str">
        <f t="shared" ca="1" si="114"/>
        <v>-</v>
      </c>
      <c r="CO35" s="23">
        <f t="shared" ca="1" si="114"/>
        <v>0</v>
      </c>
      <c r="CP35" s="23">
        <f t="shared" ca="1" si="114"/>
        <v>0</v>
      </c>
      <c r="CQ35" s="23">
        <f t="shared" ca="1" si="114"/>
        <v>0</v>
      </c>
      <c r="CR35" s="23">
        <f t="shared" ca="1" si="110"/>
        <v>0</v>
      </c>
      <c r="CS35" s="23">
        <f t="shared" ca="1" si="110"/>
        <v>0</v>
      </c>
      <c r="CT35" s="23">
        <f t="shared" ca="1" si="110"/>
        <v>0</v>
      </c>
      <c r="CU35" s="23">
        <f t="shared" ca="1" si="110"/>
        <v>0</v>
      </c>
      <c r="CV35" s="23">
        <f t="shared" ca="1" si="82"/>
        <v>0</v>
      </c>
      <c r="CW35" s="23">
        <f t="shared" ca="1" si="82"/>
        <v>0</v>
      </c>
      <c r="CX35" s="23">
        <f t="shared" ca="1" si="82"/>
        <v>0</v>
      </c>
      <c r="CY35" s="23">
        <f t="shared" ca="1" si="82"/>
        <v>0</v>
      </c>
      <c r="CZ35" s="23" t="str">
        <f t="shared" ca="1" si="82"/>
        <v>-</v>
      </c>
      <c r="DA35" s="23" t="str">
        <f t="shared" ca="1" si="82"/>
        <v>-</v>
      </c>
      <c r="DB35" s="23">
        <f t="shared" ca="1" si="82"/>
        <v>19</v>
      </c>
      <c r="DC35" s="23">
        <f t="shared" ca="1" si="82"/>
        <v>19</v>
      </c>
      <c r="DD35" s="23" t="str">
        <f t="shared" ca="1" si="82"/>
        <v>-</v>
      </c>
      <c r="DE35" s="23" t="str">
        <f t="shared" ca="1" si="82"/>
        <v>-</v>
      </c>
      <c r="DF35" s="23" t="str">
        <f t="shared" ca="1" si="82"/>
        <v>-</v>
      </c>
      <c r="DG35" s="23" t="str">
        <f t="shared" ca="1" si="82"/>
        <v>-</v>
      </c>
      <c r="DH35" s="23" t="str">
        <f t="shared" ca="1" si="82"/>
        <v>-</v>
      </c>
      <c r="DI35" s="23" t="str">
        <f t="shared" ca="1" si="82"/>
        <v>-</v>
      </c>
      <c r="DJ35" s="23" t="str">
        <f t="shared" ca="1" si="82"/>
        <v>-</v>
      </c>
      <c r="DK35" s="5">
        <f t="shared" si="48"/>
        <v>1</v>
      </c>
      <c r="DL35" s="23" t="str">
        <f t="shared" ca="1" si="104"/>
        <v>-</v>
      </c>
      <c r="DM35" s="23" t="str">
        <f t="shared" ca="1" si="104"/>
        <v>-</v>
      </c>
      <c r="DN35" s="23" t="str">
        <f t="shared" ca="1" si="104"/>
        <v>-</v>
      </c>
      <c r="DO35" s="23" t="str">
        <f t="shared" ca="1" si="104"/>
        <v>-</v>
      </c>
      <c r="DP35" s="5" t="b">
        <f t="shared" si="49"/>
        <v>0</v>
      </c>
      <c r="DQ35" s="23" t="str">
        <f t="shared" ca="1" si="104"/>
        <v>-</v>
      </c>
      <c r="DR35" s="23">
        <f t="shared" ca="1" si="104"/>
        <v>0</v>
      </c>
      <c r="DS35" s="23" t="str">
        <f t="shared" ca="1" si="104"/>
        <v>-</v>
      </c>
      <c r="DT35" s="23">
        <f t="shared" ca="1" si="104"/>
        <v>1</v>
      </c>
      <c r="DU35" s="23">
        <f t="shared" ca="1" si="104"/>
        <v>0</v>
      </c>
      <c r="DV35" s="23">
        <f t="shared" ca="1" si="104"/>
        <v>1</v>
      </c>
      <c r="DW35" s="23">
        <f t="shared" ca="1" si="104"/>
        <v>1</v>
      </c>
      <c r="DX35" s="23">
        <f t="shared" ca="1" si="104"/>
        <v>1</v>
      </c>
      <c r="DY35" s="23">
        <f t="shared" ca="1" si="104"/>
        <v>0</v>
      </c>
      <c r="DZ35" s="23">
        <f t="shared" ca="1" si="104"/>
        <v>0</v>
      </c>
      <c r="EA35" s="23">
        <f t="shared" ca="1" si="104"/>
        <v>0</v>
      </c>
      <c r="EB35" s="23">
        <f t="shared" ca="1" si="105"/>
        <v>0</v>
      </c>
      <c r="EC35" s="23">
        <f t="shared" ca="1" si="105"/>
        <v>1</v>
      </c>
      <c r="ED35" s="23">
        <f t="shared" ca="1" si="105"/>
        <v>0</v>
      </c>
      <c r="EE35" s="23">
        <f t="shared" ca="1" si="105"/>
        <v>0</v>
      </c>
      <c r="EF35" s="23">
        <f t="shared" ca="1" si="105"/>
        <v>0</v>
      </c>
      <c r="EG35" s="23">
        <f t="shared" ca="1" si="105"/>
        <v>0</v>
      </c>
      <c r="EH35" s="23">
        <f t="shared" ca="1" si="105"/>
        <v>0</v>
      </c>
      <c r="EI35" s="23">
        <f t="shared" ca="1" si="105"/>
        <v>0</v>
      </c>
      <c r="EJ35" s="23">
        <f t="shared" ca="1" si="105"/>
        <v>0</v>
      </c>
      <c r="EK35" s="23">
        <f t="shared" ca="1" si="105"/>
        <v>1</v>
      </c>
      <c r="EL35" s="23">
        <f t="shared" ca="1" si="105"/>
        <v>0</v>
      </c>
      <c r="EM35" s="5">
        <f t="shared" si="50"/>
        <v>0</v>
      </c>
      <c r="EN35" s="5">
        <f t="shared" si="50"/>
        <v>0</v>
      </c>
      <c r="EO35" s="5">
        <f t="shared" si="50"/>
        <v>0</v>
      </c>
      <c r="EP35" s="5">
        <f t="shared" si="50"/>
        <v>0</v>
      </c>
      <c r="EQ35" s="5">
        <f t="shared" si="50"/>
        <v>0</v>
      </c>
      <c r="ER35" s="23">
        <f t="shared" ca="1" si="106"/>
        <v>0</v>
      </c>
      <c r="ES35" s="23">
        <f t="shared" ca="1" si="106"/>
        <v>0</v>
      </c>
      <c r="ET35" s="23" t="str">
        <f t="shared" ca="1" si="106"/>
        <v>-</v>
      </c>
      <c r="EU35" s="23" t="str">
        <f t="shared" ca="1" si="106"/>
        <v>-</v>
      </c>
      <c r="EV35" s="23" t="str">
        <f t="shared" ca="1" si="106"/>
        <v>-</v>
      </c>
      <c r="EW35" s="23" t="str">
        <f t="shared" ca="1" si="106"/>
        <v>-</v>
      </c>
      <c r="EX35" s="5" t="b">
        <f t="shared" si="51"/>
        <v>0</v>
      </c>
      <c r="EY35" s="5" t="b">
        <f t="shared" si="51"/>
        <v>0</v>
      </c>
      <c r="EZ35" s="5" t="b">
        <f t="shared" si="51"/>
        <v>1</v>
      </c>
      <c r="FA35" s="23">
        <f t="shared" ca="1" si="106"/>
        <v>1</v>
      </c>
      <c r="FB35" s="23">
        <f t="shared" ca="1" si="106"/>
        <v>1</v>
      </c>
      <c r="FC35" s="23" t="str">
        <f t="shared" ca="1" si="106"/>
        <v>-</v>
      </c>
      <c r="FD35" s="23" t="str">
        <f t="shared" ca="1" si="106"/>
        <v>-</v>
      </c>
      <c r="FE35" s="23" t="str">
        <f t="shared" ca="1" si="106"/>
        <v>-</v>
      </c>
      <c r="FF35" s="23" t="str">
        <f t="shared" ca="1" si="106"/>
        <v>-</v>
      </c>
      <c r="FG35" s="5" t="str">
        <f t="array" ref="FG35">IF(OR(FH35:FU35&lt;&gt;"-"),TRUE,"-")</f>
        <v>-</v>
      </c>
      <c r="FH35" s="5" t="str">
        <f t="shared" si="108"/>
        <v>-</v>
      </c>
      <c r="FI35" s="5" t="str">
        <f t="shared" si="108"/>
        <v>-</v>
      </c>
      <c r="FJ35" s="5" t="str">
        <f t="shared" si="108"/>
        <v>-</v>
      </c>
      <c r="FK35" s="5" t="str">
        <f t="shared" si="108"/>
        <v>-</v>
      </c>
      <c r="FL35" s="5" t="str">
        <f t="shared" si="108"/>
        <v>-</v>
      </c>
      <c r="FM35" s="5" t="str">
        <f t="shared" si="108"/>
        <v>-</v>
      </c>
      <c r="FN35" s="5" t="str">
        <f t="shared" si="108"/>
        <v>-</v>
      </c>
      <c r="FO35" s="5" t="str">
        <f t="shared" si="108"/>
        <v>-</v>
      </c>
      <c r="FP35" s="5" t="str">
        <f t="shared" si="108"/>
        <v>-</v>
      </c>
      <c r="FQ35" s="5" t="str">
        <f t="shared" si="108"/>
        <v>-</v>
      </c>
      <c r="FR35" s="5" t="str">
        <f t="shared" si="108"/>
        <v>-</v>
      </c>
      <c r="FS35" s="5" t="str">
        <f t="shared" si="108"/>
        <v>-</v>
      </c>
      <c r="FT35" s="5" t="str">
        <f t="shared" si="108"/>
        <v>-</v>
      </c>
      <c r="FU35" s="5" t="str">
        <f t="shared" si="108"/>
        <v>-</v>
      </c>
      <c r="FV35" s="5" t="b">
        <f t="array" aca="1" ref="FV35" ca="1">IF(OR(FW35:GK35&lt;&gt;"-"),TRUE,"-")</f>
        <v>1</v>
      </c>
      <c r="FW35" s="23">
        <f t="shared" ca="1" si="53"/>
        <v>0</v>
      </c>
      <c r="FX35" s="5" t="str">
        <f t="shared" si="54"/>
        <v>-</v>
      </c>
      <c r="FY35" s="5" t="str">
        <f t="shared" si="55"/>
        <v>-</v>
      </c>
      <c r="FZ35" s="5" t="str">
        <f t="shared" si="56"/>
        <v>-</v>
      </c>
      <c r="GA35" s="5" t="str">
        <f t="shared" si="57"/>
        <v>-</v>
      </c>
      <c r="GB35" s="5" t="str">
        <f t="shared" si="58"/>
        <v>-</v>
      </c>
      <c r="GC35" s="5" t="str">
        <f t="shared" si="59"/>
        <v>-</v>
      </c>
      <c r="GD35" s="5" t="str">
        <f t="shared" si="60"/>
        <v>-</v>
      </c>
      <c r="GE35" s="5" t="str">
        <f t="shared" si="61"/>
        <v>-</v>
      </c>
      <c r="GF35" s="5" t="str">
        <f t="shared" si="62"/>
        <v>-</v>
      </c>
      <c r="GG35" s="5" t="str">
        <f t="shared" si="63"/>
        <v>-</v>
      </c>
      <c r="GH35" s="5" t="str">
        <f t="shared" si="64"/>
        <v>-</v>
      </c>
      <c r="GI35" s="5" t="str">
        <f t="shared" si="65"/>
        <v>-</v>
      </c>
      <c r="GJ35" s="5" t="str">
        <f t="shared" si="66"/>
        <v>-</v>
      </c>
      <c r="GK35" s="5" t="str">
        <f t="shared" si="67"/>
        <v>-</v>
      </c>
      <c r="GL35" s="23" t="str">
        <f t="shared" ca="1" si="68"/>
        <v>-</v>
      </c>
      <c r="GM35" s="23" t="str">
        <f t="shared" ca="1" si="68"/>
        <v>-</v>
      </c>
      <c r="GN35" s="23" t="b">
        <f t="shared" ca="1" si="69"/>
        <v>1</v>
      </c>
      <c r="GO35" s="23">
        <f t="shared" ca="1" si="69"/>
        <v>0</v>
      </c>
      <c r="GP35" s="23" t="str">
        <f t="shared" ca="1" si="69"/>
        <v>-</v>
      </c>
      <c r="GQ35" s="23" t="str">
        <f t="shared" ca="1" si="69"/>
        <v>-</v>
      </c>
      <c r="GR35" s="23" t="str">
        <f t="shared" ca="1" si="69"/>
        <v>-</v>
      </c>
      <c r="GS35" s="23" t="str">
        <f t="shared" ca="1" si="69"/>
        <v>-</v>
      </c>
      <c r="GT35" s="5">
        <f t="shared" si="71"/>
        <v>0</v>
      </c>
      <c r="GU35" s="5">
        <f t="shared" si="71"/>
        <v>0</v>
      </c>
      <c r="GV35" s="5">
        <f t="shared" si="71"/>
        <v>0</v>
      </c>
      <c r="GW35" s="5">
        <f t="shared" si="71"/>
        <v>0</v>
      </c>
      <c r="GX35" s="5">
        <f t="shared" si="71"/>
        <v>240</v>
      </c>
      <c r="GY35" s="23">
        <f t="shared" ca="1" si="69"/>
        <v>1</v>
      </c>
      <c r="GZ35" s="23">
        <f t="shared" ca="1" si="69"/>
        <v>0</v>
      </c>
      <c r="HA35" s="23">
        <f t="shared" ca="1" si="69"/>
        <v>1</v>
      </c>
      <c r="HB35" s="23">
        <f t="shared" ca="1" si="69"/>
        <v>1</v>
      </c>
      <c r="HC35" s="23">
        <f t="shared" ca="1" si="69"/>
        <v>0</v>
      </c>
      <c r="HD35" s="23">
        <f t="shared" ca="1" si="69"/>
        <v>70</v>
      </c>
      <c r="HE35" s="23">
        <f t="shared" ca="1" si="109"/>
        <v>50</v>
      </c>
      <c r="HF35" s="23">
        <f t="shared" ca="1" si="109"/>
        <v>70</v>
      </c>
      <c r="HG35" s="23">
        <f t="shared" ca="1" si="109"/>
        <v>50</v>
      </c>
      <c r="HH35" s="5">
        <f t="shared" si="72"/>
        <v>1</v>
      </c>
      <c r="HI35" s="5">
        <f t="shared" si="73"/>
        <v>1</v>
      </c>
      <c r="HJ35" s="5">
        <f t="shared" si="74"/>
        <v>1</v>
      </c>
      <c r="HK35" s="23">
        <f t="shared" ca="1" si="109"/>
        <v>1</v>
      </c>
      <c r="HL35" s="23">
        <f t="shared" ca="1" si="109"/>
        <v>1</v>
      </c>
      <c r="HM35" s="23">
        <f t="shared" ca="1" si="109"/>
        <v>1</v>
      </c>
      <c r="HN35" s="23">
        <f t="shared" ca="1" si="109"/>
        <v>1</v>
      </c>
      <c r="HO35" s="23">
        <f t="shared" ca="1" si="109"/>
        <v>1</v>
      </c>
      <c r="HP35" s="23">
        <f t="shared" ca="1" si="109"/>
        <v>1</v>
      </c>
      <c r="HQ35" s="23">
        <f t="shared" ca="1" si="109"/>
        <v>1</v>
      </c>
      <c r="HR35" s="23" t="b">
        <f t="shared" ca="1" si="109"/>
        <v>1</v>
      </c>
      <c r="HS35" s="23">
        <f t="shared" ca="1" si="109"/>
        <v>1230</v>
      </c>
      <c r="HT35" s="23">
        <f t="shared" ca="1" si="109"/>
        <v>0</v>
      </c>
      <c r="HU35" s="23" t="str">
        <f t="shared" ca="1" si="109"/>
        <v>-</v>
      </c>
      <c r="HV35" s="23" t="str">
        <f t="shared" ca="1" si="109"/>
        <v>-</v>
      </c>
      <c r="HW35" s="23">
        <f t="shared" ca="1" si="107"/>
        <v>0</v>
      </c>
      <c r="HX35" s="23">
        <f t="shared" ca="1" si="107"/>
        <v>0</v>
      </c>
      <c r="HY35" s="29">
        <v>0</v>
      </c>
    </row>
    <row r="36" spans="1:233" outlineLevel="1">
      <c r="A36" s="26">
        <f t="shared" si="17"/>
        <v>31</v>
      </c>
      <c r="B36" s="26">
        <f t="shared" si="80"/>
        <v>15</v>
      </c>
      <c r="C36">
        <v>10</v>
      </c>
      <c r="D36" t="b">
        <v>0</v>
      </c>
      <c r="E36" t="b">
        <v>0</v>
      </c>
      <c r="F36" t="b">
        <v>0</v>
      </c>
      <c r="G36" s="35">
        <v>3</v>
      </c>
      <c r="H36" s="123">
        <v>24</v>
      </c>
      <c r="I36" s="35">
        <v>1</v>
      </c>
      <c r="J36" s="35">
        <v>0</v>
      </c>
      <c r="K36" s="123">
        <v>1</v>
      </c>
      <c r="L36" s="123">
        <v>1</v>
      </c>
      <c r="M36" s="123">
        <v>1</v>
      </c>
      <c r="N36" s="35">
        <v>2</v>
      </c>
      <c r="O36" s="35">
        <v>2</v>
      </c>
      <c r="P36" s="35">
        <v>2</v>
      </c>
      <c r="Q36" s="35">
        <v>2</v>
      </c>
      <c r="R36" s="35">
        <v>2</v>
      </c>
      <c r="S36" s="35">
        <v>2</v>
      </c>
      <c r="T36" s="35">
        <v>2</v>
      </c>
      <c r="U36" s="35">
        <v>2</v>
      </c>
      <c r="V36" s="35">
        <v>2</v>
      </c>
      <c r="W36" s="35">
        <v>2</v>
      </c>
      <c r="X36" s="35">
        <v>2</v>
      </c>
      <c r="Y36" s="35">
        <v>2</v>
      </c>
      <c r="Z36" s="35"/>
      <c r="AA36">
        <f>MOD(INT(($H36-1)/PRODUCT(AB$19:$AC$19)),AA$19)+1</f>
        <v>2</v>
      </c>
      <c r="AB36">
        <f>MOD(INT(($H36-1)/PRODUCT(AC$19:$AC$19)),AB$19)+1</f>
        <v>2</v>
      </c>
      <c r="AC36">
        <f t="shared" si="103"/>
        <v>2</v>
      </c>
      <c r="AD36" s="3" t="str">
        <f t="shared" ca="1" si="75"/>
        <v>00016 Template GSM  M-M-mate EL Spr Scan 1 (F33N11)</v>
      </c>
      <c r="AE36" s="10" t="str">
        <f ca="1">IF(MATCH(AD36,AD$5:AD36,0)=(COUNTA(AD$5:AD36)),"-","Dup")</f>
        <v>-</v>
      </c>
      <c r="AF36" s="23" t="b">
        <f t="shared" ca="1" si="111"/>
        <v>1</v>
      </c>
      <c r="AG36" s="23" t="b">
        <f t="shared" ca="1" si="111"/>
        <v>0</v>
      </c>
      <c r="AH36" s="23" t="str">
        <f t="shared" ca="1" si="111"/>
        <v>-</v>
      </c>
      <c r="AI36" s="23" t="str">
        <f t="shared" ca="1" si="111"/>
        <v>-</v>
      </c>
      <c r="AJ36" s="23" t="str">
        <f t="shared" ca="1" si="111"/>
        <v>-</v>
      </c>
      <c r="AK36" s="23" t="str">
        <f t="shared" ca="1" si="111"/>
        <v>-</v>
      </c>
      <c r="AL36" s="23" t="str">
        <f t="shared" ca="1" si="111"/>
        <v>-</v>
      </c>
      <c r="AM36" s="23" t="str">
        <f t="shared" ca="1" si="111"/>
        <v>-</v>
      </c>
      <c r="AN36" s="23" t="str">
        <f t="shared" ca="1" si="111"/>
        <v>-</v>
      </c>
      <c r="AO36" s="23" t="str">
        <f t="shared" ca="1" si="111"/>
        <v>-</v>
      </c>
      <c r="AP36" s="23" t="str">
        <f t="shared" ca="1" si="111"/>
        <v>-</v>
      </c>
      <c r="AQ36" s="23">
        <f t="shared" ca="1" si="111"/>
        <v>1</v>
      </c>
      <c r="AR36" s="23">
        <f t="shared" ca="1" si="111"/>
        <v>1</v>
      </c>
      <c r="AS36" s="23" t="str">
        <f t="shared" ca="1" si="111"/>
        <v>-</v>
      </c>
      <c r="AT36" s="23" t="str">
        <f t="shared" ca="1" si="111"/>
        <v>-</v>
      </c>
      <c r="AU36" s="23" t="str">
        <f t="shared" ca="1" si="111"/>
        <v>-</v>
      </c>
      <c r="AV36" s="23" t="str">
        <f t="shared" ca="1" si="112"/>
        <v>-</v>
      </c>
      <c r="AW36" s="23" t="str">
        <f t="shared" ca="1" si="112"/>
        <v>-</v>
      </c>
      <c r="AX36" s="23" t="str">
        <f t="shared" ca="1" si="112"/>
        <v>-</v>
      </c>
      <c r="AY36" s="23" t="str">
        <f t="shared" ca="1" si="112"/>
        <v>-</v>
      </c>
      <c r="AZ36" s="23" t="str">
        <f t="shared" ca="1" si="112"/>
        <v>-</v>
      </c>
      <c r="BA36" s="23" t="str">
        <f t="shared" ca="1" si="112"/>
        <v>-</v>
      </c>
      <c r="BB36" s="23" t="str">
        <f t="shared" ca="1" si="112"/>
        <v>-</v>
      </c>
      <c r="BC36" s="23" t="str">
        <f t="shared" ca="1" si="112"/>
        <v>-</v>
      </c>
      <c r="BD36" s="23" t="str">
        <f t="shared" ca="1" si="112"/>
        <v>-</v>
      </c>
      <c r="BE36" s="23" t="str">
        <f t="shared" ca="1" si="112"/>
        <v>-</v>
      </c>
      <c r="BF36" s="23" t="str">
        <f t="shared" ca="1" si="112"/>
        <v>-</v>
      </c>
      <c r="BG36" s="23" t="str">
        <f t="shared" ca="1" si="112"/>
        <v>-</v>
      </c>
      <c r="BH36" s="23" t="str">
        <f t="shared" ca="1" si="112"/>
        <v>-</v>
      </c>
      <c r="BI36" s="23" t="str">
        <f t="shared" ca="1" si="112"/>
        <v>-</v>
      </c>
      <c r="BJ36" s="23" t="str">
        <f t="shared" ca="1" si="112"/>
        <v>-</v>
      </c>
      <c r="BK36" s="23" t="str">
        <f t="shared" ca="1" si="112"/>
        <v>-</v>
      </c>
      <c r="BL36" s="23" t="str">
        <f t="shared" ca="1" si="113"/>
        <v>-</v>
      </c>
      <c r="BM36" s="23" t="str">
        <f t="shared" ca="1" si="113"/>
        <v>-</v>
      </c>
      <c r="BN36" s="23" t="str">
        <f t="shared" ca="1" si="113"/>
        <v>-</v>
      </c>
      <c r="BO36" s="23" t="str">
        <f t="shared" ca="1" si="113"/>
        <v>-</v>
      </c>
      <c r="BP36" s="23" t="str">
        <f t="shared" ca="1" si="113"/>
        <v>-</v>
      </c>
      <c r="BQ36" s="23" t="str">
        <f t="shared" ca="1" si="113"/>
        <v>-</v>
      </c>
      <c r="BR36" s="23" t="str">
        <f t="shared" ca="1" si="113"/>
        <v>-</v>
      </c>
      <c r="BS36" s="23" t="str">
        <f t="shared" ca="1" si="113"/>
        <v>-</v>
      </c>
      <c r="BT36" s="23" t="str">
        <f t="shared" ca="1" si="113"/>
        <v>-</v>
      </c>
      <c r="BU36" s="23" t="str">
        <f t="shared" ca="1" si="113"/>
        <v>-</v>
      </c>
      <c r="BV36" s="23" t="str">
        <f t="shared" ca="1" si="113"/>
        <v>-</v>
      </c>
      <c r="BW36" s="23" t="str">
        <f t="shared" ca="1" si="113"/>
        <v>-</v>
      </c>
      <c r="BX36" s="23" t="str">
        <f t="shared" ca="1" si="113"/>
        <v>-</v>
      </c>
      <c r="BY36" s="23">
        <f t="shared" ca="1" si="113"/>
        <v>1</v>
      </c>
      <c r="BZ36" s="23">
        <f t="shared" ca="1" si="113"/>
        <v>1</v>
      </c>
      <c r="CA36" s="23">
        <f t="shared" ca="1" si="113"/>
        <v>0</v>
      </c>
      <c r="CB36" s="23" t="str">
        <f t="shared" ca="1" si="114"/>
        <v>-</v>
      </c>
      <c r="CC36" s="23" t="str">
        <f t="shared" ca="1" si="114"/>
        <v>-</v>
      </c>
      <c r="CD36" s="23" t="str">
        <f t="shared" ca="1" si="114"/>
        <v>-</v>
      </c>
      <c r="CE36" s="23" t="str">
        <f t="shared" ca="1" si="114"/>
        <v>-</v>
      </c>
      <c r="CF36" s="23" t="str">
        <f t="shared" ca="1" si="114"/>
        <v>-</v>
      </c>
      <c r="CG36" s="23" t="str">
        <f t="shared" ca="1" si="114"/>
        <v>-</v>
      </c>
      <c r="CH36" s="23" t="str">
        <f t="shared" ca="1" si="114"/>
        <v>-</v>
      </c>
      <c r="CI36" s="23">
        <f t="shared" ca="1" si="114"/>
        <v>0</v>
      </c>
      <c r="CJ36" s="23" t="str">
        <f t="shared" ca="1" si="114"/>
        <v>-</v>
      </c>
      <c r="CK36" s="23" t="str">
        <f t="shared" ca="1" si="114"/>
        <v>-</v>
      </c>
      <c r="CL36" s="23" t="str">
        <f t="shared" ca="1" si="114"/>
        <v>-</v>
      </c>
      <c r="CM36" s="23" t="str">
        <f t="shared" ca="1" si="114"/>
        <v>-</v>
      </c>
      <c r="CN36" s="23" t="str">
        <f t="shared" ca="1" si="114"/>
        <v>-</v>
      </c>
      <c r="CO36" s="23">
        <f t="shared" ca="1" si="114"/>
        <v>0</v>
      </c>
      <c r="CP36" s="23">
        <f t="shared" ca="1" si="114"/>
        <v>0</v>
      </c>
      <c r="CQ36" s="23">
        <f t="shared" ca="1" si="114"/>
        <v>0</v>
      </c>
      <c r="CR36" s="23">
        <f t="shared" ca="1" si="110"/>
        <v>0</v>
      </c>
      <c r="CS36" s="23">
        <f t="shared" ca="1" si="110"/>
        <v>0</v>
      </c>
      <c r="CT36" s="23">
        <f t="shared" ca="1" si="110"/>
        <v>0</v>
      </c>
      <c r="CU36" s="23">
        <f t="shared" ca="1" si="110"/>
        <v>0</v>
      </c>
      <c r="CV36" s="23">
        <f t="shared" ca="1" si="82"/>
        <v>0</v>
      </c>
      <c r="CW36" s="23">
        <f t="shared" ca="1" si="82"/>
        <v>0</v>
      </c>
      <c r="CX36" s="23">
        <f t="shared" ca="1" si="82"/>
        <v>0</v>
      </c>
      <c r="CY36" s="23">
        <f t="shared" ca="1" si="82"/>
        <v>0</v>
      </c>
      <c r="CZ36" s="23" t="str">
        <f t="shared" ca="1" si="82"/>
        <v>-</v>
      </c>
      <c r="DA36" s="23" t="str">
        <f t="shared" ca="1" si="82"/>
        <v>-</v>
      </c>
      <c r="DB36" s="23">
        <f t="shared" ca="1" si="82"/>
        <v>19</v>
      </c>
      <c r="DC36" s="23">
        <f t="shared" ca="1" si="82"/>
        <v>19</v>
      </c>
      <c r="DD36" s="23" t="str">
        <f t="shared" ca="1" si="82"/>
        <v>-</v>
      </c>
      <c r="DE36" s="23" t="str">
        <f t="shared" ca="1" si="82"/>
        <v>-</v>
      </c>
      <c r="DF36" s="23" t="str">
        <f t="shared" ca="1" si="82"/>
        <v>-</v>
      </c>
      <c r="DG36" s="23" t="str">
        <f t="shared" ca="1" si="82"/>
        <v>-</v>
      </c>
      <c r="DH36" s="23" t="str">
        <f t="shared" ca="1" si="82"/>
        <v>-</v>
      </c>
      <c r="DI36" s="23" t="str">
        <f t="shared" ca="1" si="82"/>
        <v>-</v>
      </c>
      <c r="DJ36" s="23" t="str">
        <f t="shared" ca="1" si="82"/>
        <v>-</v>
      </c>
      <c r="DK36" s="5">
        <f t="shared" si="48"/>
        <v>1</v>
      </c>
      <c r="DL36" s="23" t="str">
        <f t="shared" ca="1" si="104"/>
        <v>-</v>
      </c>
      <c r="DM36" s="23" t="str">
        <f t="shared" ca="1" si="104"/>
        <v>-</v>
      </c>
      <c r="DN36" s="23" t="str">
        <f t="shared" ca="1" si="104"/>
        <v>-</v>
      </c>
      <c r="DO36" s="23" t="str">
        <f t="shared" ca="1" si="104"/>
        <v>-</v>
      </c>
      <c r="DP36" s="5" t="b">
        <f t="shared" si="49"/>
        <v>0</v>
      </c>
      <c r="DQ36" s="23" t="str">
        <f t="shared" ca="1" si="104"/>
        <v>-</v>
      </c>
      <c r="DR36" s="23">
        <f t="shared" ca="1" si="104"/>
        <v>0</v>
      </c>
      <c r="DS36" s="23" t="str">
        <f t="shared" ca="1" si="104"/>
        <v>-</v>
      </c>
      <c r="DT36" s="23">
        <f t="shared" ca="1" si="104"/>
        <v>1</v>
      </c>
      <c r="DU36" s="23">
        <f t="shared" ca="1" si="104"/>
        <v>0</v>
      </c>
      <c r="DV36" s="23">
        <f t="shared" ca="1" si="104"/>
        <v>1</v>
      </c>
      <c r="DW36" s="23">
        <f t="shared" ca="1" si="104"/>
        <v>1</v>
      </c>
      <c r="DX36" s="23">
        <f t="shared" ca="1" si="104"/>
        <v>1</v>
      </c>
      <c r="DY36" s="23">
        <f t="shared" ca="1" si="104"/>
        <v>0</v>
      </c>
      <c r="DZ36" s="23">
        <f t="shared" ca="1" si="104"/>
        <v>0</v>
      </c>
      <c r="EA36" s="23">
        <f t="shared" ca="1" si="104"/>
        <v>0</v>
      </c>
      <c r="EB36" s="23">
        <f t="shared" ca="1" si="105"/>
        <v>0</v>
      </c>
      <c r="EC36" s="23">
        <f t="shared" ca="1" si="105"/>
        <v>1</v>
      </c>
      <c r="ED36" s="23">
        <f t="shared" ca="1" si="105"/>
        <v>0</v>
      </c>
      <c r="EE36" s="23">
        <f t="shared" ca="1" si="105"/>
        <v>0</v>
      </c>
      <c r="EF36" s="23">
        <f t="shared" ca="1" si="105"/>
        <v>0</v>
      </c>
      <c r="EG36" s="23">
        <f t="shared" ca="1" si="105"/>
        <v>0</v>
      </c>
      <c r="EH36" s="23">
        <f t="shared" ca="1" si="105"/>
        <v>0</v>
      </c>
      <c r="EI36" s="23">
        <f t="shared" ca="1" si="105"/>
        <v>0</v>
      </c>
      <c r="EJ36" s="23">
        <f t="shared" ca="1" si="105"/>
        <v>0</v>
      </c>
      <c r="EK36" s="23">
        <f t="shared" ca="1" si="105"/>
        <v>1</v>
      </c>
      <c r="EL36" s="23">
        <f t="shared" ca="1" si="105"/>
        <v>0</v>
      </c>
      <c r="EM36" s="5">
        <f t="shared" ref="EM36:EQ36" si="115">INDEX(i.NLB,$I36,EM$18)</f>
        <v>0</v>
      </c>
      <c r="EN36" s="5">
        <f t="shared" si="115"/>
        <v>0</v>
      </c>
      <c r="EO36" s="5">
        <f t="shared" si="115"/>
        <v>0</v>
      </c>
      <c r="EP36" s="5">
        <f t="shared" si="115"/>
        <v>0</v>
      </c>
      <c r="EQ36" s="5">
        <f t="shared" si="115"/>
        <v>0</v>
      </c>
      <c r="ER36" s="23">
        <f t="shared" ca="1" si="106"/>
        <v>0</v>
      </c>
      <c r="ES36" s="23">
        <f t="shared" ca="1" si="106"/>
        <v>0</v>
      </c>
      <c r="ET36" s="23" t="str">
        <f t="shared" ca="1" si="106"/>
        <v>-</v>
      </c>
      <c r="EU36" s="23" t="str">
        <f t="shared" ca="1" si="106"/>
        <v>-</v>
      </c>
      <c r="EV36" s="23" t="str">
        <f t="shared" ca="1" si="106"/>
        <v>-</v>
      </c>
      <c r="EW36" s="23" t="str">
        <f t="shared" ca="1" si="106"/>
        <v>-</v>
      </c>
      <c r="EX36" s="5" t="b">
        <f t="shared" ref="EX36:EZ36" si="116">INDEX(i.TOL,$G36,EX$18)</f>
        <v>0</v>
      </c>
      <c r="EY36" s="5" t="b">
        <f t="shared" si="116"/>
        <v>0</v>
      </c>
      <c r="EZ36" s="5" t="b">
        <f t="shared" si="116"/>
        <v>1</v>
      </c>
      <c r="FA36" s="23">
        <f t="shared" ca="1" si="106"/>
        <v>1</v>
      </c>
      <c r="FB36" s="23">
        <f t="shared" ca="1" si="106"/>
        <v>1</v>
      </c>
      <c r="FC36" s="23" t="str">
        <f t="shared" ca="1" si="106"/>
        <v>-</v>
      </c>
      <c r="FD36" s="23" t="str">
        <f t="shared" ca="1" si="106"/>
        <v>-</v>
      </c>
      <c r="FE36" s="23" t="str">
        <f t="shared" ca="1" si="106"/>
        <v>-</v>
      </c>
      <c r="FF36" s="23" t="str">
        <f t="shared" ca="1" si="106"/>
        <v>-</v>
      </c>
      <c r="FG36" s="5" t="str">
        <f t="array" ref="FG36">IF(OR(FH36:FU36&lt;&gt;"-"),TRUE,"-")</f>
        <v>-</v>
      </c>
      <c r="FH36" s="5" t="str">
        <f t="shared" si="108"/>
        <v>-</v>
      </c>
      <c r="FI36" s="5" t="str">
        <f t="shared" si="108"/>
        <v>-</v>
      </c>
      <c r="FJ36" s="5" t="str">
        <f t="shared" si="108"/>
        <v>-</v>
      </c>
      <c r="FK36" s="5" t="str">
        <f t="shared" si="108"/>
        <v>-</v>
      </c>
      <c r="FL36" s="5" t="str">
        <f t="shared" si="108"/>
        <v>-</v>
      </c>
      <c r="FM36" s="5" t="str">
        <f t="shared" si="108"/>
        <v>-</v>
      </c>
      <c r="FN36" s="5" t="str">
        <f t="shared" si="108"/>
        <v>-</v>
      </c>
      <c r="FO36" s="5" t="str">
        <f t="shared" si="108"/>
        <v>-</v>
      </c>
      <c r="FP36" s="5" t="str">
        <f t="shared" si="108"/>
        <v>-</v>
      </c>
      <c r="FQ36" s="5" t="str">
        <f t="shared" si="108"/>
        <v>-</v>
      </c>
      <c r="FR36" s="5" t="str">
        <f t="shared" si="108"/>
        <v>-</v>
      </c>
      <c r="FS36" s="5" t="str">
        <f t="shared" si="108"/>
        <v>-</v>
      </c>
      <c r="FT36" s="5" t="str">
        <f t="shared" si="108"/>
        <v>-</v>
      </c>
      <c r="FU36" s="5" t="str">
        <f t="shared" si="108"/>
        <v>-</v>
      </c>
      <c r="FV36" s="5" t="b">
        <f t="array" aca="1" ref="FV36" ca="1">IF(OR(FW36:GK36&lt;&gt;"-"),TRUE,"-")</f>
        <v>1</v>
      </c>
      <c r="FW36" s="23">
        <f t="shared" ca="1" si="53"/>
        <v>0</v>
      </c>
      <c r="FX36" s="5" t="str">
        <f t="shared" si="54"/>
        <v>-</v>
      </c>
      <c r="FY36" s="5" t="str">
        <f t="shared" si="55"/>
        <v>-</v>
      </c>
      <c r="FZ36" s="5" t="str">
        <f t="shared" si="56"/>
        <v>-</v>
      </c>
      <c r="GA36" s="5" t="str">
        <f t="shared" si="57"/>
        <v>-</v>
      </c>
      <c r="GB36" s="5" t="str">
        <f t="shared" si="58"/>
        <v>-</v>
      </c>
      <c r="GC36" s="5" t="str">
        <f t="shared" si="59"/>
        <v>-</v>
      </c>
      <c r="GD36" s="5" t="str">
        <f t="shared" si="60"/>
        <v>-</v>
      </c>
      <c r="GE36" s="5" t="str">
        <f t="shared" si="61"/>
        <v>-</v>
      </c>
      <c r="GF36" s="5" t="str">
        <f t="shared" si="62"/>
        <v>-</v>
      </c>
      <c r="GG36" s="5" t="str">
        <f t="shared" si="63"/>
        <v>-</v>
      </c>
      <c r="GH36" s="5" t="str">
        <f t="shared" si="64"/>
        <v>-</v>
      </c>
      <c r="GI36" s="5" t="str">
        <f t="shared" si="65"/>
        <v>-</v>
      </c>
      <c r="GJ36" s="5" t="str">
        <f t="shared" si="66"/>
        <v>-</v>
      </c>
      <c r="GK36" s="5" t="str">
        <f t="shared" si="67"/>
        <v>-</v>
      </c>
      <c r="GL36" s="23" t="str">
        <f t="shared" ref="GL36:HX36" ca="1" si="117">OFFSET(GL$5,$B36,0)</f>
        <v>-</v>
      </c>
      <c r="GM36" s="23" t="str">
        <f t="shared" ca="1" si="117"/>
        <v>-</v>
      </c>
      <c r="GN36" s="23" t="b">
        <f t="shared" ca="1" si="117"/>
        <v>1</v>
      </c>
      <c r="GO36" s="23">
        <f t="shared" ca="1" si="117"/>
        <v>0</v>
      </c>
      <c r="GP36" s="23" t="str">
        <f t="shared" ca="1" si="117"/>
        <v>-</v>
      </c>
      <c r="GQ36" s="23" t="str">
        <f t="shared" ca="1" si="117"/>
        <v>-</v>
      </c>
      <c r="GR36" s="23" t="str">
        <f t="shared" ca="1" si="117"/>
        <v>-</v>
      </c>
      <c r="GS36" s="23" t="str">
        <f t="shared" ca="1" si="117"/>
        <v>-</v>
      </c>
      <c r="GT36" s="5">
        <f t="shared" ref="GT36:GX36" si="118">INDEX(i.FlkStrctr,$H36,GT$18)</f>
        <v>1</v>
      </c>
      <c r="GU36" s="5">
        <f t="shared" si="118"/>
        <v>500</v>
      </c>
      <c r="GV36" s="5">
        <f t="shared" si="118"/>
        <v>500</v>
      </c>
      <c r="GW36" s="5">
        <f t="shared" si="118"/>
        <v>0</v>
      </c>
      <c r="GX36" s="5">
        <f t="shared" si="118"/>
        <v>240</v>
      </c>
      <c r="GY36" s="23">
        <f t="shared" ca="1" si="117"/>
        <v>1</v>
      </c>
      <c r="GZ36" s="23">
        <f t="shared" ca="1" si="117"/>
        <v>0</v>
      </c>
      <c r="HA36" s="23">
        <f t="shared" ca="1" si="117"/>
        <v>1</v>
      </c>
      <c r="HB36" s="23">
        <f t="shared" ca="1" si="117"/>
        <v>1</v>
      </c>
      <c r="HC36" s="23">
        <f t="shared" ca="1" si="117"/>
        <v>0</v>
      </c>
      <c r="HD36" s="23">
        <f t="shared" ca="1" si="117"/>
        <v>70</v>
      </c>
      <c r="HE36" s="23">
        <f t="shared" ca="1" si="117"/>
        <v>50</v>
      </c>
      <c r="HF36" s="23">
        <f t="shared" ca="1" si="117"/>
        <v>70</v>
      </c>
      <c r="HG36" s="23">
        <f t="shared" ca="1" si="117"/>
        <v>50</v>
      </c>
      <c r="HH36" s="5">
        <f t="shared" si="72"/>
        <v>1</v>
      </c>
      <c r="HI36" s="5">
        <f t="shared" si="73"/>
        <v>1</v>
      </c>
      <c r="HJ36" s="5">
        <f t="shared" si="74"/>
        <v>1</v>
      </c>
      <c r="HK36" s="23">
        <f t="shared" ca="1" si="117"/>
        <v>1</v>
      </c>
      <c r="HL36" s="23">
        <f t="shared" ca="1" si="117"/>
        <v>1</v>
      </c>
      <c r="HM36" s="23">
        <f t="shared" ca="1" si="117"/>
        <v>1</v>
      </c>
      <c r="HN36" s="23">
        <f t="shared" ca="1" si="117"/>
        <v>1</v>
      </c>
      <c r="HO36" s="23">
        <f t="shared" ca="1" si="117"/>
        <v>1</v>
      </c>
      <c r="HP36" s="23">
        <f t="shared" ca="1" si="117"/>
        <v>1</v>
      </c>
      <c r="HQ36" s="23">
        <f t="shared" ca="1" si="117"/>
        <v>1</v>
      </c>
      <c r="HR36" s="23" t="b">
        <f t="shared" ca="1" si="117"/>
        <v>1</v>
      </c>
      <c r="HS36" s="23">
        <f t="shared" ca="1" si="117"/>
        <v>1230</v>
      </c>
      <c r="HT36" s="23">
        <f t="shared" ca="1" si="117"/>
        <v>0</v>
      </c>
      <c r="HU36" s="23" t="str">
        <f t="shared" ca="1" si="117"/>
        <v>-</v>
      </c>
      <c r="HV36" s="23" t="str">
        <f t="shared" ca="1" si="117"/>
        <v>-</v>
      </c>
      <c r="HW36" s="23">
        <f t="shared" ca="1" si="117"/>
        <v>0</v>
      </c>
      <c r="HX36" s="23">
        <f t="shared" ca="1" si="117"/>
        <v>0</v>
      </c>
      <c r="HY36" s="29">
        <v>0</v>
      </c>
    </row>
    <row r="37" spans="1:233" outlineLevel="1">
      <c r="A37" s="26">
        <f t="shared" si="17"/>
        <v>32</v>
      </c>
      <c r="B37" s="26"/>
      <c r="D37" t="b">
        <v>0</v>
      </c>
      <c r="E37" s="16"/>
      <c r="F37" s="16"/>
      <c r="AD37" s="12" t="s">
        <v>870</v>
      </c>
      <c r="AE37" s="10" t="str">
        <f ca="1">IF(MATCH(AD37,AD$5:AD37,0)=(COUNTA(AD$5:AD37)),"-","Dup")</f>
        <v>-</v>
      </c>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22">
        <v>1</v>
      </c>
      <c r="HE37" s="22">
        <v>2</v>
      </c>
      <c r="HF37" s="22">
        <v>3</v>
      </c>
      <c r="HG37" s="22">
        <v>4</v>
      </c>
      <c r="HH37" s="17"/>
      <c r="HI37" s="17"/>
      <c r="HJ37" s="17"/>
      <c r="HK37" s="17"/>
      <c r="HL37" s="17"/>
      <c r="HM37" s="17"/>
      <c r="HN37" s="17"/>
      <c r="HO37" s="17"/>
      <c r="HP37" s="17"/>
      <c r="HQ37" s="17"/>
      <c r="HR37" s="17"/>
      <c r="HS37" s="17"/>
      <c r="HT37" s="17"/>
      <c r="HU37" s="17"/>
      <c r="HV37" s="17"/>
      <c r="HW37" s="17"/>
      <c r="HX37" s="17"/>
      <c r="HY37" s="29">
        <v>0</v>
      </c>
    </row>
    <row r="38" spans="1:233" outlineLevel="1">
      <c r="A38" s="26">
        <f t="shared" si="17"/>
        <v>33</v>
      </c>
      <c r="B38" s="26"/>
      <c r="D38" t="b">
        <v>0</v>
      </c>
      <c r="E38" s="16"/>
      <c r="F38" s="16"/>
      <c r="AD38" s="12" t="s">
        <v>871</v>
      </c>
      <c r="AE38" s="10" t="str">
        <f ca="1">IF(MATCH(AD38,AD$5:AD38,0)=(COUNTA(AD$5:AD38)),"-","Dup")</f>
        <v>-</v>
      </c>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22">
        <v>6</v>
      </c>
      <c r="EM38" s="17"/>
      <c r="EN38" s="17"/>
      <c r="EO38" s="22">
        <v>7</v>
      </c>
      <c r="EP38" s="22">
        <v>8</v>
      </c>
      <c r="EQ38" s="22">
        <v>9</v>
      </c>
      <c r="ER38" s="17"/>
      <c r="ES38" s="17"/>
      <c r="ET38" s="17"/>
      <c r="EU38" s="17"/>
      <c r="EV38" s="17"/>
      <c r="EW38" s="17"/>
      <c r="EX38" s="17"/>
      <c r="EY38" s="17"/>
      <c r="EZ38" s="17"/>
      <c r="FA38" s="17"/>
      <c r="FB38" s="17"/>
      <c r="FC38" s="22">
        <v>1</v>
      </c>
      <c r="FD38" s="22">
        <v>2</v>
      </c>
      <c r="FE38" s="22">
        <v>3</v>
      </c>
      <c r="FF38" s="22">
        <v>4</v>
      </c>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22">
        <v>5</v>
      </c>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29">
        <v>0</v>
      </c>
    </row>
    <row r="39" spans="1:233" outlineLevel="1">
      <c r="A39" s="26">
        <f t="shared" si="17"/>
        <v>34</v>
      </c>
      <c r="B39" s="26"/>
      <c r="D39" t="b">
        <v>0</v>
      </c>
      <c r="E39" s="16"/>
      <c r="F39" s="16"/>
      <c r="AD39" s="12" t="s">
        <v>872</v>
      </c>
      <c r="AE39" s="10" t="str">
        <f ca="1">IF(MATCH(AD39,AD$5:AD39,0)=(COUNTA(AD$5:AD39)),"-","Dup")</f>
        <v>-</v>
      </c>
      <c r="AF39" s="17"/>
      <c r="AG39" s="17"/>
      <c r="AH39" s="17"/>
      <c r="AI39" s="17"/>
      <c r="AJ39" s="17"/>
      <c r="AK39" s="17"/>
      <c r="AL39" s="17"/>
      <c r="AM39" s="17"/>
      <c r="AN39" s="17"/>
      <c r="AO39" s="17"/>
      <c r="AP39" s="17"/>
      <c r="AQ39" s="17"/>
      <c r="AR39" s="17"/>
      <c r="AS39" s="22">
        <v>3</v>
      </c>
      <c r="AT39" s="22">
        <v>4</v>
      </c>
      <c r="AU39" s="17"/>
      <c r="AV39" s="17"/>
      <c r="AW39" s="17"/>
      <c r="AX39" s="17"/>
      <c r="AY39" s="22">
        <v>1</v>
      </c>
      <c r="AZ39" s="17"/>
      <c r="BA39" s="22">
        <v>2</v>
      </c>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22">
        <v>1</v>
      </c>
      <c r="HM39" s="17"/>
      <c r="HN39" s="17"/>
      <c r="HO39" s="17"/>
      <c r="HP39" s="17"/>
      <c r="HQ39" s="17"/>
      <c r="HR39" s="17"/>
      <c r="HS39" s="17"/>
      <c r="HT39" s="17"/>
      <c r="HU39" s="17"/>
      <c r="HV39" s="17"/>
      <c r="HW39" s="17"/>
      <c r="HX39" s="17"/>
      <c r="HY39" s="29">
        <v>0</v>
      </c>
    </row>
    <row r="40" spans="1:233" outlineLevel="1">
      <c r="A40" s="26">
        <f t="shared" si="17"/>
        <v>35</v>
      </c>
      <c r="B40" s="26"/>
      <c r="D40" t="b">
        <v>0</v>
      </c>
      <c r="E40" s="16"/>
      <c r="F40" s="16"/>
      <c r="AD40" s="12" t="s">
        <v>873</v>
      </c>
      <c r="AE40" s="10" t="str">
        <f ca="1">IF(MATCH(AD40,AD$5:AD40,0)=(COUNTA(AD$5:AD40)),"-","Dup")</f>
        <v>-</v>
      </c>
      <c r="AF40" s="17"/>
      <c r="AG40" s="17"/>
      <c r="AH40" s="17"/>
      <c r="AI40" s="17"/>
      <c r="AJ40" s="17"/>
      <c r="AK40" s="17"/>
      <c r="AL40" s="17"/>
      <c r="AM40" s="17"/>
      <c r="AN40" s="17"/>
      <c r="AO40" s="17"/>
      <c r="AP40" s="17"/>
      <c r="AQ40" s="17"/>
      <c r="AR40" s="17"/>
      <c r="AS40" s="17"/>
      <c r="AT40" s="17"/>
      <c r="AU40" s="17"/>
      <c r="AV40" s="17"/>
      <c r="AW40" s="17"/>
      <c r="AX40" s="17"/>
      <c r="AY40" s="17"/>
      <c r="AZ40" s="17"/>
      <c r="BA40" s="17"/>
      <c r="BB40" s="22">
        <v>1</v>
      </c>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29">
        <v>0</v>
      </c>
    </row>
    <row r="41" spans="1:233" ht="17.25" collapsed="1">
      <c r="A41" s="26">
        <f t="shared" si="17"/>
        <v>36</v>
      </c>
      <c r="B41" s="26"/>
      <c r="D41" t="b">
        <v>0</v>
      </c>
      <c r="E41" s="16"/>
      <c r="F41" s="16"/>
      <c r="AD41" s="12" t="s">
        <v>817</v>
      </c>
      <c r="AE41" s="10" t="str">
        <f ca="1">IF(MATCH(AD41,AD$5:AD41,0)=(COUNTA(AD$5:AD41)),"-","Dup")</f>
        <v>-</v>
      </c>
      <c r="AF41" s="17"/>
      <c r="AG41" s="17"/>
      <c r="AH41" s="17"/>
      <c r="AI41" s="17"/>
      <c r="AJ41" s="17"/>
      <c r="AK41" s="17"/>
      <c r="AL41" s="17"/>
      <c r="AM41" s="17"/>
      <c r="AN41" s="17"/>
      <c r="AO41" s="17"/>
      <c r="AP41" s="17"/>
      <c r="AQ41" s="39" t="s">
        <v>745</v>
      </c>
      <c r="AR41" s="38"/>
      <c r="AS41" s="39" t="s">
        <v>746</v>
      </c>
      <c r="AT41" s="38"/>
      <c r="AU41" s="17"/>
      <c r="AV41" s="17"/>
      <c r="AW41" s="17"/>
      <c r="AX41" s="17"/>
      <c r="AY41" s="39" t="s">
        <v>746</v>
      </c>
      <c r="AZ41" s="17"/>
      <c r="BA41" s="38"/>
      <c r="BB41" s="40" t="s">
        <v>747</v>
      </c>
      <c r="BC41" s="17"/>
      <c r="BD41" s="17"/>
      <c r="BE41" s="17"/>
      <c r="BF41" s="39" t="s">
        <v>745</v>
      </c>
      <c r="BG41" s="38"/>
      <c r="BH41" s="38"/>
      <c r="BI41" s="38"/>
      <c r="BJ41" s="17"/>
      <c r="BK41" s="17"/>
      <c r="BL41" s="39" t="s">
        <v>745</v>
      </c>
      <c r="BM41" s="38"/>
      <c r="BN41" s="38"/>
      <c r="BO41" s="38"/>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39" t="s">
        <v>748</v>
      </c>
      <c r="CP41" s="39"/>
      <c r="CQ41" s="39"/>
      <c r="CR41" s="39"/>
      <c r="CS41" s="39"/>
      <c r="CT41" s="39"/>
      <c r="CU41" s="39"/>
      <c r="CV41" s="17"/>
      <c r="CW41" s="17"/>
      <c r="CX41" s="17"/>
      <c r="CY41" s="17"/>
      <c r="CZ41" s="17"/>
      <c r="DA41" s="17"/>
      <c r="DB41" s="17"/>
      <c r="DC41" s="17"/>
      <c r="DD41" s="39" t="s">
        <v>749</v>
      </c>
      <c r="DE41" s="38"/>
      <c r="DF41" s="38"/>
      <c r="DG41" s="38"/>
      <c r="DH41" s="38"/>
      <c r="DI41" s="38"/>
      <c r="DJ41" s="38"/>
      <c r="DK41" s="17"/>
      <c r="DL41" s="17"/>
      <c r="DM41" s="17"/>
      <c r="DN41" s="17"/>
      <c r="DO41" s="17"/>
      <c r="DP41" s="17"/>
      <c r="DQ41" s="17"/>
      <c r="DR41" s="17"/>
      <c r="DS41" s="17"/>
      <c r="DT41" s="17"/>
      <c r="DU41" s="17"/>
      <c r="DV41" s="17"/>
      <c r="DW41" s="17"/>
      <c r="DX41" s="17"/>
      <c r="DY41" s="17"/>
      <c r="DZ41" s="17"/>
      <c r="EA41" s="17"/>
      <c r="EB41" s="17">
        <v>1</v>
      </c>
      <c r="EC41" s="17">
        <v>2</v>
      </c>
      <c r="ED41" s="17">
        <v>3</v>
      </c>
      <c r="EE41" s="17">
        <v>4</v>
      </c>
      <c r="EF41" s="17">
        <v>5</v>
      </c>
      <c r="EG41" s="17">
        <v>6</v>
      </c>
      <c r="EH41" s="17">
        <v>7</v>
      </c>
      <c r="EI41" s="17">
        <v>8</v>
      </c>
      <c r="EJ41" s="17"/>
      <c r="EK41" s="40" t="s">
        <v>750</v>
      </c>
      <c r="EL41" s="39" t="s">
        <v>751</v>
      </c>
      <c r="EM41" s="38"/>
      <c r="EN41" s="38"/>
      <c r="EO41" s="38"/>
      <c r="EP41" s="38"/>
      <c r="EQ41" s="38"/>
      <c r="ER41" s="39" t="s">
        <v>752</v>
      </c>
      <c r="ES41" s="38"/>
      <c r="ET41" s="17"/>
      <c r="EU41" s="17"/>
      <c r="EV41" s="17"/>
      <c r="EW41" s="17"/>
      <c r="EX41" s="22">
        <v>1</v>
      </c>
      <c r="EY41" s="22">
        <v>2</v>
      </c>
      <c r="EZ41" s="22">
        <v>3</v>
      </c>
      <c r="FA41" s="39" t="s">
        <v>751</v>
      </c>
      <c r="FB41" s="39" t="s">
        <v>751</v>
      </c>
      <c r="FC41" s="38"/>
      <c r="FD41" s="38"/>
      <c r="FE41" s="38"/>
      <c r="FF41" s="38"/>
      <c r="FG41" s="17"/>
      <c r="FH41" s="17" t="s">
        <v>753</v>
      </c>
      <c r="FI41" s="17" t="s">
        <v>753</v>
      </c>
      <c r="FJ41" s="17" t="s">
        <v>753</v>
      </c>
      <c r="FK41" s="17" t="s">
        <v>753</v>
      </c>
      <c r="FL41" s="17" t="s">
        <v>753</v>
      </c>
      <c r="FM41" s="17" t="s">
        <v>753</v>
      </c>
      <c r="FN41" s="17" t="s">
        <v>753</v>
      </c>
      <c r="FO41" s="17" t="s">
        <v>753</v>
      </c>
      <c r="FP41" s="17" t="s">
        <v>753</v>
      </c>
      <c r="FQ41" s="17" t="s">
        <v>753</v>
      </c>
      <c r="FR41" s="17" t="s">
        <v>753</v>
      </c>
      <c r="FS41" s="17" t="s">
        <v>753</v>
      </c>
      <c r="FT41" s="17" t="s">
        <v>753</v>
      </c>
      <c r="FU41" s="17" t="s">
        <v>753</v>
      </c>
      <c r="FV41" s="17"/>
      <c r="FW41" s="17" t="s">
        <v>753</v>
      </c>
      <c r="FX41" s="17" t="s">
        <v>753</v>
      </c>
      <c r="FY41" s="17" t="s">
        <v>753</v>
      </c>
      <c r="FZ41" s="17" t="s">
        <v>753</v>
      </c>
      <c r="GA41" s="17" t="s">
        <v>753</v>
      </c>
      <c r="GB41" s="17" t="s">
        <v>753</v>
      </c>
      <c r="GC41" s="17" t="s">
        <v>753</v>
      </c>
      <c r="GD41" s="17" t="s">
        <v>753</v>
      </c>
      <c r="GE41" s="17" t="s">
        <v>753</v>
      </c>
      <c r="GF41" s="17" t="s">
        <v>753</v>
      </c>
      <c r="GG41" s="17" t="s">
        <v>753</v>
      </c>
      <c r="GH41" s="17" t="s">
        <v>753</v>
      </c>
      <c r="GI41" s="17" t="s">
        <v>753</v>
      </c>
      <c r="GJ41" s="17" t="s">
        <v>753</v>
      </c>
      <c r="GK41" s="17" t="s">
        <v>753</v>
      </c>
      <c r="GL41" s="17"/>
      <c r="GM41" s="17" t="s">
        <v>753</v>
      </c>
      <c r="GN41" s="17"/>
      <c r="GO41" s="17" t="s">
        <v>753</v>
      </c>
      <c r="GP41" s="17" t="s">
        <v>753</v>
      </c>
      <c r="GQ41" s="39" t="s">
        <v>753</v>
      </c>
      <c r="GR41" s="17"/>
      <c r="GS41" s="17"/>
      <c r="GT41" s="65" t="s">
        <v>751</v>
      </c>
      <c r="GU41" s="17"/>
      <c r="GV41" s="17"/>
      <c r="GW41" s="17"/>
      <c r="GX41" s="17"/>
      <c r="GY41" s="39" t="s">
        <v>749</v>
      </c>
      <c r="GZ41" s="39"/>
      <c r="HA41" s="39"/>
      <c r="HB41" s="39"/>
      <c r="HC41" s="39"/>
      <c r="HD41" s="39" t="s">
        <v>754</v>
      </c>
      <c r="HE41" s="38"/>
      <c r="HF41" s="38"/>
      <c r="HG41" s="38"/>
      <c r="HH41" s="17"/>
      <c r="HI41" s="17"/>
      <c r="HJ41" s="17"/>
      <c r="HK41" s="66" t="s">
        <v>755</v>
      </c>
      <c r="HL41" s="40" t="s">
        <v>746</v>
      </c>
      <c r="HM41" s="39" t="s">
        <v>753</v>
      </c>
      <c r="HN41" s="39"/>
      <c r="HO41" s="39"/>
      <c r="HP41" s="39"/>
      <c r="HQ41" s="17"/>
      <c r="HR41" s="17"/>
      <c r="HS41" s="17"/>
      <c r="HT41" s="17"/>
      <c r="HU41" s="17"/>
      <c r="HV41" s="17"/>
      <c r="HW41" s="17"/>
      <c r="HX41" s="17"/>
      <c r="HY41" s="29">
        <v>0</v>
      </c>
    </row>
    <row r="42" spans="1:233" ht="6.75" customHeight="1">
      <c r="A42" s="26">
        <f t="shared" ref="A42" si="119">ROW(A42)-5</f>
        <v>37</v>
      </c>
      <c r="B42" s="27">
        <v>0</v>
      </c>
      <c r="C42" s="27"/>
      <c r="D42" s="27" t="b">
        <v>0</v>
      </c>
      <c r="E42" s="27" t="b">
        <v>0</v>
      </c>
      <c r="F42" s="27" t="b">
        <v>0</v>
      </c>
      <c r="G42" s="27" t="b">
        <v>0</v>
      </c>
      <c r="H42" s="27" t="b">
        <v>0</v>
      </c>
      <c r="I42" s="27" t="b">
        <v>0</v>
      </c>
      <c r="J42" s="27" t="b">
        <v>0</v>
      </c>
      <c r="K42" s="27" t="b">
        <v>0</v>
      </c>
      <c r="L42" s="27" t="b">
        <v>0</v>
      </c>
      <c r="M42" s="27" t="b">
        <v>0</v>
      </c>
      <c r="N42" s="27" t="b">
        <v>0</v>
      </c>
      <c r="O42" s="27" t="b">
        <v>0</v>
      </c>
      <c r="P42" s="27" t="b">
        <v>0</v>
      </c>
      <c r="Q42" s="27" t="b">
        <v>0</v>
      </c>
      <c r="R42" s="27" t="b">
        <v>0</v>
      </c>
      <c r="S42" s="27" t="b">
        <v>0</v>
      </c>
      <c r="T42" s="27" t="b">
        <v>0</v>
      </c>
      <c r="U42" s="27" t="b">
        <v>0</v>
      </c>
      <c r="V42" s="27" t="b">
        <v>0</v>
      </c>
      <c r="W42" s="27" t="b">
        <v>0</v>
      </c>
      <c r="X42" s="27" t="b">
        <v>0</v>
      </c>
      <c r="Y42" s="27" t="b">
        <v>0</v>
      </c>
      <c r="Z42" s="27" t="b">
        <v>0</v>
      </c>
      <c r="AA42" s="27" t="b">
        <v>0</v>
      </c>
      <c r="AB42" s="27" t="b">
        <v>0</v>
      </c>
      <c r="AC42" s="27" t="b">
        <v>0</v>
      </c>
      <c r="AD42" s="7" t="s">
        <v>27</v>
      </c>
      <c r="AE42" s="11" t="str">
        <f ca="1">IF(MATCH(AD42,AD$5:AD42,0)=(COUNTA(AD$5:AD42)),"-","Dup")</f>
        <v>-</v>
      </c>
      <c r="AF42" s="9" t="str">
        <f t="shared" ref="AF42:AT42" si="120">AF$5</f>
        <v>-</v>
      </c>
      <c r="AG42" s="9" t="str">
        <f t="shared" si="120"/>
        <v>-</v>
      </c>
      <c r="AH42" s="9" t="str">
        <f t="shared" si="120"/>
        <v>-</v>
      </c>
      <c r="AI42" s="9" t="str">
        <f t="shared" si="120"/>
        <v>-</v>
      </c>
      <c r="AJ42" s="9" t="str">
        <f t="shared" si="120"/>
        <v>-</v>
      </c>
      <c r="AK42" s="9" t="str">
        <f t="shared" si="120"/>
        <v>-</v>
      </c>
      <c r="AL42" s="9" t="str">
        <f t="shared" si="120"/>
        <v>-</v>
      </c>
      <c r="AM42" s="9" t="str">
        <f t="shared" si="120"/>
        <v>-</v>
      </c>
      <c r="AN42" s="9" t="str">
        <f t="shared" si="120"/>
        <v>-</v>
      </c>
      <c r="AO42" s="9" t="str">
        <f t="shared" si="120"/>
        <v>-</v>
      </c>
      <c r="AP42" s="9" t="str">
        <f t="shared" si="120"/>
        <v>-</v>
      </c>
      <c r="AQ42" s="9">
        <f t="shared" si="120"/>
        <v>1</v>
      </c>
      <c r="AR42" s="9">
        <f t="shared" si="120"/>
        <v>1</v>
      </c>
      <c r="AS42" s="9" t="str">
        <f t="shared" si="120"/>
        <v>-</v>
      </c>
      <c r="AT42" s="9" t="str">
        <f t="shared" si="120"/>
        <v>-</v>
      </c>
      <c r="AU42" s="9" t="str">
        <f t="shared" ref="AU42:BH42" si="121">AU$5</f>
        <v>-</v>
      </c>
      <c r="AV42" s="9" t="str">
        <f t="shared" si="121"/>
        <v>-</v>
      </c>
      <c r="AW42" s="9" t="str">
        <f t="shared" si="121"/>
        <v>-</v>
      </c>
      <c r="AX42" s="9" t="str">
        <f t="shared" si="121"/>
        <v>-</v>
      </c>
      <c r="AY42" s="9" t="str">
        <f t="shared" si="121"/>
        <v>-</v>
      </c>
      <c r="AZ42" s="9" t="str">
        <f t="shared" si="121"/>
        <v>-</v>
      </c>
      <c r="BA42" s="9" t="str">
        <f t="shared" si="121"/>
        <v>-</v>
      </c>
      <c r="BB42" s="9" t="str">
        <f t="shared" si="121"/>
        <v>-</v>
      </c>
      <c r="BC42" s="9" t="str">
        <f t="shared" si="121"/>
        <v>-</v>
      </c>
      <c r="BD42" s="9" t="str">
        <f t="shared" si="121"/>
        <v>-</v>
      </c>
      <c r="BE42" s="9" t="str">
        <f t="shared" si="121"/>
        <v>-</v>
      </c>
      <c r="BF42" s="9" t="str">
        <f t="shared" si="121"/>
        <v>-</v>
      </c>
      <c r="BG42" s="9" t="str">
        <f t="shared" si="121"/>
        <v>-</v>
      </c>
      <c r="BH42" s="9" t="str">
        <f t="shared" si="121"/>
        <v>-</v>
      </c>
      <c r="BI42" s="9" t="str">
        <f t="shared" ref="BI42:BP42" si="122">BI$5</f>
        <v>-</v>
      </c>
      <c r="BJ42" s="9" t="str">
        <f t="shared" si="122"/>
        <v>-</v>
      </c>
      <c r="BK42" s="9" t="str">
        <f t="shared" si="122"/>
        <v>-</v>
      </c>
      <c r="BL42" s="9" t="str">
        <f t="shared" si="122"/>
        <v>-</v>
      </c>
      <c r="BM42" s="9" t="str">
        <f t="shared" si="122"/>
        <v>-</v>
      </c>
      <c r="BN42" s="9" t="str">
        <f t="shared" si="122"/>
        <v>-</v>
      </c>
      <c r="BO42" s="9" t="str">
        <f t="shared" si="122"/>
        <v>-</v>
      </c>
      <c r="BP42" s="9" t="str">
        <f t="shared" si="122"/>
        <v>-</v>
      </c>
      <c r="BQ42" s="9" t="str">
        <f t="shared" ref="BQ42:BZ42" si="123">BQ$5</f>
        <v>-</v>
      </c>
      <c r="BR42" s="9" t="str">
        <f t="shared" si="123"/>
        <v>-</v>
      </c>
      <c r="BS42" s="9" t="str">
        <f t="shared" si="123"/>
        <v>-</v>
      </c>
      <c r="BT42" s="9" t="str">
        <f t="shared" si="123"/>
        <v>-</v>
      </c>
      <c r="BU42" s="9" t="str">
        <f t="shared" si="123"/>
        <v>-</v>
      </c>
      <c r="BV42" s="9" t="str">
        <f t="shared" si="123"/>
        <v>-</v>
      </c>
      <c r="BW42" s="9" t="str">
        <f t="shared" si="123"/>
        <v>-</v>
      </c>
      <c r="BX42" s="9" t="str">
        <f t="shared" si="123"/>
        <v>-</v>
      </c>
      <c r="BY42" s="9" t="str">
        <f t="shared" si="123"/>
        <v>-</v>
      </c>
      <c r="BZ42" s="9" t="str">
        <f t="shared" si="123"/>
        <v>-</v>
      </c>
      <c r="CA42" s="9" t="str">
        <f t="shared" ref="CA42:CH42" si="124">CA$5</f>
        <v>-</v>
      </c>
      <c r="CB42" s="9" t="str">
        <f t="shared" si="124"/>
        <v>-</v>
      </c>
      <c r="CC42" s="9" t="str">
        <f t="shared" si="124"/>
        <v>-</v>
      </c>
      <c r="CD42" s="9" t="str">
        <f t="shared" si="124"/>
        <v>-</v>
      </c>
      <c r="CE42" s="9" t="str">
        <f t="shared" si="124"/>
        <v>-</v>
      </c>
      <c r="CF42" s="9" t="str">
        <f t="shared" si="124"/>
        <v>-</v>
      </c>
      <c r="CG42" s="9" t="str">
        <f t="shared" si="124"/>
        <v>-</v>
      </c>
      <c r="CH42" s="9" t="str">
        <f t="shared" si="124"/>
        <v>-</v>
      </c>
      <c r="CI42" s="7" t="s">
        <v>37</v>
      </c>
      <c r="CJ42" s="7" t="s">
        <v>37</v>
      </c>
      <c r="CK42" s="7" t="s">
        <v>37</v>
      </c>
      <c r="CL42" s="7" t="s">
        <v>37</v>
      </c>
      <c r="CM42" s="7" t="s">
        <v>37</v>
      </c>
      <c r="CN42" s="7" t="s">
        <v>37</v>
      </c>
      <c r="CO42" s="9">
        <f>CO$5</f>
        <v>0</v>
      </c>
      <c r="CP42" s="9">
        <f>CP$5</f>
        <v>0</v>
      </c>
      <c r="CQ42" s="9">
        <f t="shared" ref="CQ42:CU42" si="125">CQ$5</f>
        <v>0</v>
      </c>
      <c r="CR42" s="9">
        <f t="shared" si="125"/>
        <v>0</v>
      </c>
      <c r="CS42" s="9">
        <f t="shared" si="125"/>
        <v>0</v>
      </c>
      <c r="CT42" s="9">
        <f t="shared" si="125"/>
        <v>0</v>
      </c>
      <c r="CU42" s="9">
        <f t="shared" si="125"/>
        <v>0</v>
      </c>
      <c r="CV42" s="9">
        <f t="shared" ref="CV42:DV42" si="126">CV$5</f>
        <v>0</v>
      </c>
      <c r="CW42" s="9">
        <f t="shared" si="126"/>
        <v>0</v>
      </c>
      <c r="CX42" s="9">
        <f t="shared" si="126"/>
        <v>0</v>
      </c>
      <c r="CY42" s="9">
        <f t="shared" si="126"/>
        <v>0</v>
      </c>
      <c r="CZ42" s="9" t="str">
        <f t="shared" si="126"/>
        <v>-</v>
      </c>
      <c r="DA42" s="9" t="str">
        <f t="shared" si="126"/>
        <v>-</v>
      </c>
      <c r="DB42" s="9" t="str">
        <f t="shared" si="126"/>
        <v>-</v>
      </c>
      <c r="DC42" s="9" t="str">
        <f t="shared" si="126"/>
        <v>-</v>
      </c>
      <c r="DD42" s="9" t="str">
        <f t="shared" si="126"/>
        <v>-</v>
      </c>
      <c r="DE42" s="9" t="str">
        <f t="shared" si="126"/>
        <v>-</v>
      </c>
      <c r="DF42" s="9" t="str">
        <f t="shared" si="126"/>
        <v>-</v>
      </c>
      <c r="DG42" s="9" t="str">
        <f t="shared" si="126"/>
        <v>-</v>
      </c>
      <c r="DH42" s="9" t="str">
        <f t="shared" si="126"/>
        <v>-</v>
      </c>
      <c r="DI42" s="9" t="str">
        <f t="shared" si="126"/>
        <v>-</v>
      </c>
      <c r="DJ42" s="9" t="str">
        <f t="shared" si="126"/>
        <v>-</v>
      </c>
      <c r="DK42" s="9" t="str">
        <f t="shared" si="126"/>
        <v>-</v>
      </c>
      <c r="DL42" s="9" t="str">
        <f t="shared" si="126"/>
        <v>-</v>
      </c>
      <c r="DM42" s="9" t="str">
        <f t="shared" si="126"/>
        <v>-</v>
      </c>
      <c r="DN42" s="9" t="str">
        <f t="shared" si="126"/>
        <v>-</v>
      </c>
      <c r="DO42" s="9" t="str">
        <f t="shared" si="126"/>
        <v>-</v>
      </c>
      <c r="DP42" s="9" t="str">
        <f t="shared" si="126"/>
        <v>-</v>
      </c>
      <c r="DQ42" s="9" t="str">
        <f t="shared" si="126"/>
        <v>-</v>
      </c>
      <c r="DR42" s="9">
        <f t="shared" si="126"/>
        <v>0</v>
      </c>
      <c r="DS42" s="9" t="str">
        <f t="shared" si="126"/>
        <v>-</v>
      </c>
      <c r="DT42" s="9">
        <f t="shared" si="126"/>
        <v>1</v>
      </c>
      <c r="DU42" s="9">
        <f t="shared" si="126"/>
        <v>0</v>
      </c>
      <c r="DV42" s="9">
        <f t="shared" si="126"/>
        <v>1</v>
      </c>
      <c r="DW42" s="9">
        <v>1</v>
      </c>
      <c r="DX42" s="9">
        <f>DX$5</f>
        <v>1</v>
      </c>
      <c r="DY42" s="9">
        <f>DY$5</f>
        <v>0</v>
      </c>
      <c r="DZ42" s="9">
        <v>1</v>
      </c>
      <c r="EA42" s="9">
        <f t="shared" ref="EA42:ES42" si="127">EA$5</f>
        <v>0</v>
      </c>
      <c r="EB42" s="9">
        <f t="shared" si="127"/>
        <v>0</v>
      </c>
      <c r="EC42" s="9">
        <f t="shared" si="127"/>
        <v>1</v>
      </c>
      <c r="ED42" s="9">
        <f t="shared" si="127"/>
        <v>0</v>
      </c>
      <c r="EE42" s="9">
        <f t="shared" si="127"/>
        <v>0</v>
      </c>
      <c r="EF42" s="9">
        <f t="shared" si="127"/>
        <v>0</v>
      </c>
      <c r="EG42" s="9">
        <f t="shared" si="127"/>
        <v>0</v>
      </c>
      <c r="EH42" s="9">
        <f t="shared" si="127"/>
        <v>0</v>
      </c>
      <c r="EI42" s="9">
        <f t="shared" si="127"/>
        <v>0</v>
      </c>
      <c r="EJ42" s="9">
        <f t="shared" si="127"/>
        <v>0</v>
      </c>
      <c r="EK42" s="9">
        <f t="shared" si="127"/>
        <v>1</v>
      </c>
      <c r="EL42" s="9">
        <f t="shared" si="127"/>
        <v>0</v>
      </c>
      <c r="EM42" s="9">
        <f t="shared" si="127"/>
        <v>0</v>
      </c>
      <c r="EN42" s="9">
        <f t="shared" si="127"/>
        <v>0</v>
      </c>
      <c r="EO42" s="9">
        <f t="shared" si="127"/>
        <v>0</v>
      </c>
      <c r="EP42" s="9">
        <f t="shared" si="127"/>
        <v>0</v>
      </c>
      <c r="EQ42" s="9">
        <f t="shared" si="127"/>
        <v>0</v>
      </c>
      <c r="ER42" s="9">
        <f t="shared" si="127"/>
        <v>0</v>
      </c>
      <c r="ES42" s="9">
        <f t="shared" si="127"/>
        <v>0</v>
      </c>
      <c r="ET42" s="9" t="str">
        <f t="shared" ref="ET42:EW42" si="128">ET$5</f>
        <v>-</v>
      </c>
      <c r="EU42" s="9" t="str">
        <f t="shared" si="128"/>
        <v>-</v>
      </c>
      <c r="EV42" s="9" t="str">
        <f t="shared" si="128"/>
        <v>-</v>
      </c>
      <c r="EW42" s="9" t="str">
        <f t="shared" si="128"/>
        <v>-</v>
      </c>
      <c r="EX42" s="9" t="str">
        <f t="shared" ref="EX42:HX42" si="129">EX$5</f>
        <v>-</v>
      </c>
      <c r="EY42" s="9" t="str">
        <f t="shared" si="129"/>
        <v>-</v>
      </c>
      <c r="EZ42" s="9" t="str">
        <f t="shared" si="129"/>
        <v>-</v>
      </c>
      <c r="FA42" s="9" t="str">
        <f t="shared" si="129"/>
        <v>-</v>
      </c>
      <c r="FB42" s="9" t="str">
        <f t="shared" si="129"/>
        <v>-</v>
      </c>
      <c r="FC42" s="9" t="str">
        <f t="shared" si="129"/>
        <v>-</v>
      </c>
      <c r="FD42" s="9" t="str">
        <f t="shared" si="129"/>
        <v>-</v>
      </c>
      <c r="FE42" s="9" t="str">
        <f t="shared" si="129"/>
        <v>-</v>
      </c>
      <c r="FF42" s="9" t="str">
        <f t="shared" si="129"/>
        <v>-</v>
      </c>
      <c r="FG42" s="9" t="str">
        <f t="shared" si="129"/>
        <v>-</v>
      </c>
      <c r="FH42" s="9" t="str">
        <f t="shared" si="129"/>
        <v>-</v>
      </c>
      <c r="FI42" s="9" t="str">
        <f t="shared" si="129"/>
        <v>-</v>
      </c>
      <c r="FJ42" s="9" t="str">
        <f t="shared" si="129"/>
        <v>-</v>
      </c>
      <c r="FK42" s="9" t="str">
        <f t="shared" si="129"/>
        <v>-</v>
      </c>
      <c r="FL42" s="9" t="str">
        <f t="shared" si="129"/>
        <v>-</v>
      </c>
      <c r="FM42" s="9" t="str">
        <f t="shared" si="129"/>
        <v>-</v>
      </c>
      <c r="FN42" s="9" t="str">
        <f t="shared" si="129"/>
        <v>-</v>
      </c>
      <c r="FO42" s="9" t="str">
        <f t="shared" si="129"/>
        <v>-</v>
      </c>
      <c r="FP42" s="9" t="str">
        <f t="shared" si="129"/>
        <v>-</v>
      </c>
      <c r="FQ42" s="9" t="str">
        <f t="shared" si="129"/>
        <v>-</v>
      </c>
      <c r="FR42" s="9" t="str">
        <f t="shared" si="129"/>
        <v>-</v>
      </c>
      <c r="FS42" s="9" t="str">
        <f t="shared" si="129"/>
        <v>-</v>
      </c>
      <c r="FT42" s="9" t="str">
        <f t="shared" si="129"/>
        <v>-</v>
      </c>
      <c r="FU42" s="9" t="str">
        <f t="shared" si="129"/>
        <v>-</v>
      </c>
      <c r="FV42" s="9" t="str">
        <f t="shared" si="129"/>
        <v>-</v>
      </c>
      <c r="FW42" s="9" t="str">
        <f t="shared" si="129"/>
        <v>-</v>
      </c>
      <c r="FX42" s="9" t="str">
        <f t="shared" si="129"/>
        <v>-</v>
      </c>
      <c r="FY42" s="9" t="str">
        <f t="shared" si="129"/>
        <v>-</v>
      </c>
      <c r="FZ42" s="9" t="str">
        <f t="shared" si="129"/>
        <v>-</v>
      </c>
      <c r="GA42" s="9" t="str">
        <f t="shared" si="129"/>
        <v>-</v>
      </c>
      <c r="GB42" s="9" t="str">
        <f t="shared" si="129"/>
        <v>-</v>
      </c>
      <c r="GC42" s="9" t="str">
        <f t="shared" si="129"/>
        <v>-</v>
      </c>
      <c r="GD42" s="9" t="str">
        <f t="shared" si="129"/>
        <v>-</v>
      </c>
      <c r="GE42" s="9" t="str">
        <f t="shared" si="129"/>
        <v>-</v>
      </c>
      <c r="GF42" s="9" t="str">
        <f t="shared" si="129"/>
        <v>-</v>
      </c>
      <c r="GG42" s="9" t="str">
        <f t="shared" si="129"/>
        <v>-</v>
      </c>
      <c r="GH42" s="9" t="str">
        <f t="shared" si="129"/>
        <v>-</v>
      </c>
      <c r="GI42" s="9" t="str">
        <f t="shared" si="129"/>
        <v>-</v>
      </c>
      <c r="GJ42" s="9" t="str">
        <f t="shared" si="129"/>
        <v>-</v>
      </c>
      <c r="GK42" s="9" t="str">
        <f t="shared" si="129"/>
        <v>-</v>
      </c>
      <c r="GL42" s="9" t="str">
        <f>GL$5</f>
        <v>-</v>
      </c>
      <c r="GM42" s="9" t="str">
        <f>GM$5</f>
        <v>-</v>
      </c>
      <c r="GN42" s="9" t="str">
        <f>GN$5</f>
        <v>-</v>
      </c>
      <c r="GO42" s="9" t="str">
        <f>GO$5</f>
        <v>-</v>
      </c>
      <c r="GP42" s="9" t="str">
        <f>GP$5</f>
        <v>-</v>
      </c>
      <c r="GQ42" s="9" t="str">
        <f t="shared" si="129"/>
        <v>-</v>
      </c>
      <c r="GR42" s="9" t="str">
        <f t="shared" si="129"/>
        <v>-</v>
      </c>
      <c r="GS42" s="9" t="str">
        <f t="shared" si="129"/>
        <v>-</v>
      </c>
      <c r="GT42" s="9" t="str">
        <f t="shared" si="129"/>
        <v>-</v>
      </c>
      <c r="GU42" s="9" t="str">
        <f t="shared" si="129"/>
        <v>-</v>
      </c>
      <c r="GV42" s="9" t="str">
        <f t="shared" si="129"/>
        <v>-</v>
      </c>
      <c r="GW42" s="9" t="str">
        <f>GW$5</f>
        <v>-</v>
      </c>
      <c r="GX42" s="9" t="str">
        <f>GX$5</f>
        <v>-</v>
      </c>
      <c r="GY42" s="9">
        <f t="shared" si="129"/>
        <v>1</v>
      </c>
      <c r="GZ42" s="9">
        <f t="shared" si="129"/>
        <v>0</v>
      </c>
      <c r="HA42" s="9">
        <f t="shared" si="129"/>
        <v>1</v>
      </c>
      <c r="HB42" s="9">
        <f t="shared" si="129"/>
        <v>1</v>
      </c>
      <c r="HC42" s="9">
        <f t="shared" si="129"/>
        <v>0</v>
      </c>
      <c r="HD42" s="9" t="str">
        <f t="shared" si="129"/>
        <v>-</v>
      </c>
      <c r="HE42" s="9" t="str">
        <f t="shared" si="129"/>
        <v>-</v>
      </c>
      <c r="HF42" s="9" t="str">
        <f t="shared" si="129"/>
        <v>-</v>
      </c>
      <c r="HG42" s="9" t="str">
        <f t="shared" si="129"/>
        <v>-</v>
      </c>
      <c r="HH42" s="9">
        <f t="shared" si="129"/>
        <v>1</v>
      </c>
      <c r="HI42" s="9">
        <f t="shared" si="129"/>
        <v>1</v>
      </c>
      <c r="HJ42" s="9">
        <f t="shared" si="129"/>
        <v>1</v>
      </c>
      <c r="HK42" s="9">
        <f t="shared" si="129"/>
        <v>1</v>
      </c>
      <c r="HL42" s="9">
        <f t="shared" si="129"/>
        <v>1</v>
      </c>
      <c r="HM42" s="9">
        <f t="shared" si="129"/>
        <v>1</v>
      </c>
      <c r="HN42" s="9">
        <f t="shared" si="129"/>
        <v>1</v>
      </c>
      <c r="HO42" s="9">
        <f t="shared" si="129"/>
        <v>1</v>
      </c>
      <c r="HP42" s="9">
        <f t="shared" si="129"/>
        <v>1</v>
      </c>
      <c r="HQ42" s="9">
        <f t="shared" si="129"/>
        <v>1</v>
      </c>
      <c r="HR42" s="9" t="str">
        <f t="shared" si="129"/>
        <v>-</v>
      </c>
      <c r="HS42" s="9" t="str">
        <f t="shared" si="129"/>
        <v>-</v>
      </c>
      <c r="HT42" s="9">
        <f t="shared" si="129"/>
        <v>1</v>
      </c>
      <c r="HU42" s="9" t="str">
        <f t="shared" si="129"/>
        <v>-</v>
      </c>
      <c r="HV42" s="9" t="str">
        <f t="shared" si="129"/>
        <v>-</v>
      </c>
      <c r="HW42" s="9">
        <f t="shared" si="129"/>
        <v>0</v>
      </c>
      <c r="HX42" s="9">
        <f t="shared" si="129"/>
        <v>0</v>
      </c>
      <c r="HY42" s="29">
        <v>0</v>
      </c>
    </row>
    <row r="44" spans="1:233">
      <c r="H44" s="123">
        <f ca="1">INT(RAND()*H$19)+1</f>
        <v>25</v>
      </c>
      <c r="K44" s="123">
        <f ca="1">INT(RAND()*K$19)+1</f>
        <v>2</v>
      </c>
      <c r="L44" s="123">
        <f t="shared" ref="L44:M44" ca="1" si="130">INT(RAND()*L$19)+1</f>
        <v>2</v>
      </c>
      <c r="M44" s="123">
        <f t="shared" ca="1" si="130"/>
        <v>3</v>
      </c>
      <c r="AD44" s="3" t="s">
        <v>965</v>
      </c>
    </row>
    <row r="45" spans="1:233">
      <c r="AD45" s="22" t="str">
        <f>"000 Template"&amp;" "&amp;d.RegionName&amp;IF($DK45&lt;3," M-M"," Mat")&amp;IF($DP45=TRUE,"&amp;BBT","")&amp;IF($GR45&lt;&gt;0,"-mate EL","")&amp;IF($EX45," Aut","")&amp;IF($EY45," Win","")&amp;IF($EZ45," Spr","")&amp;" Scan "&amp;$FB45&amp;" (F"&amp;3+IFERROR(1*$BQ45,0)&amp;3+IFERROR(1*$BT45,0)&amp;"N"&amp;$BY45&amp;$BZ45&amp;")"</f>
        <v>000 Template GSM  M-M Scan  (F33N)</v>
      </c>
    </row>
    <row r="46" spans="1:233">
      <c r="AD46" s="3" t="str">
        <f>TEXT(LEFT(AD45,3)+1,"000")&amp;MID(AD45,4,FIND(" ",AD45,5)-3)&amp;d.RegionName&amp;IF($DK46&lt;3," M-M"," Mat")&amp;IF($DP46=TRUE,"&amp;BBT","")&amp;IF($GR46&lt;&gt;0,"-mate EL","")&amp;IF($EX46," Aut","")&amp;IF($EY46," Win","")&amp;IF($EZ46," Spr","")&amp;" Scan "&amp;$FB46&amp;" (F"&amp;3+IFERROR(1*$BQ46,0)&amp;3+IFERROR(1*$BT46,0)&amp;"N"&amp;$BY46&amp;$BZ46&amp;")"</f>
        <v>001 Template GSM  M-M Scan  (F33N)</v>
      </c>
    </row>
  </sheetData>
  <autoFilter ref="A4:HY43" xr:uid="{A5DE918E-332D-4563-9BCB-E13ECBAD8AE1}"/>
  <phoneticPr fontId="4" type="noConversion"/>
  <conditionalFormatting sqref="D37:F42 D5:F27">
    <cfRule type="cellIs" dxfId="158" priority="63" stopIfTrue="1" operator="equal">
      <formula>TRUE</formula>
    </cfRule>
  </conditionalFormatting>
  <conditionalFormatting sqref="AE1:FH1 FV1:FW1 GL1:GN1 GP1:HQ1 HT1:HY1">
    <cfRule type="containsText" dxfId="157" priority="68" stopIfTrue="1" operator="containsText" text="sam">
      <formula>NOT(ISERROR(SEARCH("sam",AE1)))</formula>
    </cfRule>
    <cfRule type="containsText" dxfId="156" priority="75" stopIfTrue="1" operator="containsText" text="sap">
      <formula>NOT(ISERROR(SEARCH("sap",AE1)))</formula>
    </cfRule>
    <cfRule type="containsText" dxfId="155" priority="76" stopIfTrue="1" operator="containsText" text="saa">
      <formula>NOT(ISERROR(SEARCH("saa",AE1)))</formula>
    </cfRule>
    <cfRule type="cellIs" dxfId="154" priority="77" stopIfTrue="1" operator="equal">
      <formula>"sar"</formula>
    </cfRule>
    <cfRule type="cellIs" dxfId="153" priority="83" stopIfTrue="1" operator="equal">
      <formula>"sat"</formula>
    </cfRule>
    <cfRule type="cellIs" dxfId="152" priority="84" stopIfTrue="1" operator="equal">
      <formula>"sav"</formula>
    </cfRule>
  </conditionalFormatting>
  <conditionalFormatting sqref="D28:F36">
    <cfRule type="cellIs" dxfId="151" priority="61" stopIfTrue="1" operator="equal">
      <formula>TRUE</formula>
    </cfRule>
  </conditionalFormatting>
  <conditionalFormatting sqref="FI1:FN1">
    <cfRule type="containsText" dxfId="150" priority="55" stopIfTrue="1" operator="containsText" text="sam">
      <formula>NOT(ISERROR(SEARCH("sam",FI1)))</formula>
    </cfRule>
    <cfRule type="containsText" dxfId="149" priority="56" stopIfTrue="1" operator="containsText" text="sap">
      <formula>NOT(ISERROR(SEARCH("sap",FI1)))</formula>
    </cfRule>
    <cfRule type="containsText" dxfId="148" priority="57" stopIfTrue="1" operator="containsText" text="saa">
      <formula>NOT(ISERROR(SEARCH("saa",FI1)))</formula>
    </cfRule>
    <cfRule type="cellIs" dxfId="147" priority="58" stopIfTrue="1" operator="equal">
      <formula>"sar"</formula>
    </cfRule>
    <cfRule type="cellIs" dxfId="146" priority="59" stopIfTrue="1" operator="equal">
      <formula>"sat"</formula>
    </cfRule>
    <cfRule type="cellIs" dxfId="145" priority="60" stopIfTrue="1" operator="equal">
      <formula>"sav"</formula>
    </cfRule>
  </conditionalFormatting>
  <conditionalFormatting sqref="FX1">
    <cfRule type="containsText" dxfId="144" priority="49" stopIfTrue="1" operator="containsText" text="sam">
      <formula>NOT(ISERROR(SEARCH("sam",FX1)))</formula>
    </cfRule>
    <cfRule type="containsText" dxfId="143" priority="50" stopIfTrue="1" operator="containsText" text="sap">
      <formula>NOT(ISERROR(SEARCH("sap",FX1)))</formula>
    </cfRule>
    <cfRule type="containsText" dxfId="142" priority="51" stopIfTrue="1" operator="containsText" text="saa">
      <formula>NOT(ISERROR(SEARCH("saa",FX1)))</formula>
    </cfRule>
    <cfRule type="cellIs" dxfId="141" priority="52" stopIfTrue="1" operator="equal">
      <formula>"sar"</formula>
    </cfRule>
    <cfRule type="cellIs" dxfId="140" priority="53" stopIfTrue="1" operator="equal">
      <formula>"sat"</formula>
    </cfRule>
    <cfRule type="cellIs" dxfId="139" priority="54" stopIfTrue="1" operator="equal">
      <formula>"sav"</formula>
    </cfRule>
  </conditionalFormatting>
  <conditionalFormatting sqref="FY1:GD1">
    <cfRule type="containsText" dxfId="138" priority="43" stopIfTrue="1" operator="containsText" text="sam">
      <formula>NOT(ISERROR(SEARCH("sam",FY1)))</formula>
    </cfRule>
    <cfRule type="containsText" dxfId="137" priority="44" stopIfTrue="1" operator="containsText" text="sap">
      <formula>NOT(ISERROR(SEARCH("sap",FY1)))</formula>
    </cfRule>
    <cfRule type="containsText" dxfId="136" priority="45" stopIfTrue="1" operator="containsText" text="saa">
      <formula>NOT(ISERROR(SEARCH("saa",FY1)))</formula>
    </cfRule>
    <cfRule type="cellIs" dxfId="135" priority="46" stopIfTrue="1" operator="equal">
      <formula>"sar"</formula>
    </cfRule>
    <cfRule type="cellIs" dxfId="134" priority="47" stopIfTrue="1" operator="equal">
      <formula>"sat"</formula>
    </cfRule>
    <cfRule type="cellIs" dxfId="133" priority="48" stopIfTrue="1" operator="equal">
      <formula>"sav"</formula>
    </cfRule>
  </conditionalFormatting>
  <conditionalFormatting sqref="FO1">
    <cfRule type="containsText" dxfId="132" priority="37" stopIfTrue="1" operator="containsText" text="sam">
      <formula>NOT(ISERROR(SEARCH("sam",FO1)))</formula>
    </cfRule>
    <cfRule type="containsText" dxfId="131" priority="38" stopIfTrue="1" operator="containsText" text="sap">
      <formula>NOT(ISERROR(SEARCH("sap",FO1)))</formula>
    </cfRule>
    <cfRule type="containsText" dxfId="130" priority="39" stopIfTrue="1" operator="containsText" text="saa">
      <formula>NOT(ISERROR(SEARCH("saa",FO1)))</formula>
    </cfRule>
    <cfRule type="cellIs" dxfId="129" priority="40" stopIfTrue="1" operator="equal">
      <formula>"sar"</formula>
    </cfRule>
    <cfRule type="cellIs" dxfId="128" priority="41" stopIfTrue="1" operator="equal">
      <formula>"sat"</formula>
    </cfRule>
    <cfRule type="cellIs" dxfId="127" priority="42" stopIfTrue="1" operator="equal">
      <formula>"sav"</formula>
    </cfRule>
  </conditionalFormatting>
  <conditionalFormatting sqref="FP1:FU1">
    <cfRule type="containsText" dxfId="126" priority="31" stopIfTrue="1" operator="containsText" text="sam">
      <formula>NOT(ISERROR(SEARCH("sam",FP1)))</formula>
    </cfRule>
    <cfRule type="containsText" dxfId="125" priority="32" stopIfTrue="1" operator="containsText" text="sap">
      <formula>NOT(ISERROR(SEARCH("sap",FP1)))</formula>
    </cfRule>
    <cfRule type="containsText" dxfId="124" priority="33" stopIfTrue="1" operator="containsText" text="saa">
      <formula>NOT(ISERROR(SEARCH("saa",FP1)))</formula>
    </cfRule>
    <cfRule type="cellIs" dxfId="123" priority="34" stopIfTrue="1" operator="equal">
      <formula>"sar"</formula>
    </cfRule>
    <cfRule type="cellIs" dxfId="122" priority="35" stopIfTrue="1" operator="equal">
      <formula>"sat"</formula>
    </cfRule>
    <cfRule type="cellIs" dxfId="121" priority="36" stopIfTrue="1" operator="equal">
      <formula>"sav"</formula>
    </cfRule>
  </conditionalFormatting>
  <conditionalFormatting sqref="GE1">
    <cfRule type="containsText" dxfId="120" priority="25" stopIfTrue="1" operator="containsText" text="sam">
      <formula>NOT(ISERROR(SEARCH("sam",GE1)))</formula>
    </cfRule>
    <cfRule type="containsText" dxfId="119" priority="26" stopIfTrue="1" operator="containsText" text="sap">
      <formula>NOT(ISERROR(SEARCH("sap",GE1)))</formula>
    </cfRule>
    <cfRule type="containsText" dxfId="118" priority="27" stopIfTrue="1" operator="containsText" text="saa">
      <formula>NOT(ISERROR(SEARCH("saa",GE1)))</formula>
    </cfRule>
    <cfRule type="cellIs" dxfId="117" priority="28" stopIfTrue="1" operator="equal">
      <formula>"sar"</formula>
    </cfRule>
    <cfRule type="cellIs" dxfId="116" priority="29" stopIfTrue="1" operator="equal">
      <formula>"sat"</formula>
    </cfRule>
    <cfRule type="cellIs" dxfId="115" priority="30" stopIfTrue="1" operator="equal">
      <formula>"sav"</formula>
    </cfRule>
  </conditionalFormatting>
  <conditionalFormatting sqref="GF1:GK1">
    <cfRule type="containsText" dxfId="114" priority="19" stopIfTrue="1" operator="containsText" text="sam">
      <formula>NOT(ISERROR(SEARCH("sam",GF1)))</formula>
    </cfRule>
    <cfRule type="containsText" dxfId="113" priority="20" stopIfTrue="1" operator="containsText" text="sap">
      <formula>NOT(ISERROR(SEARCH("sap",GF1)))</formula>
    </cfRule>
    <cfRule type="containsText" dxfId="112" priority="21" stopIfTrue="1" operator="containsText" text="saa">
      <formula>NOT(ISERROR(SEARCH("saa",GF1)))</formula>
    </cfRule>
    <cfRule type="cellIs" dxfId="111" priority="22" stopIfTrue="1" operator="equal">
      <formula>"sar"</formula>
    </cfRule>
    <cfRule type="cellIs" dxfId="110" priority="23" stopIfTrue="1" operator="equal">
      <formula>"sat"</formula>
    </cfRule>
    <cfRule type="cellIs" dxfId="109" priority="24" stopIfTrue="1" operator="equal">
      <formula>"sav"</formula>
    </cfRule>
  </conditionalFormatting>
  <conditionalFormatting sqref="GO1">
    <cfRule type="containsText" dxfId="108" priority="13" stopIfTrue="1" operator="containsText" text="sam">
      <formula>NOT(ISERROR(SEARCH("sam",GO1)))</formula>
    </cfRule>
    <cfRule type="containsText" dxfId="107" priority="14" stopIfTrue="1" operator="containsText" text="sap">
      <formula>NOT(ISERROR(SEARCH("sap",GO1)))</formula>
    </cfRule>
    <cfRule type="containsText" dxfId="106" priority="15" stopIfTrue="1" operator="containsText" text="saa">
      <formula>NOT(ISERROR(SEARCH("saa",GO1)))</formula>
    </cfRule>
    <cfRule type="cellIs" dxfId="105" priority="16" stopIfTrue="1" operator="equal">
      <formula>"sar"</formula>
    </cfRule>
    <cfRule type="cellIs" dxfId="104" priority="17" stopIfTrue="1" operator="equal">
      <formula>"sat"</formula>
    </cfRule>
    <cfRule type="cellIs" dxfId="103" priority="18" stopIfTrue="1" operator="equal">
      <formula>"sav"</formula>
    </cfRule>
  </conditionalFormatting>
  <conditionalFormatting sqref="HS1">
    <cfRule type="containsText" dxfId="102" priority="7" stopIfTrue="1" operator="containsText" text="sam">
      <formula>NOT(ISERROR(SEARCH("sam",HS1)))</formula>
    </cfRule>
    <cfRule type="containsText" dxfId="101" priority="8" stopIfTrue="1" operator="containsText" text="sap">
      <formula>NOT(ISERROR(SEARCH("sap",HS1)))</formula>
    </cfRule>
    <cfRule type="containsText" dxfId="100" priority="9" stopIfTrue="1" operator="containsText" text="saa">
      <formula>NOT(ISERROR(SEARCH("saa",HS1)))</formula>
    </cfRule>
    <cfRule type="cellIs" dxfId="99" priority="10" stopIfTrue="1" operator="equal">
      <formula>"sar"</formula>
    </cfRule>
    <cfRule type="cellIs" dxfId="98" priority="11" stopIfTrue="1" operator="equal">
      <formula>"sat"</formula>
    </cfRule>
    <cfRule type="cellIs" dxfId="97" priority="12" stopIfTrue="1" operator="equal">
      <formula>"sav"</formula>
    </cfRule>
  </conditionalFormatting>
  <conditionalFormatting sqref="HR1">
    <cfRule type="containsText" dxfId="5" priority="1" stopIfTrue="1" operator="containsText" text="sam">
      <formula>NOT(ISERROR(SEARCH("sam",HR1)))</formula>
    </cfRule>
    <cfRule type="containsText" dxfId="4" priority="2" stopIfTrue="1" operator="containsText" text="sap">
      <formula>NOT(ISERROR(SEARCH("sap",HR1)))</formula>
    </cfRule>
    <cfRule type="containsText" dxfId="3" priority="3" stopIfTrue="1" operator="containsText" text="saa">
      <formula>NOT(ISERROR(SEARCH("saa",HR1)))</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DM149"/>
  <sheetViews>
    <sheetView zoomScale="90" zoomScaleNormal="90" workbookViewId="0">
      <pane xSplit="2" ySplit="13" topLeftCell="S117" activePane="bottomRight" state="frozen"/>
      <selection pane="topRight" activeCell="C1" sqref="C1"/>
      <selection pane="bottomLeft" activeCell="A26" sqref="A26"/>
      <selection pane="bottomRight" activeCell="B81" sqref="B81:B84"/>
    </sheetView>
    <sheetView topLeftCell="BX87" workbookViewId="1">
      <selection activeCell="CP115" sqref="CP115"/>
    </sheetView>
  </sheetViews>
  <sheetFormatPr defaultRowHeight="15" outlineLevelRow="1"/>
  <cols>
    <col min="2" max="2" width="43.28515625" customWidth="1"/>
    <col min="3" max="3" width="6.28515625" customWidth="1"/>
    <col min="4" max="4" width="7" customWidth="1"/>
    <col min="5" max="124" width="6.28515625" customWidth="1"/>
  </cols>
  <sheetData>
    <row r="1" spans="1:43">
      <c r="B1" t="s">
        <v>388</v>
      </c>
      <c r="H1" t="s">
        <v>650</v>
      </c>
      <c r="I1" s="42"/>
    </row>
    <row r="2" spans="1:43">
      <c r="B2" t="s">
        <v>804</v>
      </c>
    </row>
    <row r="3" spans="1:43">
      <c r="B3" t="s">
        <v>390</v>
      </c>
    </row>
    <row r="4" spans="1:43">
      <c r="A4" s="19" t="s">
        <v>626</v>
      </c>
    </row>
    <row r="5" spans="1:43" ht="16.5">
      <c r="B5" s="46" t="s">
        <v>598</v>
      </c>
      <c r="C5" s="67">
        <v>1</v>
      </c>
      <c r="D5" s="81" t="str">
        <f>CHOOSE(d.Region,"GSM ","CWM ","SWV ")</f>
        <v xml:space="preserve">GSM </v>
      </c>
      <c r="E5" s="81"/>
      <c r="F5" s="81"/>
      <c r="G5" s="81"/>
      <c r="H5" s="81"/>
      <c r="I5" s="81"/>
      <c r="J5" s="81"/>
      <c r="K5" s="81"/>
      <c r="L5" s="81"/>
      <c r="M5" s="82" t="s">
        <v>667</v>
      </c>
      <c r="N5" s="82"/>
      <c r="O5" s="82"/>
      <c r="P5" s="82"/>
      <c r="Q5" s="82"/>
      <c r="R5" s="82"/>
      <c r="S5" s="82"/>
      <c r="T5" s="82"/>
      <c r="U5" s="82"/>
      <c r="V5" s="82"/>
      <c r="W5" s="82" t="s">
        <v>708</v>
      </c>
      <c r="X5" s="82"/>
      <c r="Y5" s="82"/>
      <c r="Z5" s="82"/>
      <c r="AA5" s="82"/>
      <c r="AB5" s="82"/>
      <c r="AC5" s="82"/>
      <c r="AD5" s="82"/>
      <c r="AE5" s="82"/>
      <c r="AF5" s="82"/>
      <c r="AG5" s="82" t="s">
        <v>666</v>
      </c>
      <c r="AH5" s="82"/>
      <c r="AI5" s="82"/>
      <c r="AJ5" s="82"/>
      <c r="AK5" s="82"/>
      <c r="AL5" s="82"/>
      <c r="AM5" s="82"/>
      <c r="AN5" s="82"/>
      <c r="AO5" s="82"/>
      <c r="AP5" s="82"/>
      <c r="AQ5" s="81"/>
    </row>
    <row r="6" spans="1:43" collapsed="1">
      <c r="B6" s="80" t="s">
        <v>709</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1"/>
      <c r="AN6" s="81"/>
      <c r="AO6" s="81"/>
      <c r="AP6" s="81"/>
      <c r="AQ6" s="81"/>
    </row>
    <row r="7" spans="1:43" ht="36" hidden="1" outlineLevel="1">
      <c r="B7" s="80"/>
      <c r="C7" s="83" t="s">
        <v>710</v>
      </c>
      <c r="D7" s="83" t="s">
        <v>711</v>
      </c>
      <c r="E7" s="83" t="s">
        <v>712</v>
      </c>
      <c r="F7" s="83" t="s">
        <v>847</v>
      </c>
      <c r="G7" s="83" t="s">
        <v>848</v>
      </c>
      <c r="H7" s="83" t="s">
        <v>713</v>
      </c>
      <c r="I7" s="83" t="s">
        <v>714</v>
      </c>
      <c r="J7" s="83" t="s">
        <v>715</v>
      </c>
      <c r="K7" s="83" t="s">
        <v>715</v>
      </c>
      <c r="L7" s="83" t="s">
        <v>715</v>
      </c>
      <c r="M7" s="83" t="s">
        <v>710</v>
      </c>
      <c r="N7" s="83" t="s">
        <v>711</v>
      </c>
      <c r="O7" s="83" t="s">
        <v>712</v>
      </c>
      <c r="P7" s="83" t="s">
        <v>847</v>
      </c>
      <c r="Q7" s="83" t="s">
        <v>848</v>
      </c>
      <c r="R7" s="83" t="s">
        <v>713</v>
      </c>
      <c r="S7" s="83" t="s">
        <v>714</v>
      </c>
      <c r="T7" s="83" t="s">
        <v>715</v>
      </c>
      <c r="U7" s="83" t="s">
        <v>715</v>
      </c>
      <c r="V7" s="83" t="s">
        <v>715</v>
      </c>
      <c r="W7" s="83" t="s">
        <v>710</v>
      </c>
      <c r="X7" s="83" t="s">
        <v>711</v>
      </c>
      <c r="Y7" s="83" t="s">
        <v>712</v>
      </c>
      <c r="Z7" s="83" t="s">
        <v>847</v>
      </c>
      <c r="AA7" s="83" t="s">
        <v>848</v>
      </c>
      <c r="AB7" s="83" t="s">
        <v>713</v>
      </c>
      <c r="AC7" s="83" t="s">
        <v>714</v>
      </c>
      <c r="AD7" s="83" t="s">
        <v>715</v>
      </c>
      <c r="AE7" s="83" t="s">
        <v>715</v>
      </c>
      <c r="AF7" s="83" t="s">
        <v>715</v>
      </c>
      <c r="AG7" s="83" t="s">
        <v>710</v>
      </c>
      <c r="AH7" s="83" t="s">
        <v>711</v>
      </c>
      <c r="AI7" s="83" t="s">
        <v>712</v>
      </c>
      <c r="AJ7" s="83" t="s">
        <v>847</v>
      </c>
      <c r="AK7" s="83" t="s">
        <v>848</v>
      </c>
      <c r="AL7" s="83" t="s">
        <v>713</v>
      </c>
      <c r="AM7" s="83" t="s">
        <v>714</v>
      </c>
      <c r="AN7" s="83" t="s">
        <v>715</v>
      </c>
      <c r="AO7" s="83" t="s">
        <v>715</v>
      </c>
      <c r="AP7" s="83" t="s">
        <v>715</v>
      </c>
      <c r="AQ7" s="81"/>
    </row>
    <row r="8" spans="1:43" hidden="1" outlineLevel="1">
      <c r="B8" s="68" t="s">
        <v>778</v>
      </c>
      <c r="C8" s="77">
        <f t="shared" ref="C8:L13" si="0">CHOOSE(d.Region,M8,W8,AG8)</f>
        <v>-0.04</v>
      </c>
      <c r="D8" s="77">
        <f t="shared" si="0"/>
        <v>0.87</v>
      </c>
      <c r="E8" s="77">
        <f t="shared" si="0"/>
        <v>0.8</v>
      </c>
      <c r="F8" s="77">
        <f t="shared" si="0"/>
        <v>0</v>
      </c>
      <c r="G8" s="77">
        <f t="shared" si="0"/>
        <v>0</v>
      </c>
      <c r="H8" s="77">
        <f t="shared" si="0"/>
        <v>0.64</v>
      </c>
      <c r="I8" s="77">
        <f t="shared" si="0"/>
        <v>0.21</v>
      </c>
      <c r="J8" s="77">
        <f t="shared" si="0"/>
        <v>0.19</v>
      </c>
      <c r="K8" s="77">
        <f t="shared" si="0"/>
        <v>0.19</v>
      </c>
      <c r="L8" s="77">
        <f t="shared" si="0"/>
        <v>0.19</v>
      </c>
      <c r="M8" s="84">
        <v>-0.04</v>
      </c>
      <c r="N8" s="84">
        <v>0.87</v>
      </c>
      <c r="O8" s="84">
        <v>0.8</v>
      </c>
      <c r="P8" s="84">
        <v>0</v>
      </c>
      <c r="Q8" s="84">
        <v>0</v>
      </c>
      <c r="R8" s="84">
        <v>0.64</v>
      </c>
      <c r="S8" s="84">
        <v>0.21</v>
      </c>
      <c r="T8" s="85">
        <v>0.19</v>
      </c>
      <c r="U8" s="85">
        <v>0.19</v>
      </c>
      <c r="V8" s="85">
        <v>0.19</v>
      </c>
      <c r="W8" s="84">
        <v>-0.04</v>
      </c>
      <c r="X8" s="84">
        <v>0.96</v>
      </c>
      <c r="Y8" s="84">
        <v>1.8</v>
      </c>
      <c r="Z8" s="84">
        <v>0</v>
      </c>
      <c r="AA8" s="84">
        <v>0</v>
      </c>
      <c r="AB8" s="84">
        <v>0.64</v>
      </c>
      <c r="AC8" s="84">
        <v>0.21</v>
      </c>
      <c r="AD8" s="85">
        <v>0.19</v>
      </c>
      <c r="AE8" s="85">
        <v>0.19</v>
      </c>
      <c r="AF8" s="85">
        <v>0.19</v>
      </c>
      <c r="AG8" s="84">
        <v>-0.04</v>
      </c>
      <c r="AH8" s="84">
        <v>0.83</v>
      </c>
      <c r="AI8" s="84">
        <v>-0.75</v>
      </c>
      <c r="AJ8" s="84">
        <v>0</v>
      </c>
      <c r="AK8" s="84">
        <v>0</v>
      </c>
      <c r="AL8" s="84">
        <v>0.64</v>
      </c>
      <c r="AM8" s="84">
        <v>0.31</v>
      </c>
      <c r="AN8" s="85">
        <v>0.09</v>
      </c>
      <c r="AO8" s="85">
        <v>0.09</v>
      </c>
      <c r="AP8" s="85">
        <v>0.09</v>
      </c>
      <c r="AQ8" s="81"/>
    </row>
    <row r="9" spans="1:43" hidden="1" outlineLevel="1">
      <c r="B9" s="69" t="s">
        <v>603</v>
      </c>
      <c r="C9" s="103">
        <f t="shared" si="0"/>
        <v>-0.04</v>
      </c>
      <c r="D9" s="103">
        <f t="shared" si="0"/>
        <v>0.87</v>
      </c>
      <c r="E9" s="103">
        <f t="shared" si="0"/>
        <v>0.8</v>
      </c>
      <c r="F9" s="103">
        <f t="shared" si="0"/>
        <v>0</v>
      </c>
      <c r="G9" s="103">
        <f t="shared" si="0"/>
        <v>0</v>
      </c>
      <c r="H9" s="103">
        <f t="shared" si="0"/>
        <v>0.64</v>
      </c>
      <c r="I9" s="103">
        <f t="shared" si="0"/>
        <v>0.21</v>
      </c>
      <c r="J9" s="103">
        <f t="shared" si="0"/>
        <v>0.19</v>
      </c>
      <c r="K9" s="103">
        <f t="shared" si="0"/>
        <v>0.19</v>
      </c>
      <c r="L9" s="103">
        <f t="shared" si="0"/>
        <v>0.19</v>
      </c>
      <c r="M9" s="104">
        <v>-0.04</v>
      </c>
      <c r="N9" s="104">
        <v>0.87</v>
      </c>
      <c r="O9" s="104">
        <v>0.8</v>
      </c>
      <c r="P9" s="104">
        <v>0</v>
      </c>
      <c r="Q9" s="104">
        <v>0</v>
      </c>
      <c r="R9" s="104">
        <v>0.64</v>
      </c>
      <c r="S9" s="104">
        <v>0.21</v>
      </c>
      <c r="T9" s="105">
        <v>0.19</v>
      </c>
      <c r="U9" s="105">
        <v>0.19</v>
      </c>
      <c r="V9" s="105">
        <v>0.19</v>
      </c>
      <c r="W9" s="104">
        <v>-0.04</v>
      </c>
      <c r="X9" s="104">
        <v>0.96</v>
      </c>
      <c r="Y9" s="104">
        <v>1.8</v>
      </c>
      <c r="Z9" s="104">
        <v>0</v>
      </c>
      <c r="AA9" s="104">
        <v>0</v>
      </c>
      <c r="AB9" s="104">
        <v>0.64</v>
      </c>
      <c r="AC9" s="104">
        <v>0.21</v>
      </c>
      <c r="AD9" s="105">
        <v>0.19</v>
      </c>
      <c r="AE9" s="105">
        <v>0.19</v>
      </c>
      <c r="AF9" s="105">
        <v>0.19</v>
      </c>
      <c r="AG9" s="104">
        <v>-0.04</v>
      </c>
      <c r="AH9" s="104">
        <v>0.83</v>
      </c>
      <c r="AI9" s="104">
        <v>-0.75</v>
      </c>
      <c r="AJ9" s="104">
        <v>0</v>
      </c>
      <c r="AK9" s="104">
        <v>0</v>
      </c>
      <c r="AL9" s="104">
        <v>0.64</v>
      </c>
      <c r="AM9" s="104">
        <v>0.31</v>
      </c>
      <c r="AN9" s="105">
        <v>0.09</v>
      </c>
      <c r="AO9" s="105">
        <v>0.09</v>
      </c>
      <c r="AP9" s="105">
        <v>0.09</v>
      </c>
      <c r="AQ9" s="81"/>
    </row>
    <row r="10" spans="1:43" hidden="1" outlineLevel="1">
      <c r="B10" s="70" t="s">
        <v>422</v>
      </c>
      <c r="C10" s="106">
        <f t="shared" si="0"/>
        <v>-0.04</v>
      </c>
      <c r="D10" s="106">
        <f t="shared" si="0"/>
        <v>0.87</v>
      </c>
      <c r="E10" s="106">
        <f t="shared" si="0"/>
        <v>0.8</v>
      </c>
      <c r="F10" s="106">
        <f t="shared" si="0"/>
        <v>0</v>
      </c>
      <c r="G10" s="106">
        <f t="shared" si="0"/>
        <v>0</v>
      </c>
      <c r="H10" s="106">
        <f t="shared" si="0"/>
        <v>0.64</v>
      </c>
      <c r="I10" s="106">
        <f t="shared" si="0"/>
        <v>0.21</v>
      </c>
      <c r="J10" s="106">
        <f t="shared" si="0"/>
        <v>0.19</v>
      </c>
      <c r="K10" s="106">
        <f t="shared" si="0"/>
        <v>0.19</v>
      </c>
      <c r="L10" s="106">
        <f t="shared" si="0"/>
        <v>0.19</v>
      </c>
      <c r="M10" s="107">
        <v>-0.04</v>
      </c>
      <c r="N10" s="107">
        <v>0.87</v>
      </c>
      <c r="O10" s="107">
        <v>0.8</v>
      </c>
      <c r="P10" s="107">
        <v>0</v>
      </c>
      <c r="Q10" s="107">
        <v>0</v>
      </c>
      <c r="R10" s="107">
        <v>0.64</v>
      </c>
      <c r="S10" s="107">
        <v>0.21</v>
      </c>
      <c r="T10" s="108">
        <v>0.19</v>
      </c>
      <c r="U10" s="108">
        <v>0.19</v>
      </c>
      <c r="V10" s="108">
        <v>0.19</v>
      </c>
      <c r="W10" s="107">
        <v>-0.04</v>
      </c>
      <c r="X10" s="107">
        <v>0.96</v>
      </c>
      <c r="Y10" s="107">
        <v>1.8</v>
      </c>
      <c r="Z10" s="107">
        <v>0</v>
      </c>
      <c r="AA10" s="107">
        <v>0</v>
      </c>
      <c r="AB10" s="107">
        <v>0.64</v>
      </c>
      <c r="AC10" s="107">
        <v>0.21</v>
      </c>
      <c r="AD10" s="108">
        <v>0.19</v>
      </c>
      <c r="AE10" s="108">
        <v>0.19</v>
      </c>
      <c r="AF10" s="108">
        <v>0.19</v>
      </c>
      <c r="AG10" s="107">
        <v>-0.04</v>
      </c>
      <c r="AH10" s="107">
        <v>0.83</v>
      </c>
      <c r="AI10" s="107">
        <v>-0.75</v>
      </c>
      <c r="AJ10" s="107">
        <v>0</v>
      </c>
      <c r="AK10" s="107">
        <v>0</v>
      </c>
      <c r="AL10" s="107">
        <v>0.64</v>
      </c>
      <c r="AM10" s="107">
        <v>0.31</v>
      </c>
      <c r="AN10" s="108">
        <v>0.09</v>
      </c>
      <c r="AO10" s="108">
        <v>0.09</v>
      </c>
      <c r="AP10" s="108">
        <v>0.09</v>
      </c>
      <c r="AQ10" s="81"/>
    </row>
    <row r="11" spans="1:43" hidden="1" outlineLevel="1">
      <c r="B11" s="68" t="s">
        <v>779</v>
      </c>
      <c r="C11" s="109">
        <f t="shared" si="0"/>
        <v>-1.29</v>
      </c>
      <c r="D11" s="109">
        <f t="shared" si="0"/>
        <v>0.95</v>
      </c>
      <c r="E11" s="109">
        <f t="shared" si="0"/>
        <v>-1.67</v>
      </c>
      <c r="F11" s="109">
        <f t="shared" si="0"/>
        <v>0</v>
      </c>
      <c r="G11" s="109">
        <f t="shared" si="0"/>
        <v>0</v>
      </c>
      <c r="H11" s="109">
        <f t="shared" si="0"/>
        <v>-0.01</v>
      </c>
      <c r="I11" s="109">
        <f t="shared" si="0"/>
        <v>0.12</v>
      </c>
      <c r="J11" s="109">
        <f t="shared" si="0"/>
        <v>-0.37</v>
      </c>
      <c r="K11" s="109">
        <f t="shared" si="0"/>
        <v>-0.37</v>
      </c>
      <c r="L11" s="109">
        <f t="shared" si="0"/>
        <v>-0.37</v>
      </c>
      <c r="M11" s="110">
        <v>-1.29</v>
      </c>
      <c r="N11" s="110">
        <v>0.95</v>
      </c>
      <c r="O11" s="110">
        <v>-1.67</v>
      </c>
      <c r="P11" s="110">
        <v>0</v>
      </c>
      <c r="Q11" s="110">
        <v>0</v>
      </c>
      <c r="R11" s="110">
        <v>-0.01</v>
      </c>
      <c r="S11" s="110">
        <v>0.12</v>
      </c>
      <c r="T11" s="111">
        <v>-0.37</v>
      </c>
      <c r="U11" s="111">
        <v>-0.37</v>
      </c>
      <c r="V11" s="111">
        <v>-0.37</v>
      </c>
      <c r="W11" s="110">
        <v>-1.29</v>
      </c>
      <c r="X11" s="110">
        <v>0.95</v>
      </c>
      <c r="Y11" s="110">
        <v>-1.67</v>
      </c>
      <c r="Z11" s="110">
        <v>0</v>
      </c>
      <c r="AA11" s="110">
        <v>0</v>
      </c>
      <c r="AB11" s="110">
        <v>0.05</v>
      </c>
      <c r="AC11" s="110">
        <v>0.22</v>
      </c>
      <c r="AD11" s="111">
        <v>-0.37</v>
      </c>
      <c r="AE11" s="111">
        <v>-0.37</v>
      </c>
      <c r="AF11" s="111">
        <v>-0.37</v>
      </c>
      <c r="AG11" s="110">
        <v>-1.29</v>
      </c>
      <c r="AH11" s="110">
        <v>0.9</v>
      </c>
      <c r="AI11" s="110">
        <v>-1.67</v>
      </c>
      <c r="AJ11" s="110">
        <v>-0.11</v>
      </c>
      <c r="AK11" s="110">
        <v>-0.25</v>
      </c>
      <c r="AL11" s="110">
        <v>-0.6</v>
      </c>
      <c r="AM11" s="110">
        <v>0.12</v>
      </c>
      <c r="AN11" s="111">
        <v>-0.52</v>
      </c>
      <c r="AO11" s="111">
        <v>-0.52</v>
      </c>
      <c r="AP11" s="111">
        <v>-0.52</v>
      </c>
      <c r="AQ11" s="81"/>
    </row>
    <row r="12" spans="1:43" hidden="1" outlineLevel="1">
      <c r="B12" s="69" t="s">
        <v>603</v>
      </c>
      <c r="C12" s="103">
        <f t="shared" si="0"/>
        <v>-1.29</v>
      </c>
      <c r="D12" s="103">
        <f t="shared" si="0"/>
        <v>0.95</v>
      </c>
      <c r="E12" s="103">
        <f t="shared" si="0"/>
        <v>-1.67</v>
      </c>
      <c r="F12" s="103">
        <f t="shared" si="0"/>
        <v>0</v>
      </c>
      <c r="G12" s="103">
        <f t="shared" si="0"/>
        <v>0</v>
      </c>
      <c r="H12" s="103">
        <f t="shared" si="0"/>
        <v>-0.01</v>
      </c>
      <c r="I12" s="103">
        <f t="shared" si="0"/>
        <v>0.12</v>
      </c>
      <c r="J12" s="103">
        <f t="shared" si="0"/>
        <v>-0.37</v>
      </c>
      <c r="K12" s="103">
        <f t="shared" si="0"/>
        <v>-0.37</v>
      </c>
      <c r="L12" s="103">
        <f t="shared" si="0"/>
        <v>-0.37</v>
      </c>
      <c r="M12" s="104">
        <v>-1.29</v>
      </c>
      <c r="N12" s="104">
        <v>0.95</v>
      </c>
      <c r="O12" s="104">
        <v>-1.67</v>
      </c>
      <c r="P12" s="104">
        <v>0</v>
      </c>
      <c r="Q12" s="104">
        <v>0</v>
      </c>
      <c r="R12" s="104">
        <v>-0.01</v>
      </c>
      <c r="S12" s="104">
        <v>0.12</v>
      </c>
      <c r="T12" s="105">
        <v>-0.37</v>
      </c>
      <c r="U12" s="105">
        <v>-0.37</v>
      </c>
      <c r="V12" s="105">
        <v>-0.37</v>
      </c>
      <c r="W12" s="104">
        <v>-1.29</v>
      </c>
      <c r="X12" s="104">
        <v>0.95</v>
      </c>
      <c r="Y12" s="104">
        <v>-1.67</v>
      </c>
      <c r="Z12" s="104">
        <v>0</v>
      </c>
      <c r="AA12" s="104">
        <v>0</v>
      </c>
      <c r="AB12" s="104">
        <v>0.05</v>
      </c>
      <c r="AC12" s="104">
        <v>0.22</v>
      </c>
      <c r="AD12" s="105">
        <v>-0.37</v>
      </c>
      <c r="AE12" s="105">
        <v>-0.37</v>
      </c>
      <c r="AF12" s="105">
        <v>-0.37</v>
      </c>
      <c r="AG12" s="104">
        <v>-1.29</v>
      </c>
      <c r="AH12" s="104">
        <v>0.9</v>
      </c>
      <c r="AI12" s="104">
        <v>-1.67</v>
      </c>
      <c r="AJ12" s="104">
        <v>-0.11</v>
      </c>
      <c r="AK12" s="104">
        <v>-0.25</v>
      </c>
      <c r="AL12" s="104">
        <v>-0.6</v>
      </c>
      <c r="AM12" s="104">
        <v>0.12</v>
      </c>
      <c r="AN12" s="105">
        <v>-0.52</v>
      </c>
      <c r="AO12" s="105">
        <v>-0.52</v>
      </c>
      <c r="AP12" s="105">
        <v>-0.52</v>
      </c>
      <c r="AQ12" s="81"/>
    </row>
    <row r="13" spans="1:43" hidden="1" outlineLevel="1">
      <c r="B13" s="70" t="s">
        <v>422</v>
      </c>
      <c r="C13" s="78">
        <f t="shared" si="0"/>
        <v>-1.29</v>
      </c>
      <c r="D13" s="78">
        <f t="shared" si="0"/>
        <v>0.95</v>
      </c>
      <c r="E13" s="78">
        <f t="shared" si="0"/>
        <v>-1.67</v>
      </c>
      <c r="F13" s="78">
        <f t="shared" si="0"/>
        <v>0</v>
      </c>
      <c r="G13" s="78">
        <f t="shared" si="0"/>
        <v>0</v>
      </c>
      <c r="H13" s="78">
        <f t="shared" si="0"/>
        <v>-0.01</v>
      </c>
      <c r="I13" s="78">
        <f t="shared" si="0"/>
        <v>0.12</v>
      </c>
      <c r="J13" s="78">
        <f t="shared" si="0"/>
        <v>-0.37</v>
      </c>
      <c r="K13" s="78">
        <f t="shared" si="0"/>
        <v>-0.37</v>
      </c>
      <c r="L13" s="78">
        <f t="shared" si="0"/>
        <v>-0.37</v>
      </c>
      <c r="M13" s="86">
        <v>-1.29</v>
      </c>
      <c r="N13" s="86">
        <v>0.95</v>
      </c>
      <c r="O13" s="86">
        <v>-1.67</v>
      </c>
      <c r="P13" s="86">
        <v>0</v>
      </c>
      <c r="Q13" s="86">
        <v>0</v>
      </c>
      <c r="R13" s="86">
        <v>-0.01</v>
      </c>
      <c r="S13" s="86">
        <v>0.12</v>
      </c>
      <c r="T13" s="87">
        <v>-0.37</v>
      </c>
      <c r="U13" s="87">
        <v>-0.37</v>
      </c>
      <c r="V13" s="87">
        <v>-0.37</v>
      </c>
      <c r="W13" s="86">
        <v>-1.29</v>
      </c>
      <c r="X13" s="86">
        <v>0.95</v>
      </c>
      <c r="Y13" s="86">
        <v>-1.67</v>
      </c>
      <c r="Z13" s="86">
        <v>0</v>
      </c>
      <c r="AA13" s="86">
        <v>0</v>
      </c>
      <c r="AB13" s="86">
        <v>0.05</v>
      </c>
      <c r="AC13" s="86">
        <v>0.22</v>
      </c>
      <c r="AD13" s="87">
        <v>-0.37</v>
      </c>
      <c r="AE13" s="87">
        <v>-0.37</v>
      </c>
      <c r="AF13" s="87">
        <v>-0.37</v>
      </c>
      <c r="AG13" s="86">
        <v>-1.29</v>
      </c>
      <c r="AH13" s="86">
        <v>0.9</v>
      </c>
      <c r="AI13" s="86">
        <v>-1.67</v>
      </c>
      <c r="AJ13" s="107">
        <v>0</v>
      </c>
      <c r="AK13" s="107">
        <v>0</v>
      </c>
      <c r="AL13" s="86">
        <v>0.2</v>
      </c>
      <c r="AM13" s="86">
        <v>0.17</v>
      </c>
      <c r="AN13" s="87">
        <v>-0.52</v>
      </c>
      <c r="AO13" s="87">
        <v>-0.52</v>
      </c>
      <c r="AP13" s="87">
        <v>-0.52</v>
      </c>
      <c r="AQ13" s="81">
        <v>-5.1999999999999998E-2</v>
      </c>
    </row>
    <row r="14" spans="1:43" collapsed="1"/>
    <row r="15" spans="1:43" collapsed="1">
      <c r="B15" s="19" t="s">
        <v>426</v>
      </c>
    </row>
    <row r="16" spans="1:43" ht="95.25" hidden="1" outlineLevel="1">
      <c r="C16" s="4" t="s">
        <v>401</v>
      </c>
      <c r="D16" s="4" t="s">
        <v>402</v>
      </c>
      <c r="E16" s="4" t="s">
        <v>406</v>
      </c>
      <c r="F16" s="4" t="s">
        <v>407</v>
      </c>
    </row>
    <row r="17" spans="1:11" hidden="1" outlineLevel="1">
      <c r="B17" t="s">
        <v>403</v>
      </c>
      <c r="C17" s="45">
        <v>1</v>
      </c>
      <c r="D17" s="45">
        <v>1</v>
      </c>
      <c r="E17" s="45">
        <v>1</v>
      </c>
      <c r="F17" s="45">
        <v>1</v>
      </c>
    </row>
    <row r="18" spans="1:11" hidden="1" outlineLevel="1">
      <c r="B18" t="s">
        <v>404</v>
      </c>
      <c r="C18" s="45">
        <v>1</v>
      </c>
      <c r="D18" s="45">
        <v>1</v>
      </c>
      <c r="E18" s="45">
        <v>8.5</v>
      </c>
      <c r="F18" s="45">
        <v>2</v>
      </c>
    </row>
    <row r="19" spans="1:11" hidden="1" outlineLevel="1">
      <c r="B19" t="s">
        <v>405</v>
      </c>
      <c r="C19" s="45">
        <v>0</v>
      </c>
      <c r="D19" s="45">
        <v>0</v>
      </c>
      <c r="E19" s="45">
        <v>1</v>
      </c>
      <c r="F19" s="45">
        <v>1</v>
      </c>
    </row>
    <row r="20" spans="1:11" hidden="1" outlineLevel="1"/>
    <row r="21" spans="1:11" collapsed="1"/>
    <row r="22" spans="1:11" collapsed="1">
      <c r="B22" s="19" t="s">
        <v>427</v>
      </c>
    </row>
    <row r="23" spans="1:11" ht="93.75" hidden="1" outlineLevel="1">
      <c r="C23" s="4" t="s">
        <v>411</v>
      </c>
    </row>
    <row r="24" spans="1:11" hidden="1" outlineLevel="1">
      <c r="B24" t="s">
        <v>403</v>
      </c>
      <c r="C24" s="45">
        <v>1</v>
      </c>
    </row>
    <row r="25" spans="1:11" hidden="1" outlineLevel="1">
      <c r="B25" t="s">
        <v>405</v>
      </c>
      <c r="C25" s="45">
        <v>0</v>
      </c>
    </row>
    <row r="26" spans="1:11" hidden="1" outlineLevel="1"/>
    <row r="27" spans="1:11" collapsed="1"/>
    <row r="28" spans="1:11" collapsed="1">
      <c r="B28" s="19" t="s">
        <v>444</v>
      </c>
    </row>
    <row r="29" spans="1:11" ht="118.5" hidden="1" outlineLevel="1">
      <c r="B29" s="26" t="s">
        <v>445</v>
      </c>
      <c r="C29" s="36" t="s">
        <v>299</v>
      </c>
      <c r="D29" s="36" t="s">
        <v>298</v>
      </c>
      <c r="E29" s="36" t="s">
        <v>375</v>
      </c>
      <c r="F29" s="36" t="s">
        <v>376</v>
      </c>
      <c r="G29" s="36" t="s">
        <v>418</v>
      </c>
      <c r="H29" s="36" t="s">
        <v>391</v>
      </c>
      <c r="I29" s="36" t="s">
        <v>432</v>
      </c>
      <c r="J29" s="36" t="s">
        <v>432</v>
      </c>
      <c r="K29" s="36" t="s">
        <v>432</v>
      </c>
    </row>
    <row r="30" spans="1:11" hidden="1" outlineLevel="1">
      <c r="C30" s="43"/>
      <c r="D30" s="43"/>
      <c r="E30" s="43"/>
      <c r="F30" s="43"/>
      <c r="G30" s="43"/>
      <c r="H30" s="63" t="s">
        <v>544</v>
      </c>
      <c r="I30" s="63" t="s">
        <v>668</v>
      </c>
      <c r="J30" s="63" t="s">
        <v>669</v>
      </c>
      <c r="K30" s="63" t="s">
        <v>670</v>
      </c>
    </row>
    <row r="31" spans="1:11" hidden="1" outlineLevel="1">
      <c r="A31" s="26">
        <v>1</v>
      </c>
      <c r="B31" s="60" t="s">
        <v>556</v>
      </c>
      <c r="C31" s="49" t="s">
        <v>37</v>
      </c>
      <c r="D31" s="49" t="s">
        <v>37</v>
      </c>
      <c r="E31" s="49" t="s">
        <v>37</v>
      </c>
      <c r="F31" s="49" t="s">
        <v>37</v>
      </c>
      <c r="G31" s="51" t="s">
        <v>37</v>
      </c>
      <c r="I31">
        <v>0</v>
      </c>
      <c r="J31" s="73">
        <f>I31</f>
        <v>0</v>
      </c>
      <c r="K31" s="73">
        <f>J31</f>
        <v>0</v>
      </c>
    </row>
    <row r="32" spans="1:11" hidden="1" outlineLevel="1">
      <c r="A32" s="26">
        <v>2</v>
      </c>
      <c r="B32" s="61" t="s">
        <v>557</v>
      </c>
      <c r="C32" s="48" t="s">
        <v>37</v>
      </c>
      <c r="D32" s="48" t="b">
        <v>1</v>
      </c>
      <c r="E32" s="48" t="s">
        <v>37</v>
      </c>
      <c r="F32" s="48" t="s">
        <v>37</v>
      </c>
      <c r="G32" s="52" t="str">
        <f ca="1">OFFSET(G32,-1,0)</f>
        <v>-</v>
      </c>
      <c r="I32">
        <v>0</v>
      </c>
      <c r="J32" s="73">
        <f t="shared" ref="J32:K34" si="1">I32</f>
        <v>0</v>
      </c>
      <c r="K32" s="73">
        <f t="shared" si="1"/>
        <v>0</v>
      </c>
    </row>
    <row r="33" spans="1:13" hidden="1" outlineLevel="1">
      <c r="A33" s="26">
        <v>3</v>
      </c>
      <c r="B33" s="61" t="s">
        <v>558</v>
      </c>
      <c r="C33" s="48" t="b">
        <v>1</v>
      </c>
      <c r="D33" s="48" t="s">
        <v>37</v>
      </c>
      <c r="E33" s="48" t="s">
        <v>37</v>
      </c>
      <c r="F33" s="48" t="s">
        <v>37</v>
      </c>
      <c r="G33" s="52" t="str">
        <f ca="1">OFFSET(G33,-1,0)</f>
        <v>-</v>
      </c>
      <c r="H33" s="47">
        <f>1.25*H34</f>
        <v>1.2500000000000001E-2</v>
      </c>
      <c r="I33" s="64">
        <f>1.25*J34</f>
        <v>6.25E-2</v>
      </c>
      <c r="J33" s="73">
        <f t="shared" si="1"/>
        <v>6.25E-2</v>
      </c>
      <c r="K33" s="73">
        <f t="shared" si="1"/>
        <v>6.25E-2</v>
      </c>
    </row>
    <row r="34" spans="1:13" hidden="1" outlineLevel="1">
      <c r="A34" s="26">
        <v>4</v>
      </c>
      <c r="B34" s="62" t="s">
        <v>559</v>
      </c>
      <c r="C34" s="50" t="s">
        <v>37</v>
      </c>
      <c r="D34" s="50" t="s">
        <v>37</v>
      </c>
      <c r="E34" s="50" t="b">
        <v>1</v>
      </c>
      <c r="F34" s="48" t="s">
        <v>37</v>
      </c>
      <c r="G34" s="53" t="str">
        <f ca="1">OFFSET(G34,-1,0)</f>
        <v>-</v>
      </c>
      <c r="H34" s="47">
        <v>0.01</v>
      </c>
      <c r="I34">
        <v>0</v>
      </c>
      <c r="J34" s="47">
        <v>0.05</v>
      </c>
      <c r="K34" s="73">
        <f t="shared" si="1"/>
        <v>0.05</v>
      </c>
    </row>
    <row r="35" spans="1:13" hidden="1" outlineLevel="1">
      <c r="A35" s="26">
        <v>5</v>
      </c>
      <c r="B35" s="61" t="s">
        <v>562</v>
      </c>
      <c r="C35" s="56" t="str">
        <f t="shared" ref="C35:F38" si="2">C44</f>
        <v>-</v>
      </c>
      <c r="D35" s="56" t="str">
        <f t="shared" si="2"/>
        <v>-</v>
      </c>
      <c r="E35" s="56" t="str">
        <f t="shared" si="2"/>
        <v>-</v>
      </c>
      <c r="F35" s="57" t="str">
        <f t="shared" si="2"/>
        <v>-</v>
      </c>
      <c r="G35" s="51">
        <v>0.5</v>
      </c>
      <c r="H35" s="47">
        <v>0.01</v>
      </c>
      <c r="I35" s="74">
        <f t="shared" ref="I35:J38" si="3">I31</f>
        <v>0</v>
      </c>
      <c r="J35" s="74">
        <f t="shared" si="3"/>
        <v>0</v>
      </c>
      <c r="K35" s="47">
        <v>0.06</v>
      </c>
      <c r="L35" s="41" t="s">
        <v>563</v>
      </c>
      <c r="M35" t="s">
        <v>564</v>
      </c>
    </row>
    <row r="36" spans="1:13" hidden="1" outlineLevel="1">
      <c r="A36" s="26">
        <v>6</v>
      </c>
      <c r="B36" s="61" t="s">
        <v>452</v>
      </c>
      <c r="C36" s="56" t="str">
        <f t="shared" si="2"/>
        <v>-</v>
      </c>
      <c r="D36" s="56" t="b">
        <f t="shared" si="2"/>
        <v>1</v>
      </c>
      <c r="E36" s="56" t="str">
        <f t="shared" si="2"/>
        <v>-</v>
      </c>
      <c r="F36" s="57" t="str">
        <f t="shared" si="2"/>
        <v>-</v>
      </c>
      <c r="G36" s="52">
        <f ca="1">OFFSET(G36,-1,0)</f>
        <v>0.5</v>
      </c>
      <c r="H36" s="75">
        <f>H$35+H32</f>
        <v>0.01</v>
      </c>
      <c r="I36" s="74">
        <f t="shared" si="3"/>
        <v>0</v>
      </c>
      <c r="J36" s="74">
        <f t="shared" si="3"/>
        <v>0</v>
      </c>
      <c r="K36" s="76">
        <f>K$35+J36</f>
        <v>0.06</v>
      </c>
      <c r="M36" t="s">
        <v>565</v>
      </c>
    </row>
    <row r="37" spans="1:13" hidden="1" outlineLevel="1">
      <c r="A37" s="26">
        <v>7</v>
      </c>
      <c r="B37" s="61" t="s">
        <v>453</v>
      </c>
      <c r="C37" s="56" t="b">
        <f t="shared" si="2"/>
        <v>1</v>
      </c>
      <c r="D37" s="56" t="str">
        <f t="shared" si="2"/>
        <v>-</v>
      </c>
      <c r="E37" s="56" t="str">
        <f t="shared" si="2"/>
        <v>-</v>
      </c>
      <c r="F37" s="57" t="str">
        <f t="shared" si="2"/>
        <v>-</v>
      </c>
      <c r="G37" s="52">
        <f ca="1">OFFSET(G37,-1,0)</f>
        <v>0.5</v>
      </c>
      <c r="H37" s="75">
        <f>H$35+H33</f>
        <v>2.2499999999999999E-2</v>
      </c>
      <c r="I37" s="74">
        <f t="shared" si="3"/>
        <v>6.25E-2</v>
      </c>
      <c r="J37" s="74">
        <f t="shared" si="3"/>
        <v>6.25E-2</v>
      </c>
      <c r="K37" s="76">
        <f>K$35+J37</f>
        <v>0.1225</v>
      </c>
    </row>
    <row r="38" spans="1:13" hidden="1" outlineLevel="1">
      <c r="A38" s="26">
        <v>8</v>
      </c>
      <c r="B38" s="62" t="s">
        <v>454</v>
      </c>
      <c r="C38" s="58" t="str">
        <f t="shared" si="2"/>
        <v>-</v>
      </c>
      <c r="D38" s="58" t="str">
        <f t="shared" si="2"/>
        <v>-</v>
      </c>
      <c r="E38" s="58" t="b">
        <f t="shared" si="2"/>
        <v>1</v>
      </c>
      <c r="F38" s="59" t="str">
        <f t="shared" si="2"/>
        <v>-</v>
      </c>
      <c r="G38" s="53">
        <f ca="1">OFFSET(G38,-1,0)</f>
        <v>0.5</v>
      </c>
      <c r="H38" s="75">
        <f>H$35+H34</f>
        <v>0.02</v>
      </c>
      <c r="I38" s="74">
        <f t="shared" si="3"/>
        <v>0</v>
      </c>
      <c r="J38" s="74">
        <f t="shared" si="3"/>
        <v>0.05</v>
      </c>
      <c r="K38" s="76">
        <f>K$35+J38</f>
        <v>0.11</v>
      </c>
    </row>
    <row r="39" spans="1:13" hidden="1" outlineLevel="1">
      <c r="A39" t="s">
        <v>786</v>
      </c>
    </row>
    <row r="40" spans="1:13" hidden="1" outlineLevel="1">
      <c r="A40" s="26">
        <v>5</v>
      </c>
      <c r="B40" s="61" t="s">
        <v>560</v>
      </c>
      <c r="C40" s="54" t="str">
        <f t="shared" ref="C40:F43" si="4">C31</f>
        <v>-</v>
      </c>
      <c r="D40" s="54" t="str">
        <f t="shared" si="4"/>
        <v>-</v>
      </c>
      <c r="E40" s="54" t="str">
        <f t="shared" si="4"/>
        <v>-</v>
      </c>
      <c r="F40" s="55" t="str">
        <f t="shared" si="4"/>
        <v>-</v>
      </c>
      <c r="G40" s="51">
        <v>0</v>
      </c>
      <c r="H40" s="74">
        <f t="shared" ref="H40:K43" si="5">H31</f>
        <v>0</v>
      </c>
      <c r="I40" s="74">
        <f t="shared" si="5"/>
        <v>0</v>
      </c>
      <c r="J40" s="74">
        <f t="shared" si="5"/>
        <v>0</v>
      </c>
      <c r="K40" s="74">
        <f t="shared" si="5"/>
        <v>0</v>
      </c>
    </row>
    <row r="41" spans="1:13" hidden="1" outlineLevel="1">
      <c r="A41" s="26">
        <v>6</v>
      </c>
      <c r="B41" s="61" t="s">
        <v>446</v>
      </c>
      <c r="C41" s="56" t="str">
        <f t="shared" si="4"/>
        <v>-</v>
      </c>
      <c r="D41" s="56" t="b">
        <f t="shared" si="4"/>
        <v>1</v>
      </c>
      <c r="E41" s="56" t="str">
        <f t="shared" si="4"/>
        <v>-</v>
      </c>
      <c r="F41" s="57" t="str">
        <f t="shared" si="4"/>
        <v>-</v>
      </c>
      <c r="G41" s="52">
        <f ca="1">OFFSET(G41,-1,0)</f>
        <v>0</v>
      </c>
      <c r="H41" s="74">
        <f t="shared" si="5"/>
        <v>0</v>
      </c>
      <c r="I41" s="74">
        <f t="shared" si="5"/>
        <v>0</v>
      </c>
      <c r="J41" s="74">
        <f t="shared" si="5"/>
        <v>0</v>
      </c>
      <c r="K41" s="74">
        <f t="shared" si="5"/>
        <v>0</v>
      </c>
    </row>
    <row r="42" spans="1:13" hidden="1" outlineLevel="1">
      <c r="A42" s="26">
        <v>7</v>
      </c>
      <c r="B42" s="61" t="s">
        <v>447</v>
      </c>
      <c r="C42" s="56" t="b">
        <f t="shared" si="4"/>
        <v>1</v>
      </c>
      <c r="D42" s="56" t="str">
        <f t="shared" si="4"/>
        <v>-</v>
      </c>
      <c r="E42" s="56" t="str">
        <f t="shared" si="4"/>
        <v>-</v>
      </c>
      <c r="F42" s="57" t="str">
        <f t="shared" si="4"/>
        <v>-</v>
      </c>
      <c r="G42" s="52">
        <f ca="1">OFFSET(G42,-1,0)</f>
        <v>0</v>
      </c>
      <c r="H42" s="74">
        <f t="shared" si="5"/>
        <v>1.2500000000000001E-2</v>
      </c>
      <c r="I42" s="74">
        <f t="shared" si="5"/>
        <v>6.25E-2</v>
      </c>
      <c r="J42" s="74">
        <f t="shared" si="5"/>
        <v>6.25E-2</v>
      </c>
      <c r="K42" s="74">
        <f t="shared" si="5"/>
        <v>6.25E-2</v>
      </c>
    </row>
    <row r="43" spans="1:13" hidden="1" outlineLevel="1">
      <c r="A43" s="26">
        <v>8</v>
      </c>
      <c r="B43" s="62" t="s">
        <v>448</v>
      </c>
      <c r="C43" s="58" t="str">
        <f t="shared" si="4"/>
        <v>-</v>
      </c>
      <c r="D43" s="58" t="str">
        <f t="shared" si="4"/>
        <v>-</v>
      </c>
      <c r="E43" s="58" t="b">
        <f t="shared" si="4"/>
        <v>1</v>
      </c>
      <c r="F43" s="59" t="str">
        <f t="shared" si="4"/>
        <v>-</v>
      </c>
      <c r="G43" s="53">
        <f ca="1">OFFSET(G43,-1,0)</f>
        <v>0</v>
      </c>
      <c r="H43" s="74">
        <f t="shared" si="5"/>
        <v>0.01</v>
      </c>
      <c r="I43" s="74">
        <f t="shared" si="5"/>
        <v>0</v>
      </c>
      <c r="J43" s="74">
        <f t="shared" si="5"/>
        <v>0.05</v>
      </c>
      <c r="K43" s="74">
        <f t="shared" si="5"/>
        <v>0.05</v>
      </c>
    </row>
    <row r="44" spans="1:13" hidden="1" outlineLevel="1">
      <c r="A44" s="26">
        <v>9</v>
      </c>
      <c r="B44" s="61" t="s">
        <v>561</v>
      </c>
      <c r="C44" s="56" t="str">
        <f t="shared" ref="C44:F47" si="6">C40</f>
        <v>-</v>
      </c>
      <c r="D44" s="56" t="str">
        <f t="shared" si="6"/>
        <v>-</v>
      </c>
      <c r="E44" s="56" t="str">
        <f t="shared" si="6"/>
        <v>-</v>
      </c>
      <c r="F44" s="57" t="str">
        <f t="shared" si="6"/>
        <v>-</v>
      </c>
      <c r="G44" s="51">
        <v>0.92</v>
      </c>
      <c r="H44" s="74">
        <f t="shared" ref="H44:K47" si="7">H40</f>
        <v>0</v>
      </c>
      <c r="I44" s="74">
        <f t="shared" si="7"/>
        <v>0</v>
      </c>
      <c r="J44" s="74">
        <f t="shared" si="7"/>
        <v>0</v>
      </c>
      <c r="K44" s="74">
        <f t="shared" si="7"/>
        <v>0</v>
      </c>
    </row>
    <row r="45" spans="1:13" hidden="1" outlineLevel="1">
      <c r="A45" s="26">
        <v>10</v>
      </c>
      <c r="B45" s="61" t="s">
        <v>449</v>
      </c>
      <c r="C45" s="56" t="str">
        <f t="shared" si="6"/>
        <v>-</v>
      </c>
      <c r="D45" s="56" t="b">
        <f t="shared" si="6"/>
        <v>1</v>
      </c>
      <c r="E45" s="56" t="str">
        <f t="shared" si="6"/>
        <v>-</v>
      </c>
      <c r="F45" s="57" t="str">
        <f t="shared" si="6"/>
        <v>-</v>
      </c>
      <c r="G45" s="52">
        <f ca="1">OFFSET(G45,-1,0)</f>
        <v>0.92</v>
      </c>
      <c r="H45" s="74">
        <f t="shared" si="7"/>
        <v>0</v>
      </c>
      <c r="I45" s="74">
        <f t="shared" si="7"/>
        <v>0</v>
      </c>
      <c r="J45" s="74">
        <f t="shared" si="7"/>
        <v>0</v>
      </c>
      <c r="K45" s="74">
        <f t="shared" si="7"/>
        <v>0</v>
      </c>
    </row>
    <row r="46" spans="1:13" hidden="1" outlineLevel="1">
      <c r="A46" s="26">
        <v>11</v>
      </c>
      <c r="B46" s="61" t="s">
        <v>450</v>
      </c>
      <c r="C46" s="56" t="b">
        <f t="shared" si="6"/>
        <v>1</v>
      </c>
      <c r="D46" s="56" t="str">
        <f t="shared" si="6"/>
        <v>-</v>
      </c>
      <c r="E46" s="56" t="str">
        <f t="shared" si="6"/>
        <v>-</v>
      </c>
      <c r="F46" s="57" t="str">
        <f t="shared" si="6"/>
        <v>-</v>
      </c>
      <c r="G46" s="52">
        <f ca="1">OFFSET(G46,-1,0)</f>
        <v>0.92</v>
      </c>
      <c r="H46" s="74">
        <f t="shared" si="7"/>
        <v>1.2500000000000001E-2</v>
      </c>
      <c r="I46" s="74">
        <f t="shared" si="7"/>
        <v>6.25E-2</v>
      </c>
      <c r="J46" s="74">
        <f t="shared" si="7"/>
        <v>6.25E-2</v>
      </c>
      <c r="K46" s="74">
        <f t="shared" si="7"/>
        <v>6.25E-2</v>
      </c>
    </row>
    <row r="47" spans="1:13" hidden="1" outlineLevel="1">
      <c r="A47" s="26">
        <v>12</v>
      </c>
      <c r="B47" s="62" t="s">
        <v>451</v>
      </c>
      <c r="C47" s="58" t="str">
        <f t="shared" si="6"/>
        <v>-</v>
      </c>
      <c r="D47" s="58" t="str">
        <f t="shared" si="6"/>
        <v>-</v>
      </c>
      <c r="E47" s="58" t="b">
        <f t="shared" si="6"/>
        <v>1</v>
      </c>
      <c r="F47" s="59" t="str">
        <f t="shared" si="6"/>
        <v>-</v>
      </c>
      <c r="G47" s="53">
        <f ca="1">OFFSET(G47,-1,0)</f>
        <v>0.92</v>
      </c>
      <c r="H47" s="74">
        <f t="shared" si="7"/>
        <v>0.01</v>
      </c>
      <c r="I47" s="74">
        <f t="shared" si="7"/>
        <v>0</v>
      </c>
      <c r="J47" s="74">
        <f t="shared" si="7"/>
        <v>0.05</v>
      </c>
      <c r="K47" s="74">
        <f t="shared" si="7"/>
        <v>0.05</v>
      </c>
    </row>
    <row r="49" spans="1:10">
      <c r="B49" s="19" t="s">
        <v>428</v>
      </c>
    </row>
    <row r="50" spans="1:10" ht="81" customHeight="1" outlineLevel="1">
      <c r="C50" s="36" t="s">
        <v>80</v>
      </c>
      <c r="D50" s="36" t="s">
        <v>120</v>
      </c>
      <c r="E50" s="36" t="s">
        <v>81</v>
      </c>
      <c r="F50" s="36" t="s">
        <v>380</v>
      </c>
      <c r="G50" s="36"/>
      <c r="H50" s="36" t="s">
        <v>916</v>
      </c>
      <c r="I50" s="36" t="s">
        <v>917</v>
      </c>
      <c r="J50" s="36" t="s">
        <v>918</v>
      </c>
    </row>
    <row r="51" spans="1:10" outlineLevel="1">
      <c r="B51" t="s">
        <v>389</v>
      </c>
      <c r="C51" s="45">
        <v>70</v>
      </c>
      <c r="D51" s="45">
        <v>50</v>
      </c>
      <c r="E51" s="45">
        <v>70</v>
      </c>
      <c r="F51" s="45">
        <v>50</v>
      </c>
      <c r="H51" s="144">
        <v>1</v>
      </c>
      <c r="I51" s="144">
        <v>1</v>
      </c>
      <c r="J51" s="144">
        <v>1</v>
      </c>
    </row>
    <row r="52" spans="1:10" outlineLevel="1">
      <c r="B52" t="s">
        <v>935</v>
      </c>
      <c r="H52" s="144">
        <v>0.75</v>
      </c>
      <c r="I52" s="144">
        <v>0.75</v>
      </c>
      <c r="J52" s="144">
        <v>0.75</v>
      </c>
    </row>
    <row r="53" spans="1:10" outlineLevel="1">
      <c r="B53" t="s">
        <v>936</v>
      </c>
      <c r="H53" s="144">
        <v>1.25</v>
      </c>
      <c r="I53" s="144">
        <v>1.25</v>
      </c>
      <c r="J53" s="144">
        <v>1.25</v>
      </c>
    </row>
    <row r="54" spans="1:10" outlineLevel="1">
      <c r="B54" t="s">
        <v>937</v>
      </c>
      <c r="H54" s="145"/>
      <c r="I54" s="144">
        <v>1.5</v>
      </c>
      <c r="J54" s="145"/>
    </row>
    <row r="55" spans="1:10" outlineLevel="1"/>
    <row r="56" spans="1:10" collapsed="1"/>
    <row r="57" spans="1:10" collapsed="1">
      <c r="B57" s="19" t="s">
        <v>920</v>
      </c>
    </row>
    <row r="58" spans="1:10" ht="53.25" hidden="1" outlineLevel="1">
      <c r="C58" s="36" t="s">
        <v>929</v>
      </c>
      <c r="D58" s="36" t="s">
        <v>930</v>
      </c>
      <c r="E58" s="36" t="s">
        <v>931</v>
      </c>
    </row>
    <row r="59" spans="1:10" hidden="1" outlineLevel="1">
      <c r="A59">
        <v>1</v>
      </c>
      <c r="B59" t="s">
        <v>921</v>
      </c>
      <c r="C59" s="135" t="b">
        <v>1</v>
      </c>
      <c r="D59" s="136" t="b">
        <v>0</v>
      </c>
      <c r="E59" s="137" t="b">
        <v>0</v>
      </c>
    </row>
    <row r="60" spans="1:10" hidden="1" outlineLevel="1">
      <c r="A60">
        <v>2</v>
      </c>
      <c r="B60" t="s">
        <v>922</v>
      </c>
      <c r="C60" s="138" t="b">
        <v>0</v>
      </c>
      <c r="D60" s="139" t="b">
        <v>1</v>
      </c>
      <c r="E60" s="140" t="b">
        <v>0</v>
      </c>
    </row>
    <row r="61" spans="1:10" hidden="1" outlineLevel="1">
      <c r="A61">
        <v>3</v>
      </c>
      <c r="B61" t="s">
        <v>422</v>
      </c>
      <c r="C61" s="141" t="b">
        <v>0</v>
      </c>
      <c r="D61" s="142" t="b">
        <v>0</v>
      </c>
      <c r="E61" s="143" t="b">
        <v>1</v>
      </c>
    </row>
    <row r="62" spans="1:10" hidden="1" outlineLevel="1"/>
    <row r="64" spans="1:10" collapsed="1">
      <c r="B64" s="19" t="s">
        <v>923</v>
      </c>
    </row>
    <row r="65" spans="1:117" ht="94.5" hidden="1" outlineLevel="1">
      <c r="C65" s="36" t="s">
        <v>927</v>
      </c>
      <c r="D65" s="36" t="s">
        <v>932</v>
      </c>
      <c r="E65" s="36" t="s">
        <v>933</v>
      </c>
      <c r="F65" s="36" t="s">
        <v>934</v>
      </c>
    </row>
    <row r="66" spans="1:117" hidden="1" outlineLevel="1">
      <c r="B66" s="41" t="s">
        <v>928</v>
      </c>
      <c r="D66" s="126">
        <v>0.5</v>
      </c>
      <c r="E66" s="126">
        <v>0.85</v>
      </c>
      <c r="F66" s="126">
        <v>1</v>
      </c>
    </row>
    <row r="67" spans="1:117" hidden="1" outlineLevel="1">
      <c r="A67">
        <v>1</v>
      </c>
      <c r="B67" t="s">
        <v>924</v>
      </c>
      <c r="C67" s="125">
        <v>0</v>
      </c>
      <c r="D67" s="127">
        <f>$C67*D$66</f>
        <v>0</v>
      </c>
      <c r="E67" s="128">
        <f t="shared" ref="E67:F69" si="8">$C67*E$66</f>
        <v>0</v>
      </c>
      <c r="F67" s="129">
        <f t="shared" si="8"/>
        <v>0</v>
      </c>
    </row>
    <row r="68" spans="1:117" hidden="1" outlineLevel="1">
      <c r="A68">
        <v>2</v>
      </c>
      <c r="B68" t="s">
        <v>925</v>
      </c>
      <c r="C68" s="125">
        <v>-0.2</v>
      </c>
      <c r="D68" s="130">
        <f t="shared" ref="D68:D69" si="9">$C68*D$66</f>
        <v>-0.1</v>
      </c>
      <c r="E68" s="16">
        <f t="shared" si="8"/>
        <v>-0.17</v>
      </c>
      <c r="F68" s="131">
        <f t="shared" si="8"/>
        <v>-0.2</v>
      </c>
    </row>
    <row r="69" spans="1:117" hidden="1" outlineLevel="1">
      <c r="A69">
        <v>3</v>
      </c>
      <c r="B69" t="s">
        <v>926</v>
      </c>
      <c r="C69" s="125">
        <v>0.2</v>
      </c>
      <c r="D69" s="132">
        <f t="shared" si="9"/>
        <v>0.1</v>
      </c>
      <c r="E69" s="133">
        <f t="shared" si="8"/>
        <v>0.17</v>
      </c>
      <c r="F69" s="134">
        <f t="shared" si="8"/>
        <v>0.2</v>
      </c>
    </row>
    <row r="70" spans="1:117" hidden="1" outlineLevel="1"/>
    <row r="72" spans="1:117">
      <c r="B72" s="19" t="s">
        <v>948</v>
      </c>
      <c r="S72" s="19" t="s">
        <v>1009</v>
      </c>
      <c r="BB72" s="19" t="s">
        <v>1008</v>
      </c>
    </row>
    <row r="73" spans="1:117">
      <c r="S73" s="41" t="s">
        <v>987</v>
      </c>
      <c r="T73" s="22">
        <v>1.0009999999999999</v>
      </c>
      <c r="CL73" t="s">
        <v>1010</v>
      </c>
      <c r="CZ73" t="s">
        <v>1011</v>
      </c>
    </row>
    <row r="74" spans="1:117" ht="132.75" outlineLevel="1">
      <c r="C74" s="36" t="s">
        <v>942</v>
      </c>
      <c r="D74" s="36" t="s">
        <v>943</v>
      </c>
      <c r="E74" s="36" t="s">
        <v>300</v>
      </c>
      <c r="F74" s="36" t="s">
        <v>301</v>
      </c>
      <c r="G74" s="36" t="s">
        <v>941</v>
      </c>
      <c r="H74" s="36" t="s">
        <v>418</v>
      </c>
      <c r="S74" s="36" t="s">
        <v>999</v>
      </c>
      <c r="T74" s="36" t="s">
        <v>1000</v>
      </c>
      <c r="U74" s="36" t="s">
        <v>1001</v>
      </c>
      <c r="V74" s="36" t="s">
        <v>1002</v>
      </c>
      <c r="W74" s="36" t="s">
        <v>1003</v>
      </c>
      <c r="X74" s="36" t="s">
        <v>1004</v>
      </c>
      <c r="Y74" s="36" t="s">
        <v>1005</v>
      </c>
      <c r="Z74" s="36" t="s">
        <v>999</v>
      </c>
      <c r="AA74" s="36" t="s">
        <v>1000</v>
      </c>
      <c r="AB74" s="36" t="s">
        <v>1001</v>
      </c>
      <c r="AC74" s="36" t="s">
        <v>1002</v>
      </c>
      <c r="AD74" s="36" t="s">
        <v>1003</v>
      </c>
      <c r="AE74" s="36" t="s">
        <v>1004</v>
      </c>
      <c r="AF74" s="36" t="s">
        <v>1005</v>
      </c>
      <c r="AG74" s="36" t="s">
        <v>999</v>
      </c>
      <c r="AH74" s="36" t="s">
        <v>1000</v>
      </c>
      <c r="AI74" s="36" t="s">
        <v>1001</v>
      </c>
      <c r="AJ74" s="36" t="s">
        <v>1002</v>
      </c>
      <c r="AK74" s="36" t="s">
        <v>1003</v>
      </c>
      <c r="AL74" s="36" t="s">
        <v>1004</v>
      </c>
      <c r="AM74" s="36" t="s">
        <v>1005</v>
      </c>
      <c r="AN74" s="36" t="s">
        <v>999</v>
      </c>
      <c r="AO74" s="36" t="s">
        <v>1000</v>
      </c>
      <c r="AP74" s="36" t="s">
        <v>1001</v>
      </c>
      <c r="AQ74" s="36" t="s">
        <v>1002</v>
      </c>
      <c r="AR74" s="36" t="s">
        <v>1003</v>
      </c>
      <c r="AS74" s="36" t="s">
        <v>1004</v>
      </c>
      <c r="AT74" s="36" t="s">
        <v>1005</v>
      </c>
      <c r="AU74" s="36" t="s">
        <v>999</v>
      </c>
      <c r="AV74" s="36" t="s">
        <v>1000</v>
      </c>
      <c r="AW74" s="36" t="s">
        <v>1001</v>
      </c>
      <c r="AX74" s="36" t="s">
        <v>1002</v>
      </c>
      <c r="AY74" s="36" t="s">
        <v>1003</v>
      </c>
      <c r="AZ74" s="36" t="s">
        <v>1004</v>
      </c>
      <c r="BA74" s="36" t="s">
        <v>1005</v>
      </c>
      <c r="BB74" s="36" t="s">
        <v>999</v>
      </c>
      <c r="BC74" s="36" t="s">
        <v>1000</v>
      </c>
      <c r="BD74" s="36" t="s">
        <v>1001</v>
      </c>
      <c r="BE74" s="36" t="s">
        <v>1002</v>
      </c>
      <c r="BF74" s="36" t="s">
        <v>1003</v>
      </c>
      <c r="BG74" s="36" t="s">
        <v>1004</v>
      </c>
      <c r="BH74" s="36" t="s">
        <v>1005</v>
      </c>
      <c r="BI74" s="36" t="s">
        <v>999</v>
      </c>
      <c r="BJ74" s="36" t="s">
        <v>1000</v>
      </c>
      <c r="BK74" s="36" t="s">
        <v>1001</v>
      </c>
      <c r="BL74" s="36" t="s">
        <v>1002</v>
      </c>
      <c r="BM74" s="36" t="s">
        <v>1003</v>
      </c>
      <c r="BN74" s="36" t="s">
        <v>1004</v>
      </c>
      <c r="BO74" s="36" t="s">
        <v>1005</v>
      </c>
      <c r="BP74" s="36" t="s">
        <v>999</v>
      </c>
      <c r="BQ74" s="36" t="s">
        <v>1000</v>
      </c>
      <c r="BR74" s="36" t="s">
        <v>1001</v>
      </c>
      <c r="BS74" s="36" t="s">
        <v>1002</v>
      </c>
      <c r="BT74" s="36" t="s">
        <v>1003</v>
      </c>
      <c r="BU74" s="36" t="s">
        <v>1004</v>
      </c>
      <c r="BV74" s="36" t="s">
        <v>1005</v>
      </c>
      <c r="BW74" s="36" t="s">
        <v>999</v>
      </c>
      <c r="BX74" s="36" t="s">
        <v>1000</v>
      </c>
      <c r="BY74" s="36" t="s">
        <v>1001</v>
      </c>
      <c r="BZ74" s="36" t="s">
        <v>1002</v>
      </c>
      <c r="CA74" s="36" t="s">
        <v>1003</v>
      </c>
      <c r="CB74" s="36" t="s">
        <v>1004</v>
      </c>
      <c r="CC74" s="36" t="s">
        <v>1005</v>
      </c>
      <c r="CD74" s="36" t="s">
        <v>999</v>
      </c>
      <c r="CE74" s="36" t="s">
        <v>1000</v>
      </c>
      <c r="CF74" s="36" t="s">
        <v>1001</v>
      </c>
      <c r="CG74" s="36" t="s">
        <v>1002</v>
      </c>
      <c r="CH74" s="36" t="s">
        <v>1003</v>
      </c>
      <c r="CI74" s="36" t="s">
        <v>1004</v>
      </c>
      <c r="CJ74" s="36" t="s">
        <v>1005</v>
      </c>
      <c r="CL74" s="36" t="s">
        <v>999</v>
      </c>
      <c r="CM74" s="36" t="s">
        <v>1000</v>
      </c>
      <c r="CN74" s="36" t="s">
        <v>1001</v>
      </c>
      <c r="CO74" s="36" t="s">
        <v>1002</v>
      </c>
      <c r="CP74" s="36" t="s">
        <v>1003</v>
      </c>
      <c r="CQ74" s="36" t="s">
        <v>1004</v>
      </c>
      <c r="CR74" s="36" t="s">
        <v>1005</v>
      </c>
      <c r="CS74" s="36" t="s">
        <v>999</v>
      </c>
      <c r="CT74" s="36" t="s">
        <v>1000</v>
      </c>
      <c r="CU74" s="36" t="s">
        <v>1001</v>
      </c>
      <c r="CV74" s="36" t="s">
        <v>1002</v>
      </c>
      <c r="CW74" s="36" t="s">
        <v>1003</v>
      </c>
      <c r="CX74" s="36" t="s">
        <v>1004</v>
      </c>
      <c r="CY74" s="36" t="s">
        <v>1005</v>
      </c>
      <c r="CZ74" s="36" t="s">
        <v>999</v>
      </c>
      <c r="DA74" s="36" t="s">
        <v>1000</v>
      </c>
      <c r="DB74" s="36" t="s">
        <v>1001</v>
      </c>
      <c r="DC74" s="36" t="s">
        <v>1002</v>
      </c>
      <c r="DD74" s="36" t="s">
        <v>1003</v>
      </c>
      <c r="DE74" s="36" t="s">
        <v>1004</v>
      </c>
      <c r="DF74" s="36" t="s">
        <v>1005</v>
      </c>
      <c r="DG74" s="36" t="s">
        <v>999</v>
      </c>
      <c r="DH74" s="36" t="s">
        <v>1000</v>
      </c>
      <c r="DI74" s="36" t="s">
        <v>1001</v>
      </c>
      <c r="DJ74" s="36" t="s">
        <v>1002</v>
      </c>
      <c r="DK74" s="36" t="s">
        <v>1003</v>
      </c>
      <c r="DL74" s="36" t="s">
        <v>1004</v>
      </c>
      <c r="DM74" s="36" t="s">
        <v>1005</v>
      </c>
    </row>
    <row r="75" spans="1:117" ht="36" outlineLevel="1">
      <c r="C75" s="147" t="s">
        <v>945</v>
      </c>
      <c r="D75" s="148" t="s">
        <v>944</v>
      </c>
      <c r="E75" s="149"/>
      <c r="F75" s="149"/>
      <c r="G75" s="149"/>
      <c r="H75" s="149"/>
      <c r="K75" s="154" t="s">
        <v>947</v>
      </c>
      <c r="L75" s="155"/>
      <c r="M75" s="155"/>
      <c r="N75" s="155"/>
      <c r="O75" s="155"/>
      <c r="P75" s="155"/>
      <c r="S75" s="158" t="s">
        <v>960</v>
      </c>
      <c r="T75" s="159"/>
      <c r="U75" s="159"/>
      <c r="V75" s="159"/>
      <c r="W75" s="159"/>
      <c r="X75" s="159"/>
      <c r="Y75" s="159"/>
      <c r="Z75" s="158" t="s">
        <v>961</v>
      </c>
      <c r="AA75" s="159"/>
      <c r="AB75" s="159"/>
      <c r="AC75" s="159"/>
      <c r="AD75" s="159"/>
      <c r="AE75" s="159"/>
      <c r="AF75" s="159"/>
      <c r="AG75" s="158" t="s">
        <v>962</v>
      </c>
      <c r="AH75" s="159"/>
      <c r="AI75" s="159"/>
      <c r="AJ75" s="159"/>
      <c r="AK75" s="159"/>
      <c r="AL75" s="159"/>
      <c r="AM75" s="159"/>
      <c r="AN75" s="158" t="s">
        <v>963</v>
      </c>
      <c r="AO75" s="159"/>
      <c r="AP75" s="159"/>
      <c r="AQ75" s="159"/>
      <c r="AR75" s="159"/>
      <c r="AS75" s="159"/>
      <c r="AT75" s="159"/>
      <c r="AU75" s="158" t="s">
        <v>964</v>
      </c>
      <c r="AV75" s="159"/>
      <c r="AW75" s="159"/>
      <c r="AX75" s="159"/>
      <c r="AY75" s="159"/>
      <c r="AZ75" s="159"/>
      <c r="BA75" s="159"/>
      <c r="BB75" s="158" t="s">
        <v>960</v>
      </c>
      <c r="BC75" s="159"/>
      <c r="BD75" s="159"/>
      <c r="BE75" s="159"/>
      <c r="BF75" s="159"/>
      <c r="BG75" s="159"/>
      <c r="BH75" s="159"/>
      <c r="BI75" s="158" t="s">
        <v>961</v>
      </c>
      <c r="BJ75" s="159"/>
      <c r="BK75" s="159"/>
      <c r="BL75" s="159"/>
      <c r="BM75" s="159"/>
      <c r="BN75" s="159"/>
      <c r="BO75" s="159"/>
      <c r="BP75" s="158" t="s">
        <v>962</v>
      </c>
      <c r="BQ75" s="159"/>
      <c r="BR75" s="159"/>
      <c r="BS75" s="159"/>
      <c r="BT75" s="159"/>
      <c r="BU75" s="159"/>
      <c r="BV75" s="159"/>
      <c r="BW75" s="158" t="s">
        <v>963</v>
      </c>
      <c r="BX75" s="159"/>
      <c r="BY75" s="159"/>
      <c r="BZ75" s="159"/>
      <c r="CA75" s="159"/>
      <c r="CB75" s="159"/>
      <c r="CC75" s="159"/>
      <c r="CD75" s="158" t="s">
        <v>964</v>
      </c>
      <c r="CE75" s="159"/>
      <c r="CF75" s="159"/>
      <c r="CG75" s="159"/>
      <c r="CH75" s="159"/>
      <c r="CI75" s="159"/>
      <c r="CJ75" s="159"/>
      <c r="CL75" s="158" t="s">
        <v>960</v>
      </c>
      <c r="CM75" s="159"/>
      <c r="CN75" s="159"/>
      <c r="CO75" s="159"/>
      <c r="CP75" s="159"/>
      <c r="CQ75" s="159"/>
      <c r="CR75" s="159"/>
      <c r="CS75" s="158" t="s">
        <v>961</v>
      </c>
      <c r="CT75" s="159"/>
      <c r="CU75" s="159"/>
      <c r="CV75" s="159"/>
      <c r="CW75" s="159"/>
      <c r="CX75" s="159"/>
      <c r="CY75" s="159"/>
      <c r="CZ75" s="158" t="s">
        <v>960</v>
      </c>
      <c r="DA75" s="159"/>
      <c r="DB75" s="159"/>
      <c r="DC75" s="159"/>
      <c r="DD75" s="159"/>
      <c r="DE75" s="159"/>
      <c r="DF75" s="159"/>
      <c r="DG75" s="158" t="s">
        <v>961</v>
      </c>
      <c r="DH75" s="159"/>
      <c r="DI75" s="159"/>
      <c r="DJ75" s="159"/>
      <c r="DK75" s="159"/>
      <c r="DL75" s="159"/>
      <c r="DM75" s="159"/>
    </row>
    <row r="76" spans="1:117" outlineLevel="1">
      <c r="A76">
        <v>1</v>
      </c>
      <c r="C76" s="22">
        <v>0</v>
      </c>
      <c r="D76" s="22" t="b">
        <v>0</v>
      </c>
      <c r="E76" s="35">
        <v>0</v>
      </c>
      <c r="F76" s="26">
        <f>IF(E77="","-",E77-1)</f>
        <v>240</v>
      </c>
      <c r="G76" s="22">
        <v>0</v>
      </c>
      <c r="H76" s="150">
        <v>0</v>
      </c>
      <c r="K76" t="s">
        <v>949</v>
      </c>
      <c r="L76" t="s">
        <v>952</v>
      </c>
      <c r="M76" t="s">
        <v>954</v>
      </c>
      <c r="O76" t="s">
        <v>954</v>
      </c>
      <c r="P76" t="s">
        <v>958</v>
      </c>
      <c r="S76" s="176">
        <v>1</v>
      </c>
      <c r="T76" s="176">
        <f>S76+3</f>
        <v>4</v>
      </c>
      <c r="U76" s="176">
        <f t="shared" ref="U76:Y76" si="10">T76+3</f>
        <v>7</v>
      </c>
      <c r="V76" s="176">
        <f t="shared" si="10"/>
        <v>10</v>
      </c>
      <c r="W76" s="176">
        <f t="shared" si="10"/>
        <v>13</v>
      </c>
      <c r="X76" s="176">
        <f t="shared" si="10"/>
        <v>16</v>
      </c>
      <c r="Y76" s="176">
        <f t="shared" si="10"/>
        <v>19</v>
      </c>
      <c r="Z76" s="172" t="s">
        <v>992</v>
      </c>
      <c r="AA76" s="172" t="s">
        <v>993</v>
      </c>
      <c r="AB76" s="172" t="s">
        <v>994</v>
      </c>
      <c r="AC76" s="172" t="s">
        <v>995</v>
      </c>
      <c r="AD76" s="172" t="s">
        <v>996</v>
      </c>
      <c r="AE76" s="172" t="s">
        <v>997</v>
      </c>
      <c r="AF76" s="172" t="s">
        <v>998</v>
      </c>
      <c r="AG76" s="22">
        <v>1.2</v>
      </c>
      <c r="AH76">
        <f>AG76</f>
        <v>1.2</v>
      </c>
      <c r="AI76">
        <f t="shared" ref="AI76:AT76" si="11">AH76</f>
        <v>1.2</v>
      </c>
      <c r="AJ76">
        <f t="shared" si="11"/>
        <v>1.2</v>
      </c>
      <c r="AK76">
        <f t="shared" si="11"/>
        <v>1.2</v>
      </c>
      <c r="AL76">
        <f t="shared" si="11"/>
        <v>1.2</v>
      </c>
      <c r="AM76">
        <f t="shared" si="11"/>
        <v>1.2</v>
      </c>
      <c r="AN76">
        <f t="shared" si="11"/>
        <v>1.2</v>
      </c>
      <c r="AO76">
        <f t="shared" si="11"/>
        <v>1.2</v>
      </c>
      <c r="AP76">
        <f t="shared" si="11"/>
        <v>1.2</v>
      </c>
      <c r="AQ76">
        <f t="shared" si="11"/>
        <v>1.2</v>
      </c>
      <c r="AR76">
        <f t="shared" si="11"/>
        <v>1.2</v>
      </c>
      <c r="AS76">
        <f t="shared" si="11"/>
        <v>1.2</v>
      </c>
      <c r="AT76">
        <f t="shared" si="11"/>
        <v>1.2</v>
      </c>
      <c r="AU76" s="22">
        <v>0.8</v>
      </c>
      <c r="AV76">
        <f t="shared" ref="AV76:BA76" si="12">AU76</f>
        <v>0.8</v>
      </c>
      <c r="AW76">
        <f t="shared" si="12"/>
        <v>0.8</v>
      </c>
      <c r="AX76">
        <f t="shared" si="12"/>
        <v>0.8</v>
      </c>
      <c r="AY76">
        <f t="shared" si="12"/>
        <v>0.8</v>
      </c>
      <c r="AZ76">
        <f t="shared" si="12"/>
        <v>0.8</v>
      </c>
      <c r="BA76">
        <f t="shared" si="12"/>
        <v>0.8</v>
      </c>
      <c r="BB76" s="176">
        <v>1</v>
      </c>
      <c r="BC76" s="176">
        <f>BB76+3</f>
        <v>4</v>
      </c>
      <c r="BD76" s="176">
        <f t="shared" ref="BD76:BH76" si="13">BC76+3</f>
        <v>7</v>
      </c>
      <c r="BE76" s="176">
        <f t="shared" si="13"/>
        <v>10</v>
      </c>
      <c r="BF76" s="176">
        <f t="shared" si="13"/>
        <v>13</v>
      </c>
      <c r="BG76" s="176">
        <f t="shared" si="13"/>
        <v>16</v>
      </c>
      <c r="BH76" s="176">
        <f t="shared" si="13"/>
        <v>19</v>
      </c>
      <c r="BI76" s="172" t="s">
        <v>992</v>
      </c>
      <c r="BJ76" s="172" t="s">
        <v>993</v>
      </c>
      <c r="BK76" s="172" t="s">
        <v>994</v>
      </c>
      <c r="BL76" s="172" t="s">
        <v>995</v>
      </c>
      <c r="BM76" s="172" t="s">
        <v>996</v>
      </c>
      <c r="BN76" s="172" t="s">
        <v>997</v>
      </c>
      <c r="BO76" s="172" t="s">
        <v>998</v>
      </c>
      <c r="BP76">
        <f>AG76</f>
        <v>1.2</v>
      </c>
      <c r="BQ76">
        <f>BP76</f>
        <v>1.2</v>
      </c>
      <c r="BR76">
        <f t="shared" ref="BR76:CC76" si="14">BQ76</f>
        <v>1.2</v>
      </c>
      <c r="BS76">
        <f t="shared" si="14"/>
        <v>1.2</v>
      </c>
      <c r="BT76">
        <f t="shared" si="14"/>
        <v>1.2</v>
      </c>
      <c r="BU76">
        <f t="shared" si="14"/>
        <v>1.2</v>
      </c>
      <c r="BV76">
        <f t="shared" si="14"/>
        <v>1.2</v>
      </c>
      <c r="BW76">
        <f t="shared" si="14"/>
        <v>1.2</v>
      </c>
      <c r="BX76">
        <f t="shared" si="14"/>
        <v>1.2</v>
      </c>
      <c r="BY76">
        <f t="shared" si="14"/>
        <v>1.2</v>
      </c>
      <c r="BZ76">
        <f t="shared" si="14"/>
        <v>1.2</v>
      </c>
      <c r="CA76">
        <f t="shared" si="14"/>
        <v>1.2</v>
      </c>
      <c r="CB76">
        <f t="shared" si="14"/>
        <v>1.2</v>
      </c>
      <c r="CC76">
        <f t="shared" si="14"/>
        <v>1.2</v>
      </c>
      <c r="CD76">
        <f>AU76</f>
        <v>0.8</v>
      </c>
      <c r="CE76">
        <f t="shared" ref="CE76:CJ76" si="15">CD76</f>
        <v>0.8</v>
      </c>
      <c r="CF76">
        <f t="shared" si="15"/>
        <v>0.8</v>
      </c>
      <c r="CG76">
        <f t="shared" si="15"/>
        <v>0.8</v>
      </c>
      <c r="CH76">
        <f t="shared" si="15"/>
        <v>0.8</v>
      </c>
      <c r="CI76">
        <f t="shared" si="15"/>
        <v>0.8</v>
      </c>
      <c r="CJ76">
        <f t="shared" si="15"/>
        <v>0.8</v>
      </c>
      <c r="CL76" s="180">
        <f>S76</f>
        <v>1</v>
      </c>
      <c r="CM76" s="180">
        <f t="shared" ref="CM76:CR76" si="16">T76</f>
        <v>4</v>
      </c>
      <c r="CN76" s="180">
        <f t="shared" si="16"/>
        <v>7</v>
      </c>
      <c r="CO76" s="180">
        <f t="shared" si="16"/>
        <v>10</v>
      </c>
      <c r="CP76" s="180">
        <f t="shared" si="16"/>
        <v>13</v>
      </c>
      <c r="CQ76" s="180">
        <f t="shared" si="16"/>
        <v>16</v>
      </c>
      <c r="CR76" s="180">
        <f t="shared" si="16"/>
        <v>19</v>
      </c>
      <c r="CS76" s="180" t="s">
        <v>992</v>
      </c>
      <c r="CT76" s="180" t="s">
        <v>993</v>
      </c>
      <c r="CU76" s="180" t="s">
        <v>994</v>
      </c>
      <c r="CV76" s="180" t="s">
        <v>995</v>
      </c>
      <c r="CW76" s="180" t="s">
        <v>996</v>
      </c>
      <c r="CX76" s="180" t="s">
        <v>997</v>
      </c>
      <c r="CY76" s="180" t="s">
        <v>998</v>
      </c>
      <c r="CZ76" s="180">
        <f>BB76</f>
        <v>1</v>
      </c>
      <c r="DA76" s="180">
        <f t="shared" ref="DA76:DM76" si="17">BC76</f>
        <v>4</v>
      </c>
      <c r="DB76" s="180">
        <f t="shared" si="17"/>
        <v>7</v>
      </c>
      <c r="DC76" s="180">
        <f t="shared" si="17"/>
        <v>10</v>
      </c>
      <c r="DD76" s="180">
        <f t="shared" si="17"/>
        <v>13</v>
      </c>
      <c r="DE76" s="180">
        <f t="shared" si="17"/>
        <v>16</v>
      </c>
      <c r="DF76" s="180">
        <f t="shared" si="17"/>
        <v>19</v>
      </c>
      <c r="DG76" s="180" t="str">
        <f t="shared" si="17"/>
        <v>v1</v>
      </c>
      <c r="DH76" s="180" t="str">
        <f t="shared" si="17"/>
        <v>v4</v>
      </c>
      <c r="DI76" s="180" t="str">
        <f t="shared" si="17"/>
        <v>v7</v>
      </c>
      <c r="DJ76" s="180" t="str">
        <f t="shared" si="17"/>
        <v>v10</v>
      </c>
      <c r="DK76" s="180" t="str">
        <f t="shared" si="17"/>
        <v>v13</v>
      </c>
      <c r="DL76" s="180" t="str">
        <f t="shared" si="17"/>
        <v>v16</v>
      </c>
      <c r="DM76" s="180" t="str">
        <f t="shared" si="17"/>
        <v>v19</v>
      </c>
    </row>
    <row r="77" spans="1:117" outlineLevel="1">
      <c r="A77">
        <v>2</v>
      </c>
      <c r="C77" s="22">
        <v>1</v>
      </c>
      <c r="D77" s="22" t="b">
        <v>0</v>
      </c>
      <c r="E77" s="35">
        <v>241</v>
      </c>
      <c r="F77" s="26">
        <f t="shared" ref="F77:F79" si="18">IF(E78="","-",E78-1)</f>
        <v>450</v>
      </c>
      <c r="G77" s="22">
        <v>500</v>
      </c>
      <c r="H77" s="150">
        <v>1</v>
      </c>
      <c r="K77" t="s">
        <v>950</v>
      </c>
      <c r="L77" t="s">
        <v>952</v>
      </c>
      <c r="M77" t="s">
        <v>956</v>
      </c>
      <c r="O77" t="s">
        <v>955</v>
      </c>
      <c r="P77" t="s">
        <v>959</v>
      </c>
      <c r="R77" t="s">
        <v>1006</v>
      </c>
      <c r="S77" s="177" t="s">
        <v>8</v>
      </c>
      <c r="T77" s="174" t="str">
        <f>S77</f>
        <v>2:3</v>
      </c>
      <c r="U77" s="174" t="str">
        <f t="shared" ref="U77:Y77" si="19">T77</f>
        <v>2:3</v>
      </c>
      <c r="V77" s="174" t="str">
        <f t="shared" si="19"/>
        <v>2:3</v>
      </c>
      <c r="W77" s="174" t="str">
        <f t="shared" si="19"/>
        <v>2:3</v>
      </c>
      <c r="X77" s="174" t="str">
        <f t="shared" si="19"/>
        <v>2:3</v>
      </c>
      <c r="Y77" s="174" t="str">
        <f t="shared" si="19"/>
        <v>2:3</v>
      </c>
      <c r="BB77" s="174" t="str">
        <f>S77</f>
        <v>2:3</v>
      </c>
      <c r="BC77" s="174" t="str">
        <f t="shared" ref="BC77:BH78" si="20">T77</f>
        <v>2:3</v>
      </c>
      <c r="BD77" s="174" t="str">
        <f t="shared" si="20"/>
        <v>2:3</v>
      </c>
      <c r="BE77" s="174" t="str">
        <f t="shared" si="20"/>
        <v>2:3</v>
      </c>
      <c r="BF77" s="174" t="str">
        <f t="shared" si="20"/>
        <v>2:3</v>
      </c>
      <c r="BG77" s="174" t="str">
        <f t="shared" si="20"/>
        <v>2:3</v>
      </c>
      <c r="BH77" s="174" t="str">
        <f t="shared" si="20"/>
        <v>2:3</v>
      </c>
    </row>
    <row r="78" spans="1:117" outlineLevel="1">
      <c r="A78">
        <v>3</v>
      </c>
      <c r="C78" s="22">
        <v>1</v>
      </c>
      <c r="D78" s="22" t="b">
        <v>1</v>
      </c>
      <c r="E78" s="35">
        <v>451</v>
      </c>
      <c r="F78" s="26">
        <v>630</v>
      </c>
      <c r="K78" t="s">
        <v>950</v>
      </c>
      <c r="L78" t="s">
        <v>953</v>
      </c>
      <c r="M78" t="s">
        <v>955</v>
      </c>
      <c r="R78" t="s">
        <v>986</v>
      </c>
      <c r="S78" s="177" t="str">
        <f>S76&amp;":"&amp;S76+1</f>
        <v>1:2</v>
      </c>
      <c r="T78" s="173" t="str">
        <f t="shared" ref="T78:Y78" si="21">T76&amp;":"&amp;T76+1</f>
        <v>4:5</v>
      </c>
      <c r="U78" s="173" t="str">
        <f t="shared" si="21"/>
        <v>7:8</v>
      </c>
      <c r="V78" s="173" t="str">
        <f t="shared" si="21"/>
        <v>10:11</v>
      </c>
      <c r="W78" s="173" t="str">
        <f t="shared" si="21"/>
        <v>13:14</v>
      </c>
      <c r="X78" s="173" t="str">
        <f t="shared" si="21"/>
        <v>16:17</v>
      </c>
      <c r="Y78" s="173" t="str">
        <f t="shared" si="21"/>
        <v>19:20</v>
      </c>
      <c r="BB78" s="174" t="str">
        <f>S78</f>
        <v>1:2</v>
      </c>
      <c r="BC78" s="174" t="str">
        <f t="shared" si="20"/>
        <v>4:5</v>
      </c>
      <c r="BD78" s="174" t="str">
        <f t="shared" si="20"/>
        <v>7:8</v>
      </c>
      <c r="BE78" s="174" t="str">
        <f t="shared" si="20"/>
        <v>10:11</v>
      </c>
      <c r="BF78" s="174" t="str">
        <f t="shared" si="20"/>
        <v>13:14</v>
      </c>
      <c r="BG78" s="174" t="str">
        <f t="shared" si="20"/>
        <v>16:17</v>
      </c>
      <c r="BH78" s="174" t="str">
        <f t="shared" si="20"/>
        <v>19:20</v>
      </c>
    </row>
    <row r="79" spans="1:117" outlineLevel="1">
      <c r="A79">
        <v>4</v>
      </c>
      <c r="C79" s="22">
        <v>5</v>
      </c>
      <c r="D79" s="22" t="b">
        <v>0</v>
      </c>
      <c r="E79" s="35">
        <v>601</v>
      </c>
      <c r="F79" s="26" t="str">
        <f t="shared" si="18"/>
        <v>-</v>
      </c>
      <c r="K79" t="s">
        <v>951</v>
      </c>
      <c r="L79" t="s">
        <v>952</v>
      </c>
      <c r="M79" t="s">
        <v>957</v>
      </c>
      <c r="R79" t="s">
        <v>1007</v>
      </c>
      <c r="S79" s="178" t="s">
        <v>6</v>
      </c>
      <c r="T79" s="174" t="str">
        <f t="shared" ref="T79:Y79" si="22">S79</f>
        <v>0:1</v>
      </c>
      <c r="U79" s="174" t="str">
        <f t="shared" si="22"/>
        <v>0:1</v>
      </c>
      <c r="V79" s="174" t="str">
        <f t="shared" si="22"/>
        <v>0:1</v>
      </c>
      <c r="W79" s="174" t="str">
        <f t="shared" si="22"/>
        <v>0:1</v>
      </c>
      <c r="X79" s="174" t="str">
        <f t="shared" si="22"/>
        <v>0:1</v>
      </c>
      <c r="Y79" s="174" t="str">
        <f t="shared" si="22"/>
        <v>0:1</v>
      </c>
      <c r="BB79" s="178" t="s">
        <v>175</v>
      </c>
      <c r="BC79" s="174" t="str">
        <f t="shared" ref="BC79:BH79" si="23">BB79</f>
        <v>3:4</v>
      </c>
      <c r="BD79" s="174" t="str">
        <f t="shared" si="23"/>
        <v>3:4</v>
      </c>
      <c r="BE79" s="174" t="str">
        <f t="shared" si="23"/>
        <v>3:4</v>
      </c>
      <c r="BF79" s="174" t="str">
        <f t="shared" si="23"/>
        <v>3:4</v>
      </c>
      <c r="BG79" s="174" t="str">
        <f t="shared" si="23"/>
        <v>3:4</v>
      </c>
      <c r="BH79" s="174" t="str">
        <f t="shared" si="23"/>
        <v>3:4</v>
      </c>
    </row>
    <row r="80" spans="1:117" outlineLevel="1">
      <c r="L80" s="153">
        <f>COUNTA(D76:D79)</f>
        <v>4</v>
      </c>
      <c r="M80">
        <v>1</v>
      </c>
      <c r="N80" s="153">
        <f>COUNTA(F76:F79)</f>
        <v>4</v>
      </c>
      <c r="O80" s="153">
        <f>COUNTA(G76:G79)</f>
        <v>2</v>
      </c>
      <c r="P80" s="153">
        <f>COUNTA(H76:H79)</f>
        <v>2</v>
      </c>
      <c r="Q80">
        <v>1</v>
      </c>
      <c r="S80" s="172" t="str">
        <f>S77&amp;","&amp;S78&amp;","&amp;S79</f>
        <v>2:3,1:2,0:1</v>
      </c>
      <c r="T80" s="172" t="str">
        <f t="shared" ref="T80:Y80" si="24">T77&amp;","&amp;T78&amp;","&amp;T79</f>
        <v>2:3,4:5,0:1</v>
      </c>
      <c r="U80" s="172" t="str">
        <f t="shared" si="24"/>
        <v>2:3,7:8,0:1</v>
      </c>
      <c r="V80" s="172" t="str">
        <f t="shared" si="24"/>
        <v>2:3,10:11,0:1</v>
      </c>
      <c r="W80" s="172" t="str">
        <f t="shared" si="24"/>
        <v>2:3,13:14,0:1</v>
      </c>
      <c r="X80" s="172" t="str">
        <f t="shared" si="24"/>
        <v>2:3,16:17,0:1</v>
      </c>
      <c r="Y80" s="172" t="str">
        <f t="shared" si="24"/>
        <v>2:3,19:20,0:1</v>
      </c>
      <c r="BB80" s="172" t="str">
        <f>BB77&amp;","&amp;BB78&amp;","&amp;BB79</f>
        <v>2:3,1:2,3:4</v>
      </c>
      <c r="BC80" s="172" t="str">
        <f t="shared" ref="BC80" si="25">BC77&amp;","&amp;BC78&amp;","&amp;BC79</f>
        <v>2:3,4:5,3:4</v>
      </c>
      <c r="BD80" s="172" t="str">
        <f t="shared" ref="BD80" si="26">BD77&amp;","&amp;BD78&amp;","&amp;BD79</f>
        <v>2:3,7:8,3:4</v>
      </c>
      <c r="BE80" s="172" t="str">
        <f t="shared" ref="BE80" si="27">BE77&amp;","&amp;BE78&amp;","&amp;BE79</f>
        <v>2:3,10:11,3:4</v>
      </c>
      <c r="BF80" s="172" t="str">
        <f t="shared" ref="BF80" si="28">BF77&amp;","&amp;BF78&amp;","&amp;BF79</f>
        <v>2:3,13:14,3:4</v>
      </c>
      <c r="BG80" s="172" t="str">
        <f t="shared" ref="BG80" si="29">BG77&amp;","&amp;BG78&amp;","&amp;BG79</f>
        <v>2:3,16:17,3:4</v>
      </c>
      <c r="BH80" s="172" t="str">
        <f t="shared" ref="BH80" si="30">BH77&amp;","&amp;BH78&amp;","&amp;BH79</f>
        <v>2:3,19:20,3:4</v>
      </c>
    </row>
    <row r="81" spans="1:117" outlineLevel="1">
      <c r="A81">
        <v>1</v>
      </c>
      <c r="B81" s="146" t="str">
        <f>INDEX($K$76:$K$79,$K81,1)&amp;" "&amp;INDEX($L$76:$L$79,$L81,1)</f>
        <v>Fine BBB</v>
      </c>
      <c r="C81">
        <f t="shared" ref="C81:C84" si="31">INDEX(C$76:C$79,K81,1)</f>
        <v>0</v>
      </c>
      <c r="D81" t="b">
        <f t="shared" ref="D81:D84" si="32">INDEX(D$76:D$79,L81,1)</f>
        <v>0</v>
      </c>
      <c r="E81" s="22" t="s">
        <v>37</v>
      </c>
      <c r="F81" s="22" t="s">
        <v>37</v>
      </c>
      <c r="G81" s="22" t="s">
        <v>37</v>
      </c>
      <c r="H81" s="22" t="s">
        <v>37</v>
      </c>
      <c r="K81" s="22">
        <v>1</v>
      </c>
      <c r="L81" s="22">
        <v>1</v>
      </c>
    </row>
    <row r="82" spans="1:117" outlineLevel="1">
      <c r="A82">
        <v>2</v>
      </c>
      <c r="B82" s="146" t="str">
        <f t="shared" ref="B82:B84" si="33">INDEX($K$76:$K$79,$K82,1)&amp;" "&amp;INDEX($L$76:$L$79,$L82,1)</f>
        <v>Medium BBB</v>
      </c>
      <c r="C82">
        <f t="shared" si="31"/>
        <v>1</v>
      </c>
      <c r="D82" t="b">
        <f t="shared" si="32"/>
        <v>0</v>
      </c>
      <c r="E82" s="22" t="s">
        <v>37</v>
      </c>
      <c r="F82" s="22" t="s">
        <v>37</v>
      </c>
      <c r="G82" s="22" t="s">
        <v>37</v>
      </c>
      <c r="H82" s="22" t="s">
        <v>37</v>
      </c>
      <c r="K82" s="22">
        <v>2</v>
      </c>
      <c r="L82" s="22">
        <v>2</v>
      </c>
    </row>
    <row r="83" spans="1:117" outlineLevel="1">
      <c r="A83">
        <v>3</v>
      </c>
      <c r="B83" s="146" t="str">
        <f t="shared" si="33"/>
        <v>Medium BBT</v>
      </c>
      <c r="C83">
        <f t="shared" si="31"/>
        <v>1</v>
      </c>
      <c r="D83" t="b">
        <f t="shared" si="32"/>
        <v>1</v>
      </c>
      <c r="E83" s="22" t="s">
        <v>37</v>
      </c>
      <c r="F83" s="22" t="s">
        <v>37</v>
      </c>
      <c r="G83" s="22" t="s">
        <v>37</v>
      </c>
      <c r="H83" s="22" t="s">
        <v>37</v>
      </c>
      <c r="K83" s="22">
        <v>3</v>
      </c>
      <c r="L83" s="22">
        <v>3</v>
      </c>
    </row>
    <row r="84" spans="1:117" outlineLevel="1">
      <c r="A84">
        <v>4</v>
      </c>
      <c r="B84" s="146" t="str">
        <f t="shared" si="33"/>
        <v>Maternal BBB</v>
      </c>
      <c r="C84">
        <f t="shared" si="31"/>
        <v>5</v>
      </c>
      <c r="D84" t="b">
        <f t="shared" si="32"/>
        <v>0</v>
      </c>
      <c r="E84" s="22" t="s">
        <v>37</v>
      </c>
      <c r="F84" s="22" t="s">
        <v>37</v>
      </c>
      <c r="G84" s="22" t="s">
        <v>37</v>
      </c>
      <c r="H84" s="22" t="s">
        <v>37</v>
      </c>
      <c r="K84" s="22">
        <v>4</v>
      </c>
      <c r="L84" s="22">
        <v>4</v>
      </c>
    </row>
    <row r="85" spans="1:117" outlineLevel="1">
      <c r="A85">
        <v>5</v>
      </c>
      <c r="B85" s="146" t="str">
        <f t="shared" ref="B85:B116" si="34">INDEX($K$76:$K$79,$K85,1)&amp;" "&amp;INDEX($L$76:$L$79,$L85,1)&amp;", Young ewes:"&amp;INDEX($O$76:$O$79,$O85,1)&amp;", CFA:"&amp;INDEX($P$76:$P$79,$P85,1)&amp;", Wethers:"&amp;INDEX($M$76:$M$79,$M85,1)</f>
        <v>Fine BBB, Young ewes:Lamb, CFA:5.5yo, Wethers:Lamb</v>
      </c>
      <c r="C85">
        <f t="shared" ref="C85:C132" si="35">INDEX(C$76:C$79,K85,1)</f>
        <v>0</v>
      </c>
      <c r="D85" t="b">
        <f t="shared" ref="D85:D132" si="36">INDEX(D$76:D$79,L85,1)</f>
        <v>0</v>
      </c>
      <c r="E85">
        <f t="shared" ref="E85:E132" si="37">INDEX(E$76:E$79,M85,1)</f>
        <v>0</v>
      </c>
      <c r="F85">
        <f t="shared" ref="F85:F132" si="38">INDEX(F$76:F$79,N85,1)</f>
        <v>240</v>
      </c>
      <c r="G85">
        <f t="shared" ref="G85:G132" si="39">INDEX(G$76:G$79,O85,1)</f>
        <v>0</v>
      </c>
      <c r="H85">
        <f t="shared" ref="H85:H132" si="40">INDEX(H$76:H$79,P85,1)</f>
        <v>0</v>
      </c>
      <c r="K85" s="152">
        <f>L85</f>
        <v>1</v>
      </c>
      <c r="L85" s="151">
        <f>MOD(INT(($A85-5)/PRODUCT(N$80:$Q$80)),L$80)+1</f>
        <v>1</v>
      </c>
      <c r="M85" s="152">
        <f>N85</f>
        <v>1</v>
      </c>
      <c r="N85" s="151">
        <f>MOD(INT(($A85-5)/PRODUCT(O$80:$Q$80)),N$80)+1</f>
        <v>1</v>
      </c>
      <c r="O85" s="151">
        <f>MOD(INT(($A85-5)/PRODUCT(P$80:$Q$80)),O$80)+1</f>
        <v>1</v>
      </c>
      <c r="P85" s="151">
        <f>MOD(INT(($A85-5)/PRODUCT(Q$80:$Q$80)),P$80)+1</f>
        <v>1</v>
      </c>
      <c r="S85" s="181" t="str">
        <f t="shared" ref="S85:S116" si="41">INDEX(CL85:DN85,1,1+(d.Region-1)*28)</f>
        <v>-</v>
      </c>
      <c r="T85" s="181" t="str">
        <f t="shared" ref="T85:T116" si="42">INDEX(CM85:DO85,1,1+(d.Region-1)*28)</f>
        <v>-</v>
      </c>
      <c r="U85" s="181" t="str">
        <f t="shared" ref="U85:U116" si="43">INDEX(CN85:DP85,1,1+(d.Region-1)*28)</f>
        <v>-</v>
      </c>
      <c r="V85" s="181" t="str">
        <f t="shared" ref="V85:V116" si="44">INDEX(CO85:DQ85,1,1+(d.Region-1)*28)</f>
        <v>-</v>
      </c>
      <c r="W85" s="181" t="str">
        <f t="shared" ref="W85:W116" si="45">INDEX(CP85:DR85,1,1+(d.Region-1)*28)</f>
        <v>-</v>
      </c>
      <c r="X85" s="181" t="str">
        <f t="shared" ref="X85:X116" si="46">INDEX(CQ85:DS85,1,1+(d.Region-1)*28)</f>
        <v>-</v>
      </c>
      <c r="Y85" s="181" t="str">
        <f t="shared" ref="Y85:Y116" si="47">INDEX(CR85:DT85,1,1+(d.Region-1)*28)</f>
        <v>-</v>
      </c>
      <c r="Z85" s="181" t="str">
        <f t="shared" ref="Z85:Z116" si="48">INDEX(CS85:DU85,1,1+(d.Region-1)*28)</f>
        <v>-</v>
      </c>
      <c r="AA85" s="181" t="str">
        <f t="shared" ref="AA85:AA116" si="49">INDEX(CT85:DV85,1,1+(d.Region-1)*28)</f>
        <v>-</v>
      </c>
      <c r="AB85" s="181" t="str">
        <f t="shared" ref="AB85:AB116" si="50">INDEX(CU85:DW85,1,1+(d.Region-1)*28)</f>
        <v>-</v>
      </c>
      <c r="AC85" s="181" t="str">
        <f t="shared" ref="AC85:AC116" si="51">INDEX(CV85:DX85,1,1+(d.Region-1)*28)</f>
        <v>-</v>
      </c>
      <c r="AD85" s="181" t="str">
        <f t="shared" ref="AD85:AD116" si="52">INDEX(CW85:DY85,1,1+(d.Region-1)*28)</f>
        <v>-</v>
      </c>
      <c r="AE85" s="181" t="str">
        <f t="shared" ref="AE85:AE116" si="53">INDEX(CX85:DZ85,1,1+(d.Region-1)*28)</f>
        <v>-</v>
      </c>
      <c r="AF85" s="181" t="str">
        <f t="shared" ref="AF85:AF116" si="54">INDEX(CY85:EA85,1,1+(d.Region-1)*28)</f>
        <v>-</v>
      </c>
      <c r="AG85" s="179" t="str">
        <f t="shared" ref="AG85:AG116" si="55">IF(S85="-","-",S85*AG$76)</f>
        <v>-</v>
      </c>
      <c r="AH85" s="179" t="str">
        <f t="shared" ref="AH85:AH116" si="56">IF(T85="-","-",T85*AH$76)</f>
        <v>-</v>
      </c>
      <c r="AI85" s="179" t="str">
        <f t="shared" ref="AI85:AM100" si="57">IF(U85="-","-",U85*AI$76)</f>
        <v>-</v>
      </c>
      <c r="AJ85" s="179" t="str">
        <f t="shared" si="57"/>
        <v>-</v>
      </c>
      <c r="AK85" s="179" t="str">
        <f t="shared" si="57"/>
        <v>-</v>
      </c>
      <c r="AL85" s="179" t="str">
        <f t="shared" si="57"/>
        <v>-</v>
      </c>
      <c r="AM85" s="179" t="str">
        <f t="shared" si="57"/>
        <v>-</v>
      </c>
      <c r="AN85" s="179" t="str">
        <f t="shared" ref="AN85:AN116" si="58">IF(Z85="-","-",Z85*AN$76)</f>
        <v>-</v>
      </c>
      <c r="AO85" s="179" t="str">
        <f t="shared" ref="AO85:AO116" si="59">IF(AA85="-","-",AA85*AO$76)</f>
        <v>-</v>
      </c>
      <c r="AP85" s="179" t="str">
        <f t="shared" ref="AP85:AP116" si="60">IF(AB85="-","-",AB85*AP$76)</f>
        <v>-</v>
      </c>
      <c r="AQ85" s="179" t="str">
        <f t="shared" ref="AQ85:AQ116" si="61">IF(AC85="-","-",AC85*AQ$76)</f>
        <v>-</v>
      </c>
      <c r="AR85" s="179" t="str">
        <f t="shared" ref="AR85:AR116" si="62">IF(AD85="-","-",AD85*AR$76)</f>
        <v>-</v>
      </c>
      <c r="AS85" s="179" t="str">
        <f t="shared" ref="AS85:AS116" si="63">IF(AE85="-","-",AE85*AS$76)</f>
        <v>-</v>
      </c>
      <c r="AT85" s="179" t="str">
        <f t="shared" ref="AT85:AT116" si="64">IF(AF85="-","-",AF85*AT$76)</f>
        <v>-</v>
      </c>
      <c r="AU85" s="179" t="str">
        <f t="shared" ref="AU85:AU116" si="65">IF(S85="-","-",S85*AU$76)</f>
        <v>-</v>
      </c>
      <c r="AV85" s="179" t="str">
        <f t="shared" ref="AV85:AV116" si="66">IF(T85="-","-",T85*AV$76)</f>
        <v>-</v>
      </c>
      <c r="AW85" s="179" t="str">
        <f t="shared" ref="AW85:AW116" si="67">IF(U85="-","-",U85*AW$76)</f>
        <v>-</v>
      </c>
      <c r="AX85" s="179" t="str">
        <f t="shared" ref="AX85:AX116" si="68">IF(V85="-","-",V85*AX$76)</f>
        <v>-</v>
      </c>
      <c r="AY85" s="179" t="str">
        <f t="shared" ref="AY85:AY116" si="69">IF(W85="-","-",W85*AY$76)</f>
        <v>-</v>
      </c>
      <c r="AZ85" s="179" t="str">
        <f t="shared" ref="AZ85:AZ116" si="70">IF(X85="-","-",X85*AZ$76)</f>
        <v>-</v>
      </c>
      <c r="BA85" s="179" t="str">
        <f t="shared" ref="BA85:BA116" si="71">IF(Y85="-","-",Y85*BA$76)</f>
        <v>-</v>
      </c>
      <c r="BB85" s="182" t="str">
        <f t="shared" ref="BB85:BB116" si="72">INDEX(CZ85:EB85,1,1+(d.Region-1)*28)</f>
        <v>-</v>
      </c>
      <c r="BC85" s="182" t="str">
        <f t="shared" ref="BC85:BC116" si="73">INDEX(DA85:EC85,1,1+(d.Region-1)*28)</f>
        <v>-</v>
      </c>
      <c r="BD85" s="182" t="str">
        <f t="shared" ref="BD85:BD116" si="74">INDEX(DB85:ED85,1,1+(d.Region-1)*28)</f>
        <v>-</v>
      </c>
      <c r="BE85" s="182" t="str">
        <f t="shared" ref="BE85:BE116" si="75">INDEX(DC85:EE85,1,1+(d.Region-1)*28)</f>
        <v>-</v>
      </c>
      <c r="BF85" s="182" t="str">
        <f t="shared" ref="BF85:BF116" si="76">INDEX(DD85:EF85,1,1+(d.Region-1)*28)</f>
        <v>-</v>
      </c>
      <c r="BG85" s="182" t="str">
        <f t="shared" ref="BG85:BG116" si="77">INDEX(DE85:EG85,1,1+(d.Region-1)*28)</f>
        <v>-</v>
      </c>
      <c r="BH85" s="182" t="str">
        <f t="shared" ref="BH85:BH116" si="78">INDEX(DF85:EH85,1,1+(d.Region-1)*28)</f>
        <v>-</v>
      </c>
      <c r="BI85" s="182" t="str">
        <f t="shared" ref="BI85:BI116" si="79">INDEX(DG85:EI85,1,1+(d.Region-1)*28)</f>
        <v>-</v>
      </c>
      <c r="BJ85" s="182" t="str">
        <f t="shared" ref="BJ85:BJ116" si="80">INDEX(DH85:EJ85,1,1+(d.Region-1)*28)</f>
        <v>-</v>
      </c>
      <c r="BK85" s="182" t="str">
        <f t="shared" ref="BK85:BK116" si="81">INDEX(DI85:EK85,1,1+(d.Region-1)*28)</f>
        <v>-</v>
      </c>
      <c r="BL85" s="182" t="str">
        <f t="shared" ref="BL85:BL116" si="82">INDEX(DJ85:EL85,1,1+(d.Region-1)*28)</f>
        <v>-</v>
      </c>
      <c r="BM85" s="182" t="str">
        <f t="shared" ref="BM85:BM116" si="83">INDEX(DK85:EM85,1,1+(d.Region-1)*28)</f>
        <v>-</v>
      </c>
      <c r="BN85" s="182" t="str">
        <f t="shared" ref="BN85:BN116" si="84">INDEX(DL85:EN85,1,1+(d.Region-1)*28)</f>
        <v>-</v>
      </c>
      <c r="BO85" s="182" t="str">
        <f t="shared" ref="BO85:BO116" si="85">INDEX(DM85:EO85,1,1+(d.Region-1)*28)</f>
        <v>-</v>
      </c>
      <c r="BP85" s="179" t="str">
        <f t="shared" ref="BP85:BP116" si="86">IF(BB85="-","-",BB85*BP$76)</f>
        <v>-</v>
      </c>
      <c r="BQ85" s="179" t="str">
        <f t="shared" ref="BQ85:BQ116" si="87">IF(BC85="-","-",BC85*BQ$76)</f>
        <v>-</v>
      </c>
      <c r="BR85" s="179" t="str">
        <f t="shared" ref="BR85:BR134" si="88">IF(BD85="-","-",BD85*BR$76)</f>
        <v>-</v>
      </c>
      <c r="BS85" s="179" t="str">
        <f t="shared" ref="BS85:BS134" si="89">IF(BE85="-","-",BE85*BS$76)</f>
        <v>-</v>
      </c>
      <c r="BT85" s="179" t="str">
        <f t="shared" ref="BT85:BT134" si="90">IF(BF85="-","-",BF85*BT$76)</f>
        <v>-</v>
      </c>
      <c r="BU85" s="179" t="str">
        <f t="shared" ref="BU85:BU134" si="91">IF(BG85="-","-",BG85*BU$76)</f>
        <v>-</v>
      </c>
      <c r="BV85" s="179" t="str">
        <f t="shared" ref="BV85:BV134" si="92">IF(BH85="-","-",BH85*BV$76)</f>
        <v>-</v>
      </c>
      <c r="BW85" s="179" t="str">
        <f t="shared" ref="BW85:BW116" si="93">IF(BI85="-","-",BI85*BW$76)</f>
        <v>-</v>
      </c>
      <c r="BX85" s="179" t="str">
        <f t="shared" ref="BX85:BX116" si="94">IF(BJ85="-","-",BJ85*BX$76)</f>
        <v>-</v>
      </c>
      <c r="BY85" s="179" t="str">
        <f t="shared" ref="BY85:BY116" si="95">IF(BK85="-","-",BK85*BY$76)</f>
        <v>-</v>
      </c>
      <c r="BZ85" s="179" t="str">
        <f t="shared" ref="BZ85:BZ116" si="96">IF(BL85="-","-",BL85*BZ$76)</f>
        <v>-</v>
      </c>
      <c r="CA85" s="179" t="str">
        <f t="shared" ref="CA85:CA116" si="97">IF(BM85="-","-",BM85*CA$76)</f>
        <v>-</v>
      </c>
      <c r="CB85" s="179" t="str">
        <f t="shared" ref="CB85:CB116" si="98">IF(BN85="-","-",BN85*CB$76)</f>
        <v>-</v>
      </c>
      <c r="CC85" s="179" t="str">
        <f t="shared" ref="CC85:CC116" si="99">IF(BO85="-","-",BO85*CC$76)</f>
        <v>-</v>
      </c>
      <c r="CD85" s="179" t="str">
        <f t="shared" ref="CD85:CD116" si="100">IF(BB85="-","-",BB85*CD$76)</f>
        <v>-</v>
      </c>
      <c r="CE85" s="179" t="str">
        <f t="shared" ref="CE85:CE116" si="101">IF(BC85="-","-",BC85*CE$76)</f>
        <v>-</v>
      </c>
      <c r="CF85" s="179" t="str">
        <f t="shared" ref="CF85:CF116" si="102">IF(BD85="-","-",BD85*CF$76)</f>
        <v>-</v>
      </c>
      <c r="CG85" s="179" t="str">
        <f t="shared" ref="CG85:CG116" si="103">IF(BE85="-","-",BE85*CG$76)</f>
        <v>-</v>
      </c>
      <c r="CH85" s="179" t="str">
        <f t="shared" ref="CH85:CH116" si="104">IF(BF85="-","-",BF85*CH$76)</f>
        <v>-</v>
      </c>
      <c r="CI85" s="179" t="str">
        <f t="shared" ref="CI85:CI116" si="105">IF(BG85="-","-",BG85*CI$76)</f>
        <v>-</v>
      </c>
      <c r="CJ85" s="179" t="str">
        <f t="shared" ref="CJ85:CJ116" si="106">IF(BH85="-","-",BH85*CJ$76)</f>
        <v>-</v>
      </c>
      <c r="CL85" s="22" t="s">
        <v>37</v>
      </c>
      <c r="CM85" s="22" t="s">
        <v>37</v>
      </c>
      <c r="CN85" s="22" t="s">
        <v>37</v>
      </c>
      <c r="CO85" s="22" t="s">
        <v>37</v>
      </c>
      <c r="CP85" s="22" t="s">
        <v>37</v>
      </c>
      <c r="CQ85" s="22" t="s">
        <v>37</v>
      </c>
      <c r="CR85" s="22" t="s">
        <v>37</v>
      </c>
      <c r="CS85" s="22" t="s">
        <v>37</v>
      </c>
      <c r="CT85" s="22" t="s">
        <v>37</v>
      </c>
      <c r="CU85" s="22" t="s">
        <v>37</v>
      </c>
      <c r="CV85" s="22" t="s">
        <v>37</v>
      </c>
      <c r="CW85" s="22" t="s">
        <v>37</v>
      </c>
      <c r="CX85" s="22" t="s">
        <v>37</v>
      </c>
      <c r="CY85" s="22" t="s">
        <v>37</v>
      </c>
      <c r="CZ85" s="22" t="s">
        <v>37</v>
      </c>
      <c r="DA85" s="22" t="s">
        <v>37</v>
      </c>
      <c r="DB85" s="22" t="s">
        <v>37</v>
      </c>
      <c r="DC85" s="22" t="s">
        <v>37</v>
      </c>
      <c r="DD85" s="22" t="s">
        <v>37</v>
      </c>
      <c r="DE85" s="22" t="s">
        <v>37</v>
      </c>
      <c r="DF85" s="22" t="s">
        <v>37</v>
      </c>
      <c r="DG85" s="22" t="s">
        <v>37</v>
      </c>
      <c r="DH85" s="22" t="s">
        <v>37</v>
      </c>
      <c r="DI85" s="22" t="s">
        <v>37</v>
      </c>
      <c r="DJ85" s="22" t="s">
        <v>37</v>
      </c>
      <c r="DK85" s="22" t="s">
        <v>37</v>
      </c>
      <c r="DL85" s="22" t="s">
        <v>37</v>
      </c>
      <c r="DM85" s="22" t="s">
        <v>37</v>
      </c>
    </row>
    <row r="86" spans="1:117" outlineLevel="1">
      <c r="A86">
        <v>6</v>
      </c>
      <c r="B86" s="146" t="str">
        <f t="shared" si="34"/>
        <v>Fine BBB, Young ewes:Lamb, CFA:6.5yo, Wethers:Lamb</v>
      </c>
      <c r="C86">
        <f t="shared" si="35"/>
        <v>0</v>
      </c>
      <c r="D86" t="b">
        <f t="shared" si="36"/>
        <v>0</v>
      </c>
      <c r="E86">
        <f t="shared" si="37"/>
        <v>0</v>
      </c>
      <c r="F86">
        <f t="shared" si="38"/>
        <v>240</v>
      </c>
      <c r="G86">
        <f t="shared" si="39"/>
        <v>0</v>
      </c>
      <c r="H86">
        <f t="shared" si="40"/>
        <v>1</v>
      </c>
      <c r="K86" s="152">
        <f t="shared" ref="K86:K148" si="107">L86</f>
        <v>1</v>
      </c>
      <c r="L86" s="151">
        <f>MOD(INT(($A86-5)/PRODUCT(N$80:$Q$80)),L$80)+1</f>
        <v>1</v>
      </c>
      <c r="M86" s="152">
        <f t="shared" ref="M86:M148" si="108">N86</f>
        <v>1</v>
      </c>
      <c r="N86" s="151">
        <f>MOD(INT(($A86-5)/PRODUCT(O$80:$Q$80)),N$80)+1</f>
        <v>1</v>
      </c>
      <c r="O86" s="151">
        <f>MOD(INT(($A86-5)/PRODUCT(P$80:$Q$80)),O$80)+1</f>
        <v>1</v>
      </c>
      <c r="P86" s="151">
        <f>MOD(INT(($A86-5)/PRODUCT(Q$80:$Q$80)),P$80)+1</f>
        <v>2</v>
      </c>
      <c r="S86" s="181" t="str">
        <f t="shared" si="41"/>
        <v>-</v>
      </c>
      <c r="T86" s="181" t="str">
        <f t="shared" si="42"/>
        <v>-</v>
      </c>
      <c r="U86" s="181" t="str">
        <f t="shared" si="43"/>
        <v>-</v>
      </c>
      <c r="V86" s="181" t="str">
        <f t="shared" si="44"/>
        <v>-</v>
      </c>
      <c r="W86" s="181" t="str">
        <f t="shared" si="45"/>
        <v>-</v>
      </c>
      <c r="X86" s="181" t="str">
        <f t="shared" si="46"/>
        <v>-</v>
      </c>
      <c r="Y86" s="181" t="str">
        <f t="shared" si="47"/>
        <v>-</v>
      </c>
      <c r="Z86" s="181" t="str">
        <f t="shared" si="48"/>
        <v>-</v>
      </c>
      <c r="AA86" s="181" t="str">
        <f t="shared" si="49"/>
        <v>-</v>
      </c>
      <c r="AB86" s="181" t="str">
        <f t="shared" si="50"/>
        <v>-</v>
      </c>
      <c r="AC86" s="181" t="str">
        <f t="shared" si="51"/>
        <v>-</v>
      </c>
      <c r="AD86" s="181" t="str">
        <f t="shared" si="52"/>
        <v>-</v>
      </c>
      <c r="AE86" s="181" t="str">
        <f t="shared" si="53"/>
        <v>-</v>
      </c>
      <c r="AF86" s="181" t="str">
        <f t="shared" si="54"/>
        <v>-</v>
      </c>
      <c r="AG86" s="179" t="str">
        <f t="shared" si="55"/>
        <v>-</v>
      </c>
      <c r="AH86" s="179" t="str">
        <f t="shared" si="56"/>
        <v>-</v>
      </c>
      <c r="AI86" s="179" t="str">
        <f t="shared" si="57"/>
        <v>-</v>
      </c>
      <c r="AJ86" s="179" t="str">
        <f t="shared" si="57"/>
        <v>-</v>
      </c>
      <c r="AK86" s="179" t="str">
        <f t="shared" si="57"/>
        <v>-</v>
      </c>
      <c r="AL86" s="179" t="str">
        <f t="shared" si="57"/>
        <v>-</v>
      </c>
      <c r="AM86" s="179" t="str">
        <f t="shared" si="57"/>
        <v>-</v>
      </c>
      <c r="AN86" s="179" t="str">
        <f t="shared" si="58"/>
        <v>-</v>
      </c>
      <c r="AO86" s="179" t="str">
        <f t="shared" si="59"/>
        <v>-</v>
      </c>
      <c r="AP86" s="179" t="str">
        <f t="shared" si="60"/>
        <v>-</v>
      </c>
      <c r="AQ86" s="179" t="str">
        <f t="shared" si="61"/>
        <v>-</v>
      </c>
      <c r="AR86" s="179" t="str">
        <f t="shared" si="62"/>
        <v>-</v>
      </c>
      <c r="AS86" s="179" t="str">
        <f t="shared" si="63"/>
        <v>-</v>
      </c>
      <c r="AT86" s="179" t="str">
        <f t="shared" si="64"/>
        <v>-</v>
      </c>
      <c r="AU86" s="179" t="str">
        <f t="shared" si="65"/>
        <v>-</v>
      </c>
      <c r="AV86" s="179" t="str">
        <f t="shared" si="66"/>
        <v>-</v>
      </c>
      <c r="AW86" s="179" t="str">
        <f t="shared" si="67"/>
        <v>-</v>
      </c>
      <c r="AX86" s="179" t="str">
        <f t="shared" si="68"/>
        <v>-</v>
      </c>
      <c r="AY86" s="179" t="str">
        <f t="shared" si="69"/>
        <v>-</v>
      </c>
      <c r="AZ86" s="179" t="str">
        <f t="shared" si="70"/>
        <v>-</v>
      </c>
      <c r="BA86" s="179" t="str">
        <f t="shared" si="71"/>
        <v>-</v>
      </c>
      <c r="BB86" s="182" t="str">
        <f t="shared" si="72"/>
        <v>-</v>
      </c>
      <c r="BC86" s="182" t="str">
        <f t="shared" si="73"/>
        <v>-</v>
      </c>
      <c r="BD86" s="182" t="str">
        <f t="shared" si="74"/>
        <v>-</v>
      </c>
      <c r="BE86" s="182" t="str">
        <f t="shared" si="75"/>
        <v>-</v>
      </c>
      <c r="BF86" s="182" t="str">
        <f t="shared" si="76"/>
        <v>-</v>
      </c>
      <c r="BG86" s="182" t="str">
        <f t="shared" si="77"/>
        <v>-</v>
      </c>
      <c r="BH86" s="182" t="str">
        <f t="shared" si="78"/>
        <v>-</v>
      </c>
      <c r="BI86" s="182" t="str">
        <f t="shared" si="79"/>
        <v>-</v>
      </c>
      <c r="BJ86" s="182" t="str">
        <f t="shared" si="80"/>
        <v>-</v>
      </c>
      <c r="BK86" s="182" t="str">
        <f t="shared" si="81"/>
        <v>-</v>
      </c>
      <c r="BL86" s="182" t="str">
        <f t="shared" si="82"/>
        <v>-</v>
      </c>
      <c r="BM86" s="182" t="str">
        <f t="shared" si="83"/>
        <v>-</v>
      </c>
      <c r="BN86" s="182" t="str">
        <f t="shared" si="84"/>
        <v>-</v>
      </c>
      <c r="BO86" s="182" t="str">
        <f t="shared" si="85"/>
        <v>-</v>
      </c>
      <c r="BP86" s="179" t="str">
        <f t="shared" si="86"/>
        <v>-</v>
      </c>
      <c r="BQ86" s="179" t="str">
        <f t="shared" si="87"/>
        <v>-</v>
      </c>
      <c r="BR86" s="179" t="str">
        <f t="shared" si="88"/>
        <v>-</v>
      </c>
      <c r="BS86" s="179" t="str">
        <f t="shared" si="89"/>
        <v>-</v>
      </c>
      <c r="BT86" s="179" t="str">
        <f t="shared" si="90"/>
        <v>-</v>
      </c>
      <c r="BU86" s="179" t="str">
        <f t="shared" si="91"/>
        <v>-</v>
      </c>
      <c r="BV86" s="179" t="str">
        <f t="shared" si="92"/>
        <v>-</v>
      </c>
      <c r="BW86" s="179" t="str">
        <f t="shared" si="93"/>
        <v>-</v>
      </c>
      <c r="BX86" s="179" t="str">
        <f t="shared" si="94"/>
        <v>-</v>
      </c>
      <c r="BY86" s="179" t="str">
        <f t="shared" si="95"/>
        <v>-</v>
      </c>
      <c r="BZ86" s="179" t="str">
        <f t="shared" si="96"/>
        <v>-</v>
      </c>
      <c r="CA86" s="179" t="str">
        <f t="shared" si="97"/>
        <v>-</v>
      </c>
      <c r="CB86" s="179" t="str">
        <f t="shared" si="98"/>
        <v>-</v>
      </c>
      <c r="CC86" s="179" t="str">
        <f t="shared" si="99"/>
        <v>-</v>
      </c>
      <c r="CD86" s="179" t="str">
        <f t="shared" si="100"/>
        <v>-</v>
      </c>
      <c r="CE86" s="179" t="str">
        <f t="shared" si="101"/>
        <v>-</v>
      </c>
      <c r="CF86" s="179" t="str">
        <f t="shared" si="102"/>
        <v>-</v>
      </c>
      <c r="CG86" s="179" t="str">
        <f t="shared" si="103"/>
        <v>-</v>
      </c>
      <c r="CH86" s="179" t="str">
        <f t="shared" si="104"/>
        <v>-</v>
      </c>
      <c r="CI86" s="179" t="str">
        <f t="shared" si="105"/>
        <v>-</v>
      </c>
      <c r="CJ86" s="179" t="str">
        <f t="shared" si="106"/>
        <v>-</v>
      </c>
      <c r="CL86" s="22" t="s">
        <v>37</v>
      </c>
      <c r="CM86" s="22" t="s">
        <v>37</v>
      </c>
      <c r="CN86" s="22" t="s">
        <v>37</v>
      </c>
      <c r="CO86" s="22" t="s">
        <v>37</v>
      </c>
      <c r="CP86" s="22" t="s">
        <v>37</v>
      </c>
      <c r="CQ86" s="22" t="s">
        <v>37</v>
      </c>
      <c r="CR86" s="22" t="s">
        <v>37</v>
      </c>
      <c r="CS86" s="22" t="s">
        <v>37</v>
      </c>
      <c r="CT86" s="22" t="s">
        <v>37</v>
      </c>
      <c r="CU86" s="22" t="s">
        <v>37</v>
      </c>
      <c r="CV86" s="22" t="s">
        <v>37</v>
      </c>
      <c r="CW86" s="22" t="s">
        <v>37</v>
      </c>
      <c r="CX86" s="22" t="s">
        <v>37</v>
      </c>
      <c r="CY86" s="22" t="s">
        <v>37</v>
      </c>
      <c r="CZ86" s="22" t="s">
        <v>37</v>
      </c>
      <c r="DA86" s="22" t="s">
        <v>37</v>
      </c>
      <c r="DB86" s="22" t="s">
        <v>37</v>
      </c>
      <c r="DC86" s="22" t="s">
        <v>37</v>
      </c>
      <c r="DD86" s="22" t="s">
        <v>37</v>
      </c>
      <c r="DE86" s="22" t="s">
        <v>37</v>
      </c>
      <c r="DF86" s="22" t="s">
        <v>37</v>
      </c>
      <c r="DG86" s="22" t="s">
        <v>37</v>
      </c>
      <c r="DH86" s="22" t="s">
        <v>37</v>
      </c>
      <c r="DI86" s="22" t="s">
        <v>37</v>
      </c>
      <c r="DJ86" s="22" t="s">
        <v>37</v>
      </c>
      <c r="DK86" s="22" t="s">
        <v>37</v>
      </c>
      <c r="DL86" s="22" t="s">
        <v>37</v>
      </c>
      <c r="DM86" s="22" t="s">
        <v>37</v>
      </c>
    </row>
    <row r="87" spans="1:117" outlineLevel="1">
      <c r="A87">
        <v>7</v>
      </c>
      <c r="B87" s="146" t="str">
        <f t="shared" si="34"/>
        <v>Fine BBB, Young ewes:Hgt, CFA:5.5yo, Wethers:Lamb</v>
      </c>
      <c r="C87">
        <f t="shared" si="35"/>
        <v>0</v>
      </c>
      <c r="D87" t="b">
        <f t="shared" si="36"/>
        <v>0</v>
      </c>
      <c r="E87">
        <f t="shared" si="37"/>
        <v>0</v>
      </c>
      <c r="F87">
        <f t="shared" si="38"/>
        <v>240</v>
      </c>
      <c r="G87">
        <f t="shared" si="39"/>
        <v>500</v>
      </c>
      <c r="H87">
        <f t="shared" si="40"/>
        <v>0</v>
      </c>
      <c r="K87" s="152">
        <f t="shared" si="107"/>
        <v>1</v>
      </c>
      <c r="L87" s="151">
        <f>MOD(INT(($A87-5)/PRODUCT(N$80:$Q$80)),L$80)+1</f>
        <v>1</v>
      </c>
      <c r="M87" s="152">
        <f t="shared" si="108"/>
        <v>1</v>
      </c>
      <c r="N87" s="151">
        <f>MOD(INT(($A87-5)/PRODUCT(O$80:$Q$80)),N$80)+1</f>
        <v>1</v>
      </c>
      <c r="O87" s="151">
        <f>MOD(INT(($A87-5)/PRODUCT(P$80:$Q$80)),O$80)+1</f>
        <v>2</v>
      </c>
      <c r="P87" s="151">
        <f>MOD(INT(($A87-5)/PRODUCT(Q$80:$Q$80)),P$80)+1</f>
        <v>1</v>
      </c>
      <c r="S87" s="181" t="str">
        <f t="shared" si="41"/>
        <v>-</v>
      </c>
      <c r="T87" s="181" t="str">
        <f t="shared" si="42"/>
        <v>-</v>
      </c>
      <c r="U87" s="181" t="str">
        <f t="shared" si="43"/>
        <v>-</v>
      </c>
      <c r="V87" s="181" t="str">
        <f t="shared" si="44"/>
        <v>-</v>
      </c>
      <c r="W87" s="181" t="str">
        <f t="shared" si="45"/>
        <v>-</v>
      </c>
      <c r="X87" s="181" t="str">
        <f t="shared" si="46"/>
        <v>-</v>
      </c>
      <c r="Y87" s="181" t="str">
        <f t="shared" si="47"/>
        <v>-</v>
      </c>
      <c r="Z87" s="181" t="str">
        <f t="shared" si="48"/>
        <v>-</v>
      </c>
      <c r="AA87" s="181" t="str">
        <f t="shared" si="49"/>
        <v>-</v>
      </c>
      <c r="AB87" s="181" t="str">
        <f t="shared" si="50"/>
        <v>-</v>
      </c>
      <c r="AC87" s="181" t="str">
        <f t="shared" si="51"/>
        <v>-</v>
      </c>
      <c r="AD87" s="181" t="str">
        <f t="shared" si="52"/>
        <v>-</v>
      </c>
      <c r="AE87" s="181" t="str">
        <f t="shared" si="53"/>
        <v>-</v>
      </c>
      <c r="AF87" s="181" t="str">
        <f t="shared" si="54"/>
        <v>-</v>
      </c>
      <c r="AG87" s="179" t="str">
        <f t="shared" si="55"/>
        <v>-</v>
      </c>
      <c r="AH87" s="179" t="str">
        <f t="shared" si="56"/>
        <v>-</v>
      </c>
      <c r="AI87" s="179" t="str">
        <f t="shared" si="57"/>
        <v>-</v>
      </c>
      <c r="AJ87" s="179" t="str">
        <f t="shared" si="57"/>
        <v>-</v>
      </c>
      <c r="AK87" s="179" t="str">
        <f t="shared" si="57"/>
        <v>-</v>
      </c>
      <c r="AL87" s="179" t="str">
        <f t="shared" si="57"/>
        <v>-</v>
      </c>
      <c r="AM87" s="179" t="str">
        <f t="shared" si="57"/>
        <v>-</v>
      </c>
      <c r="AN87" s="179" t="str">
        <f t="shared" si="58"/>
        <v>-</v>
      </c>
      <c r="AO87" s="179" t="str">
        <f t="shared" si="59"/>
        <v>-</v>
      </c>
      <c r="AP87" s="179" t="str">
        <f t="shared" si="60"/>
        <v>-</v>
      </c>
      <c r="AQ87" s="179" t="str">
        <f t="shared" si="61"/>
        <v>-</v>
      </c>
      <c r="AR87" s="179" t="str">
        <f t="shared" si="62"/>
        <v>-</v>
      </c>
      <c r="AS87" s="179" t="str">
        <f t="shared" si="63"/>
        <v>-</v>
      </c>
      <c r="AT87" s="179" t="str">
        <f t="shared" si="64"/>
        <v>-</v>
      </c>
      <c r="AU87" s="179" t="str">
        <f t="shared" si="65"/>
        <v>-</v>
      </c>
      <c r="AV87" s="179" t="str">
        <f t="shared" si="66"/>
        <v>-</v>
      </c>
      <c r="AW87" s="179" t="str">
        <f t="shared" si="67"/>
        <v>-</v>
      </c>
      <c r="AX87" s="179" t="str">
        <f t="shared" si="68"/>
        <v>-</v>
      </c>
      <c r="AY87" s="179" t="str">
        <f t="shared" si="69"/>
        <v>-</v>
      </c>
      <c r="AZ87" s="179" t="str">
        <f t="shared" si="70"/>
        <v>-</v>
      </c>
      <c r="BA87" s="179" t="str">
        <f t="shared" si="71"/>
        <v>-</v>
      </c>
      <c r="BB87" s="182" t="str">
        <f t="shared" si="72"/>
        <v>-</v>
      </c>
      <c r="BC87" s="182" t="str">
        <f t="shared" si="73"/>
        <v>-</v>
      </c>
      <c r="BD87" s="182" t="str">
        <f t="shared" si="74"/>
        <v>-</v>
      </c>
      <c r="BE87" s="182" t="str">
        <f t="shared" si="75"/>
        <v>-</v>
      </c>
      <c r="BF87" s="182" t="str">
        <f t="shared" si="76"/>
        <v>-</v>
      </c>
      <c r="BG87" s="182" t="str">
        <f t="shared" si="77"/>
        <v>-</v>
      </c>
      <c r="BH87" s="182" t="str">
        <f t="shared" si="78"/>
        <v>-</v>
      </c>
      <c r="BI87" s="182" t="str">
        <f t="shared" si="79"/>
        <v>-</v>
      </c>
      <c r="BJ87" s="182" t="str">
        <f t="shared" si="80"/>
        <v>-</v>
      </c>
      <c r="BK87" s="182" t="str">
        <f t="shared" si="81"/>
        <v>-</v>
      </c>
      <c r="BL87" s="182" t="str">
        <f t="shared" si="82"/>
        <v>-</v>
      </c>
      <c r="BM87" s="182" t="str">
        <f t="shared" si="83"/>
        <v>-</v>
      </c>
      <c r="BN87" s="182" t="str">
        <f t="shared" si="84"/>
        <v>-</v>
      </c>
      <c r="BO87" s="182" t="str">
        <f t="shared" si="85"/>
        <v>-</v>
      </c>
      <c r="BP87" s="179" t="str">
        <f t="shared" si="86"/>
        <v>-</v>
      </c>
      <c r="BQ87" s="179" t="str">
        <f t="shared" si="87"/>
        <v>-</v>
      </c>
      <c r="BR87" s="179" t="str">
        <f t="shared" si="88"/>
        <v>-</v>
      </c>
      <c r="BS87" s="179" t="str">
        <f t="shared" si="89"/>
        <v>-</v>
      </c>
      <c r="BT87" s="179" t="str">
        <f t="shared" si="90"/>
        <v>-</v>
      </c>
      <c r="BU87" s="179" t="str">
        <f t="shared" si="91"/>
        <v>-</v>
      </c>
      <c r="BV87" s="179" t="str">
        <f t="shared" si="92"/>
        <v>-</v>
      </c>
      <c r="BW87" s="179" t="str">
        <f t="shared" si="93"/>
        <v>-</v>
      </c>
      <c r="BX87" s="179" t="str">
        <f t="shared" si="94"/>
        <v>-</v>
      </c>
      <c r="BY87" s="179" t="str">
        <f t="shared" si="95"/>
        <v>-</v>
      </c>
      <c r="BZ87" s="179" t="str">
        <f t="shared" si="96"/>
        <v>-</v>
      </c>
      <c r="CA87" s="179" t="str">
        <f t="shared" si="97"/>
        <v>-</v>
      </c>
      <c r="CB87" s="179" t="str">
        <f t="shared" si="98"/>
        <v>-</v>
      </c>
      <c r="CC87" s="179" t="str">
        <f t="shared" si="99"/>
        <v>-</v>
      </c>
      <c r="CD87" s="179" t="str">
        <f t="shared" si="100"/>
        <v>-</v>
      </c>
      <c r="CE87" s="179" t="str">
        <f t="shared" si="101"/>
        <v>-</v>
      </c>
      <c r="CF87" s="179" t="str">
        <f t="shared" si="102"/>
        <v>-</v>
      </c>
      <c r="CG87" s="179" t="str">
        <f t="shared" si="103"/>
        <v>-</v>
      </c>
      <c r="CH87" s="179" t="str">
        <f t="shared" si="104"/>
        <v>-</v>
      </c>
      <c r="CI87" s="179" t="str">
        <f t="shared" si="105"/>
        <v>-</v>
      </c>
      <c r="CJ87" s="179" t="str">
        <f t="shared" si="106"/>
        <v>-</v>
      </c>
      <c r="CL87" s="22" t="s">
        <v>37</v>
      </c>
      <c r="CM87" s="22" t="s">
        <v>37</v>
      </c>
      <c r="CN87" s="22" t="s">
        <v>37</v>
      </c>
      <c r="CO87" s="22" t="s">
        <v>37</v>
      </c>
      <c r="CP87" s="22" t="s">
        <v>37</v>
      </c>
      <c r="CQ87" s="22" t="s">
        <v>37</v>
      </c>
      <c r="CR87" s="22" t="s">
        <v>37</v>
      </c>
      <c r="CS87" s="22" t="s">
        <v>37</v>
      </c>
      <c r="CT87" s="22" t="s">
        <v>37</v>
      </c>
      <c r="CU87" s="22" t="s">
        <v>37</v>
      </c>
      <c r="CV87" s="22" t="s">
        <v>37</v>
      </c>
      <c r="CW87" s="22" t="s">
        <v>37</v>
      </c>
      <c r="CX87" s="22" t="s">
        <v>37</v>
      </c>
      <c r="CY87" s="22" t="s">
        <v>37</v>
      </c>
      <c r="CZ87" s="22" t="s">
        <v>37</v>
      </c>
      <c r="DA87" s="22" t="s">
        <v>37</v>
      </c>
      <c r="DB87" s="22" t="s">
        <v>37</v>
      </c>
      <c r="DC87" s="22" t="s">
        <v>37</v>
      </c>
      <c r="DD87" s="22" t="s">
        <v>37</v>
      </c>
      <c r="DE87" s="22" t="s">
        <v>37</v>
      </c>
      <c r="DF87" s="22" t="s">
        <v>37</v>
      </c>
      <c r="DG87" s="22" t="s">
        <v>37</v>
      </c>
      <c r="DH87" s="22" t="s">
        <v>37</v>
      </c>
      <c r="DI87" s="22" t="s">
        <v>37</v>
      </c>
      <c r="DJ87" s="22" t="s">
        <v>37</v>
      </c>
      <c r="DK87" s="22" t="s">
        <v>37</v>
      </c>
      <c r="DL87" s="22" t="s">
        <v>37</v>
      </c>
      <c r="DM87" s="22" t="s">
        <v>37</v>
      </c>
    </row>
    <row r="88" spans="1:117" outlineLevel="1">
      <c r="A88">
        <v>8</v>
      </c>
      <c r="B88" s="146" t="str">
        <f t="shared" si="34"/>
        <v>Fine BBB, Young ewes:Hgt, CFA:6.5yo, Wethers:Lamb</v>
      </c>
      <c r="C88">
        <f t="shared" si="35"/>
        <v>0</v>
      </c>
      <c r="D88" t="b">
        <f t="shared" si="36"/>
        <v>0</v>
      </c>
      <c r="E88">
        <f t="shared" si="37"/>
        <v>0</v>
      </c>
      <c r="F88">
        <f t="shared" si="38"/>
        <v>240</v>
      </c>
      <c r="G88">
        <f t="shared" si="39"/>
        <v>500</v>
      </c>
      <c r="H88">
        <f t="shared" si="40"/>
        <v>1</v>
      </c>
      <c r="K88" s="152">
        <f t="shared" si="107"/>
        <v>1</v>
      </c>
      <c r="L88" s="151">
        <f>MOD(INT(($A88-5)/PRODUCT(N$80:$Q$80)),L$80)+1</f>
        <v>1</v>
      </c>
      <c r="M88" s="152">
        <f t="shared" si="108"/>
        <v>1</v>
      </c>
      <c r="N88" s="151">
        <f>MOD(INT(($A88-5)/PRODUCT(O$80:$Q$80)),N$80)+1</f>
        <v>1</v>
      </c>
      <c r="O88" s="151">
        <f>MOD(INT(($A88-5)/PRODUCT(P$80:$Q$80)),O$80)+1</f>
        <v>2</v>
      </c>
      <c r="P88" s="151">
        <f>MOD(INT(($A88-5)/PRODUCT(Q$80:$Q$80)),P$80)+1</f>
        <v>2</v>
      </c>
      <c r="S88" s="181" t="str">
        <f t="shared" si="41"/>
        <v>-</v>
      </c>
      <c r="T88" s="181" t="str">
        <f t="shared" si="42"/>
        <v>-</v>
      </c>
      <c r="U88" s="181" t="str">
        <f t="shared" si="43"/>
        <v>-</v>
      </c>
      <c r="V88" s="181" t="str">
        <f t="shared" si="44"/>
        <v>-</v>
      </c>
      <c r="W88" s="181" t="str">
        <f t="shared" si="45"/>
        <v>-</v>
      </c>
      <c r="X88" s="181" t="str">
        <f t="shared" si="46"/>
        <v>-</v>
      </c>
      <c r="Y88" s="181" t="str">
        <f t="shared" si="47"/>
        <v>-</v>
      </c>
      <c r="Z88" s="181" t="str">
        <f t="shared" si="48"/>
        <v>-</v>
      </c>
      <c r="AA88" s="181" t="str">
        <f t="shared" si="49"/>
        <v>-</v>
      </c>
      <c r="AB88" s="181" t="str">
        <f t="shared" si="50"/>
        <v>-</v>
      </c>
      <c r="AC88" s="181" t="str">
        <f t="shared" si="51"/>
        <v>-</v>
      </c>
      <c r="AD88" s="181" t="str">
        <f t="shared" si="52"/>
        <v>-</v>
      </c>
      <c r="AE88" s="181" t="str">
        <f t="shared" si="53"/>
        <v>-</v>
      </c>
      <c r="AF88" s="181" t="str">
        <f t="shared" si="54"/>
        <v>-</v>
      </c>
      <c r="AG88" s="179" t="str">
        <f t="shared" si="55"/>
        <v>-</v>
      </c>
      <c r="AH88" s="179" t="str">
        <f t="shared" si="56"/>
        <v>-</v>
      </c>
      <c r="AI88" s="179" t="str">
        <f t="shared" si="57"/>
        <v>-</v>
      </c>
      <c r="AJ88" s="179" t="str">
        <f t="shared" si="57"/>
        <v>-</v>
      </c>
      <c r="AK88" s="179" t="str">
        <f t="shared" si="57"/>
        <v>-</v>
      </c>
      <c r="AL88" s="179" t="str">
        <f t="shared" si="57"/>
        <v>-</v>
      </c>
      <c r="AM88" s="179" t="str">
        <f t="shared" si="57"/>
        <v>-</v>
      </c>
      <c r="AN88" s="179" t="str">
        <f t="shared" si="58"/>
        <v>-</v>
      </c>
      <c r="AO88" s="179" t="str">
        <f t="shared" si="59"/>
        <v>-</v>
      </c>
      <c r="AP88" s="179" t="str">
        <f t="shared" si="60"/>
        <v>-</v>
      </c>
      <c r="AQ88" s="179" t="str">
        <f t="shared" si="61"/>
        <v>-</v>
      </c>
      <c r="AR88" s="179" t="str">
        <f t="shared" si="62"/>
        <v>-</v>
      </c>
      <c r="AS88" s="179" t="str">
        <f t="shared" si="63"/>
        <v>-</v>
      </c>
      <c r="AT88" s="179" t="str">
        <f t="shared" si="64"/>
        <v>-</v>
      </c>
      <c r="AU88" s="179" t="str">
        <f t="shared" si="65"/>
        <v>-</v>
      </c>
      <c r="AV88" s="179" t="str">
        <f t="shared" si="66"/>
        <v>-</v>
      </c>
      <c r="AW88" s="179" t="str">
        <f t="shared" si="67"/>
        <v>-</v>
      </c>
      <c r="AX88" s="179" t="str">
        <f t="shared" si="68"/>
        <v>-</v>
      </c>
      <c r="AY88" s="179" t="str">
        <f t="shared" si="69"/>
        <v>-</v>
      </c>
      <c r="AZ88" s="179" t="str">
        <f t="shared" si="70"/>
        <v>-</v>
      </c>
      <c r="BA88" s="179" t="str">
        <f t="shared" si="71"/>
        <v>-</v>
      </c>
      <c r="BB88" s="182" t="str">
        <f t="shared" si="72"/>
        <v>-</v>
      </c>
      <c r="BC88" s="182" t="str">
        <f t="shared" si="73"/>
        <v>-</v>
      </c>
      <c r="BD88" s="182" t="str">
        <f t="shared" si="74"/>
        <v>-</v>
      </c>
      <c r="BE88" s="182" t="str">
        <f t="shared" si="75"/>
        <v>-</v>
      </c>
      <c r="BF88" s="182" t="str">
        <f t="shared" si="76"/>
        <v>-</v>
      </c>
      <c r="BG88" s="182" t="str">
        <f t="shared" si="77"/>
        <v>-</v>
      </c>
      <c r="BH88" s="182" t="str">
        <f t="shared" si="78"/>
        <v>-</v>
      </c>
      <c r="BI88" s="182" t="str">
        <f t="shared" si="79"/>
        <v>-</v>
      </c>
      <c r="BJ88" s="182" t="str">
        <f t="shared" si="80"/>
        <v>-</v>
      </c>
      <c r="BK88" s="182" t="str">
        <f t="shared" si="81"/>
        <v>-</v>
      </c>
      <c r="BL88" s="182" t="str">
        <f t="shared" si="82"/>
        <v>-</v>
      </c>
      <c r="BM88" s="182" t="str">
        <f t="shared" si="83"/>
        <v>-</v>
      </c>
      <c r="BN88" s="182" t="str">
        <f t="shared" si="84"/>
        <v>-</v>
      </c>
      <c r="BO88" s="182" t="str">
        <f t="shared" si="85"/>
        <v>-</v>
      </c>
      <c r="BP88" s="179" t="str">
        <f t="shared" si="86"/>
        <v>-</v>
      </c>
      <c r="BQ88" s="179" t="str">
        <f t="shared" si="87"/>
        <v>-</v>
      </c>
      <c r="BR88" s="179" t="str">
        <f t="shared" si="88"/>
        <v>-</v>
      </c>
      <c r="BS88" s="179" t="str">
        <f t="shared" si="89"/>
        <v>-</v>
      </c>
      <c r="BT88" s="179" t="str">
        <f t="shared" si="90"/>
        <v>-</v>
      </c>
      <c r="BU88" s="179" t="str">
        <f t="shared" si="91"/>
        <v>-</v>
      </c>
      <c r="BV88" s="179" t="str">
        <f t="shared" si="92"/>
        <v>-</v>
      </c>
      <c r="BW88" s="179" t="str">
        <f t="shared" si="93"/>
        <v>-</v>
      </c>
      <c r="BX88" s="179" t="str">
        <f t="shared" si="94"/>
        <v>-</v>
      </c>
      <c r="BY88" s="179" t="str">
        <f t="shared" si="95"/>
        <v>-</v>
      </c>
      <c r="BZ88" s="179" t="str">
        <f t="shared" si="96"/>
        <v>-</v>
      </c>
      <c r="CA88" s="179" t="str">
        <f t="shared" si="97"/>
        <v>-</v>
      </c>
      <c r="CB88" s="179" t="str">
        <f t="shared" si="98"/>
        <v>-</v>
      </c>
      <c r="CC88" s="179" t="str">
        <f t="shared" si="99"/>
        <v>-</v>
      </c>
      <c r="CD88" s="179" t="str">
        <f t="shared" si="100"/>
        <v>-</v>
      </c>
      <c r="CE88" s="179" t="str">
        <f t="shared" si="101"/>
        <v>-</v>
      </c>
      <c r="CF88" s="179" t="str">
        <f t="shared" si="102"/>
        <v>-</v>
      </c>
      <c r="CG88" s="179" t="str">
        <f t="shared" si="103"/>
        <v>-</v>
      </c>
      <c r="CH88" s="179" t="str">
        <f t="shared" si="104"/>
        <v>-</v>
      </c>
      <c r="CI88" s="179" t="str">
        <f t="shared" si="105"/>
        <v>-</v>
      </c>
      <c r="CJ88" s="179" t="str">
        <f t="shared" si="106"/>
        <v>-</v>
      </c>
      <c r="CL88" s="22" t="s">
        <v>37</v>
      </c>
      <c r="CM88" s="22" t="s">
        <v>37</v>
      </c>
      <c r="CN88" s="22" t="s">
        <v>37</v>
      </c>
      <c r="CO88" s="22" t="s">
        <v>37</v>
      </c>
      <c r="CP88" s="22" t="s">
        <v>37</v>
      </c>
      <c r="CQ88" s="22" t="s">
        <v>37</v>
      </c>
      <c r="CR88" s="22" t="s">
        <v>37</v>
      </c>
      <c r="CS88" s="22" t="s">
        <v>37</v>
      </c>
      <c r="CT88" s="22" t="s">
        <v>37</v>
      </c>
      <c r="CU88" s="22" t="s">
        <v>37</v>
      </c>
      <c r="CV88" s="22" t="s">
        <v>37</v>
      </c>
      <c r="CW88" s="22" t="s">
        <v>37</v>
      </c>
      <c r="CX88" s="22" t="s">
        <v>37</v>
      </c>
      <c r="CY88" s="22" t="s">
        <v>37</v>
      </c>
      <c r="CZ88" s="22" t="s">
        <v>37</v>
      </c>
      <c r="DA88" s="22" t="s">
        <v>37</v>
      </c>
      <c r="DB88" s="22" t="s">
        <v>37</v>
      </c>
      <c r="DC88" s="22" t="s">
        <v>37</v>
      </c>
      <c r="DD88" s="22" t="s">
        <v>37</v>
      </c>
      <c r="DE88" s="22" t="s">
        <v>37</v>
      </c>
      <c r="DF88" s="22" t="s">
        <v>37</v>
      </c>
      <c r="DG88" s="22" t="s">
        <v>37</v>
      </c>
      <c r="DH88" s="22" t="s">
        <v>37</v>
      </c>
      <c r="DI88" s="22" t="s">
        <v>37</v>
      </c>
      <c r="DJ88" s="22" t="s">
        <v>37</v>
      </c>
      <c r="DK88" s="22" t="s">
        <v>37</v>
      </c>
      <c r="DL88" s="22" t="s">
        <v>37</v>
      </c>
      <c r="DM88" s="22" t="s">
        <v>37</v>
      </c>
    </row>
    <row r="89" spans="1:117" outlineLevel="1">
      <c r="A89">
        <v>9</v>
      </c>
      <c r="B89" s="146" t="str">
        <f t="shared" si="34"/>
        <v>Fine BBB, Young ewes:Lamb, CFA:5.5yo, Wethers:Yearling</v>
      </c>
      <c r="C89">
        <f t="shared" si="35"/>
        <v>0</v>
      </c>
      <c r="D89" t="b">
        <f t="shared" si="36"/>
        <v>0</v>
      </c>
      <c r="E89">
        <f t="shared" si="37"/>
        <v>241</v>
      </c>
      <c r="F89">
        <f t="shared" si="38"/>
        <v>450</v>
      </c>
      <c r="G89">
        <f t="shared" si="39"/>
        <v>0</v>
      </c>
      <c r="H89">
        <f t="shared" si="40"/>
        <v>0</v>
      </c>
      <c r="K89" s="152">
        <f t="shared" si="107"/>
        <v>1</v>
      </c>
      <c r="L89" s="151">
        <f>MOD(INT(($A89-5)/PRODUCT(N$80:$Q$80)),L$80)+1</f>
        <v>1</v>
      </c>
      <c r="M89" s="152">
        <f t="shared" si="108"/>
        <v>2</v>
      </c>
      <c r="N89" s="151">
        <f>MOD(INT(($A89-5)/PRODUCT(O$80:$Q$80)),N$80)+1</f>
        <v>2</v>
      </c>
      <c r="O89" s="151">
        <f>MOD(INT(($A89-5)/PRODUCT(P$80:$Q$80)),O$80)+1</f>
        <v>1</v>
      </c>
      <c r="P89" s="151">
        <f>MOD(INT(($A89-5)/PRODUCT(Q$80:$Q$80)),P$80)+1</f>
        <v>1</v>
      </c>
      <c r="S89" s="181" t="str">
        <f t="shared" si="41"/>
        <v>-</v>
      </c>
      <c r="T89" s="181" t="str">
        <f t="shared" si="42"/>
        <v>-</v>
      </c>
      <c r="U89" s="181" t="str">
        <f t="shared" si="43"/>
        <v>-</v>
      </c>
      <c r="V89" s="181" t="str">
        <f t="shared" si="44"/>
        <v>-</v>
      </c>
      <c r="W89" s="181" t="str">
        <f t="shared" si="45"/>
        <v>-</v>
      </c>
      <c r="X89" s="181" t="str">
        <f t="shared" si="46"/>
        <v>-</v>
      </c>
      <c r="Y89" s="181" t="str">
        <f t="shared" si="47"/>
        <v>-</v>
      </c>
      <c r="Z89" s="181" t="str">
        <f t="shared" si="48"/>
        <v>-</v>
      </c>
      <c r="AA89" s="181" t="str">
        <f t="shared" si="49"/>
        <v>-</v>
      </c>
      <c r="AB89" s="181" t="str">
        <f t="shared" si="50"/>
        <v>-</v>
      </c>
      <c r="AC89" s="181" t="str">
        <f t="shared" si="51"/>
        <v>-</v>
      </c>
      <c r="AD89" s="181" t="str">
        <f t="shared" si="52"/>
        <v>-</v>
      </c>
      <c r="AE89" s="181" t="str">
        <f t="shared" si="53"/>
        <v>-</v>
      </c>
      <c r="AF89" s="181" t="str">
        <f t="shared" si="54"/>
        <v>-</v>
      </c>
      <c r="AG89" s="179" t="str">
        <f t="shared" si="55"/>
        <v>-</v>
      </c>
      <c r="AH89" s="179" t="str">
        <f t="shared" si="56"/>
        <v>-</v>
      </c>
      <c r="AI89" s="179" t="str">
        <f t="shared" si="57"/>
        <v>-</v>
      </c>
      <c r="AJ89" s="179" t="str">
        <f t="shared" si="57"/>
        <v>-</v>
      </c>
      <c r="AK89" s="179" t="str">
        <f t="shared" si="57"/>
        <v>-</v>
      </c>
      <c r="AL89" s="179" t="str">
        <f t="shared" si="57"/>
        <v>-</v>
      </c>
      <c r="AM89" s="179" t="str">
        <f t="shared" si="57"/>
        <v>-</v>
      </c>
      <c r="AN89" s="179" t="str">
        <f t="shared" si="58"/>
        <v>-</v>
      </c>
      <c r="AO89" s="179" t="str">
        <f t="shared" si="59"/>
        <v>-</v>
      </c>
      <c r="AP89" s="179" t="str">
        <f t="shared" si="60"/>
        <v>-</v>
      </c>
      <c r="AQ89" s="179" t="str">
        <f t="shared" si="61"/>
        <v>-</v>
      </c>
      <c r="AR89" s="179" t="str">
        <f t="shared" si="62"/>
        <v>-</v>
      </c>
      <c r="AS89" s="179" t="str">
        <f t="shared" si="63"/>
        <v>-</v>
      </c>
      <c r="AT89" s="179" t="str">
        <f t="shared" si="64"/>
        <v>-</v>
      </c>
      <c r="AU89" s="179" t="str">
        <f t="shared" si="65"/>
        <v>-</v>
      </c>
      <c r="AV89" s="179" t="str">
        <f t="shared" si="66"/>
        <v>-</v>
      </c>
      <c r="AW89" s="179" t="str">
        <f t="shared" si="67"/>
        <v>-</v>
      </c>
      <c r="AX89" s="179" t="str">
        <f t="shared" si="68"/>
        <v>-</v>
      </c>
      <c r="AY89" s="179" t="str">
        <f t="shared" si="69"/>
        <v>-</v>
      </c>
      <c r="AZ89" s="179" t="str">
        <f t="shared" si="70"/>
        <v>-</v>
      </c>
      <c r="BA89" s="179" t="str">
        <f t="shared" si="71"/>
        <v>-</v>
      </c>
      <c r="BB89" s="182" t="str">
        <f t="shared" si="72"/>
        <v>-</v>
      </c>
      <c r="BC89" s="182" t="str">
        <f t="shared" si="73"/>
        <v>-</v>
      </c>
      <c r="BD89" s="182" t="str">
        <f t="shared" si="74"/>
        <v>-</v>
      </c>
      <c r="BE89" s="182" t="str">
        <f t="shared" si="75"/>
        <v>-</v>
      </c>
      <c r="BF89" s="182" t="str">
        <f t="shared" si="76"/>
        <v>-</v>
      </c>
      <c r="BG89" s="182" t="str">
        <f t="shared" si="77"/>
        <v>-</v>
      </c>
      <c r="BH89" s="182" t="str">
        <f t="shared" si="78"/>
        <v>-</v>
      </c>
      <c r="BI89" s="182" t="str">
        <f t="shared" si="79"/>
        <v>-</v>
      </c>
      <c r="BJ89" s="182" t="str">
        <f t="shared" si="80"/>
        <v>-</v>
      </c>
      <c r="BK89" s="182" t="str">
        <f t="shared" si="81"/>
        <v>-</v>
      </c>
      <c r="BL89" s="182" t="str">
        <f t="shared" si="82"/>
        <v>-</v>
      </c>
      <c r="BM89" s="182" t="str">
        <f t="shared" si="83"/>
        <v>-</v>
      </c>
      <c r="BN89" s="182" t="str">
        <f t="shared" si="84"/>
        <v>-</v>
      </c>
      <c r="BO89" s="182" t="str">
        <f t="shared" si="85"/>
        <v>-</v>
      </c>
      <c r="BP89" s="179" t="str">
        <f t="shared" si="86"/>
        <v>-</v>
      </c>
      <c r="BQ89" s="179" t="str">
        <f t="shared" si="87"/>
        <v>-</v>
      </c>
      <c r="BR89" s="179" t="str">
        <f t="shared" si="88"/>
        <v>-</v>
      </c>
      <c r="BS89" s="179" t="str">
        <f t="shared" si="89"/>
        <v>-</v>
      </c>
      <c r="BT89" s="179" t="str">
        <f t="shared" si="90"/>
        <v>-</v>
      </c>
      <c r="BU89" s="179" t="str">
        <f t="shared" si="91"/>
        <v>-</v>
      </c>
      <c r="BV89" s="179" t="str">
        <f t="shared" si="92"/>
        <v>-</v>
      </c>
      <c r="BW89" s="179" t="str">
        <f t="shared" si="93"/>
        <v>-</v>
      </c>
      <c r="BX89" s="179" t="str">
        <f t="shared" si="94"/>
        <v>-</v>
      </c>
      <c r="BY89" s="179" t="str">
        <f t="shared" si="95"/>
        <v>-</v>
      </c>
      <c r="BZ89" s="179" t="str">
        <f t="shared" si="96"/>
        <v>-</v>
      </c>
      <c r="CA89" s="179" t="str">
        <f t="shared" si="97"/>
        <v>-</v>
      </c>
      <c r="CB89" s="179" t="str">
        <f t="shared" si="98"/>
        <v>-</v>
      </c>
      <c r="CC89" s="179" t="str">
        <f t="shared" si="99"/>
        <v>-</v>
      </c>
      <c r="CD89" s="179" t="str">
        <f t="shared" si="100"/>
        <v>-</v>
      </c>
      <c r="CE89" s="179" t="str">
        <f t="shared" si="101"/>
        <v>-</v>
      </c>
      <c r="CF89" s="179" t="str">
        <f t="shared" si="102"/>
        <v>-</v>
      </c>
      <c r="CG89" s="179" t="str">
        <f t="shared" si="103"/>
        <v>-</v>
      </c>
      <c r="CH89" s="179" t="str">
        <f t="shared" si="104"/>
        <v>-</v>
      </c>
      <c r="CI89" s="179" t="str">
        <f t="shared" si="105"/>
        <v>-</v>
      </c>
      <c r="CJ89" s="179" t="str">
        <f t="shared" si="106"/>
        <v>-</v>
      </c>
      <c r="CL89" s="22" t="s">
        <v>37</v>
      </c>
      <c r="CM89" s="22" t="s">
        <v>37</v>
      </c>
      <c r="CN89" s="22" t="s">
        <v>37</v>
      </c>
      <c r="CO89" s="22" t="s">
        <v>37</v>
      </c>
      <c r="CP89" s="22" t="s">
        <v>37</v>
      </c>
      <c r="CQ89" s="22" t="s">
        <v>37</v>
      </c>
      <c r="CR89" s="22" t="s">
        <v>37</v>
      </c>
      <c r="CS89" s="22" t="s">
        <v>37</v>
      </c>
      <c r="CT89" s="22" t="s">
        <v>37</v>
      </c>
      <c r="CU89" s="22" t="s">
        <v>37</v>
      </c>
      <c r="CV89" s="22" t="s">
        <v>37</v>
      </c>
      <c r="CW89" s="22" t="s">
        <v>37</v>
      </c>
      <c r="CX89" s="22" t="s">
        <v>37</v>
      </c>
      <c r="CY89" s="22" t="s">
        <v>37</v>
      </c>
      <c r="CZ89" s="22" t="s">
        <v>37</v>
      </c>
      <c r="DA89" s="22" t="s">
        <v>37</v>
      </c>
      <c r="DB89" s="22" t="s">
        <v>37</v>
      </c>
      <c r="DC89" s="22" t="s">
        <v>37</v>
      </c>
      <c r="DD89" s="22" t="s">
        <v>37</v>
      </c>
      <c r="DE89" s="22" t="s">
        <v>37</v>
      </c>
      <c r="DF89" s="22" t="s">
        <v>37</v>
      </c>
      <c r="DG89" s="22" t="s">
        <v>37</v>
      </c>
      <c r="DH89" s="22" t="s">
        <v>37</v>
      </c>
      <c r="DI89" s="22" t="s">
        <v>37</v>
      </c>
      <c r="DJ89" s="22" t="s">
        <v>37</v>
      </c>
      <c r="DK89" s="22" t="s">
        <v>37</v>
      </c>
      <c r="DL89" s="22" t="s">
        <v>37</v>
      </c>
      <c r="DM89" s="22" t="s">
        <v>37</v>
      </c>
    </row>
    <row r="90" spans="1:117" outlineLevel="1">
      <c r="A90">
        <v>10</v>
      </c>
      <c r="B90" s="146" t="str">
        <f t="shared" si="34"/>
        <v>Fine BBB, Young ewes:Lamb, CFA:6.5yo, Wethers:Yearling</v>
      </c>
      <c r="C90">
        <f t="shared" si="35"/>
        <v>0</v>
      </c>
      <c r="D90" t="b">
        <f t="shared" si="36"/>
        <v>0</v>
      </c>
      <c r="E90">
        <f t="shared" si="37"/>
        <v>241</v>
      </c>
      <c r="F90">
        <f t="shared" si="38"/>
        <v>450</v>
      </c>
      <c r="G90">
        <f t="shared" si="39"/>
        <v>0</v>
      </c>
      <c r="H90">
        <f t="shared" si="40"/>
        <v>1</v>
      </c>
      <c r="K90" s="152">
        <f t="shared" si="107"/>
        <v>1</v>
      </c>
      <c r="L90" s="151">
        <f>MOD(INT(($A90-5)/PRODUCT(N$80:$Q$80)),L$80)+1</f>
        <v>1</v>
      </c>
      <c r="M90" s="152">
        <f t="shared" si="108"/>
        <v>2</v>
      </c>
      <c r="N90" s="151">
        <f>MOD(INT(($A90-5)/PRODUCT(O$80:$Q$80)),N$80)+1</f>
        <v>2</v>
      </c>
      <c r="O90" s="151">
        <f>MOD(INT(($A90-5)/PRODUCT(P$80:$Q$80)),O$80)+1</f>
        <v>1</v>
      </c>
      <c r="P90" s="151">
        <f>MOD(INT(($A90-5)/PRODUCT(Q$80:$Q$80)),P$80)+1</f>
        <v>2</v>
      </c>
      <c r="S90" s="181" t="str">
        <f t="shared" si="41"/>
        <v>-</v>
      </c>
      <c r="T90" s="181" t="str">
        <f t="shared" si="42"/>
        <v>-</v>
      </c>
      <c r="U90" s="181" t="str">
        <f t="shared" si="43"/>
        <v>-</v>
      </c>
      <c r="V90" s="181" t="str">
        <f t="shared" si="44"/>
        <v>-</v>
      </c>
      <c r="W90" s="181" t="str">
        <f t="shared" si="45"/>
        <v>-</v>
      </c>
      <c r="X90" s="181" t="str">
        <f t="shared" si="46"/>
        <v>-</v>
      </c>
      <c r="Y90" s="181" t="str">
        <f t="shared" si="47"/>
        <v>-</v>
      </c>
      <c r="Z90" s="181" t="str">
        <f t="shared" si="48"/>
        <v>-</v>
      </c>
      <c r="AA90" s="181" t="str">
        <f t="shared" si="49"/>
        <v>-</v>
      </c>
      <c r="AB90" s="181" t="str">
        <f t="shared" si="50"/>
        <v>-</v>
      </c>
      <c r="AC90" s="181" t="str">
        <f t="shared" si="51"/>
        <v>-</v>
      </c>
      <c r="AD90" s="181" t="str">
        <f t="shared" si="52"/>
        <v>-</v>
      </c>
      <c r="AE90" s="181" t="str">
        <f t="shared" si="53"/>
        <v>-</v>
      </c>
      <c r="AF90" s="181" t="str">
        <f t="shared" si="54"/>
        <v>-</v>
      </c>
      <c r="AG90" s="179" t="str">
        <f t="shared" si="55"/>
        <v>-</v>
      </c>
      <c r="AH90" s="179" t="str">
        <f t="shared" si="56"/>
        <v>-</v>
      </c>
      <c r="AI90" s="179" t="str">
        <f t="shared" si="57"/>
        <v>-</v>
      </c>
      <c r="AJ90" s="179" t="str">
        <f t="shared" si="57"/>
        <v>-</v>
      </c>
      <c r="AK90" s="179" t="str">
        <f t="shared" si="57"/>
        <v>-</v>
      </c>
      <c r="AL90" s="179" t="str">
        <f t="shared" si="57"/>
        <v>-</v>
      </c>
      <c r="AM90" s="179" t="str">
        <f t="shared" si="57"/>
        <v>-</v>
      </c>
      <c r="AN90" s="179" t="str">
        <f t="shared" si="58"/>
        <v>-</v>
      </c>
      <c r="AO90" s="179" t="str">
        <f t="shared" si="59"/>
        <v>-</v>
      </c>
      <c r="AP90" s="179" t="str">
        <f t="shared" si="60"/>
        <v>-</v>
      </c>
      <c r="AQ90" s="179" t="str">
        <f t="shared" si="61"/>
        <v>-</v>
      </c>
      <c r="AR90" s="179" t="str">
        <f t="shared" si="62"/>
        <v>-</v>
      </c>
      <c r="AS90" s="179" t="str">
        <f t="shared" si="63"/>
        <v>-</v>
      </c>
      <c r="AT90" s="179" t="str">
        <f t="shared" si="64"/>
        <v>-</v>
      </c>
      <c r="AU90" s="179" t="str">
        <f t="shared" si="65"/>
        <v>-</v>
      </c>
      <c r="AV90" s="179" t="str">
        <f t="shared" si="66"/>
        <v>-</v>
      </c>
      <c r="AW90" s="179" t="str">
        <f t="shared" si="67"/>
        <v>-</v>
      </c>
      <c r="AX90" s="179" t="str">
        <f t="shared" si="68"/>
        <v>-</v>
      </c>
      <c r="AY90" s="179" t="str">
        <f t="shared" si="69"/>
        <v>-</v>
      </c>
      <c r="AZ90" s="179" t="str">
        <f t="shared" si="70"/>
        <v>-</v>
      </c>
      <c r="BA90" s="179" t="str">
        <f t="shared" si="71"/>
        <v>-</v>
      </c>
      <c r="BB90" s="182" t="str">
        <f t="shared" si="72"/>
        <v>-</v>
      </c>
      <c r="BC90" s="182" t="str">
        <f t="shared" si="73"/>
        <v>-</v>
      </c>
      <c r="BD90" s="182" t="str">
        <f t="shared" si="74"/>
        <v>-</v>
      </c>
      <c r="BE90" s="182" t="str">
        <f t="shared" si="75"/>
        <v>-</v>
      </c>
      <c r="BF90" s="182" t="str">
        <f t="shared" si="76"/>
        <v>-</v>
      </c>
      <c r="BG90" s="182" t="str">
        <f t="shared" si="77"/>
        <v>-</v>
      </c>
      <c r="BH90" s="182" t="str">
        <f t="shared" si="78"/>
        <v>-</v>
      </c>
      <c r="BI90" s="182" t="str">
        <f t="shared" si="79"/>
        <v>-</v>
      </c>
      <c r="BJ90" s="182" t="str">
        <f t="shared" si="80"/>
        <v>-</v>
      </c>
      <c r="BK90" s="182" t="str">
        <f t="shared" si="81"/>
        <v>-</v>
      </c>
      <c r="BL90" s="182" t="str">
        <f t="shared" si="82"/>
        <v>-</v>
      </c>
      <c r="BM90" s="182" t="str">
        <f t="shared" si="83"/>
        <v>-</v>
      </c>
      <c r="BN90" s="182" t="str">
        <f t="shared" si="84"/>
        <v>-</v>
      </c>
      <c r="BO90" s="182" t="str">
        <f t="shared" si="85"/>
        <v>-</v>
      </c>
      <c r="BP90" s="179" t="str">
        <f t="shared" si="86"/>
        <v>-</v>
      </c>
      <c r="BQ90" s="179" t="str">
        <f t="shared" si="87"/>
        <v>-</v>
      </c>
      <c r="BR90" s="179" t="str">
        <f t="shared" si="88"/>
        <v>-</v>
      </c>
      <c r="BS90" s="179" t="str">
        <f t="shared" si="89"/>
        <v>-</v>
      </c>
      <c r="BT90" s="179" t="str">
        <f t="shared" si="90"/>
        <v>-</v>
      </c>
      <c r="BU90" s="179" t="str">
        <f t="shared" si="91"/>
        <v>-</v>
      </c>
      <c r="BV90" s="179" t="str">
        <f t="shared" si="92"/>
        <v>-</v>
      </c>
      <c r="BW90" s="179" t="str">
        <f t="shared" si="93"/>
        <v>-</v>
      </c>
      <c r="BX90" s="179" t="str">
        <f t="shared" si="94"/>
        <v>-</v>
      </c>
      <c r="BY90" s="179" t="str">
        <f t="shared" si="95"/>
        <v>-</v>
      </c>
      <c r="BZ90" s="179" t="str">
        <f t="shared" si="96"/>
        <v>-</v>
      </c>
      <c r="CA90" s="179" t="str">
        <f t="shared" si="97"/>
        <v>-</v>
      </c>
      <c r="CB90" s="179" t="str">
        <f t="shared" si="98"/>
        <v>-</v>
      </c>
      <c r="CC90" s="179" t="str">
        <f t="shared" si="99"/>
        <v>-</v>
      </c>
      <c r="CD90" s="179" t="str">
        <f t="shared" si="100"/>
        <v>-</v>
      </c>
      <c r="CE90" s="179" t="str">
        <f t="shared" si="101"/>
        <v>-</v>
      </c>
      <c r="CF90" s="179" t="str">
        <f t="shared" si="102"/>
        <v>-</v>
      </c>
      <c r="CG90" s="179" t="str">
        <f t="shared" si="103"/>
        <v>-</v>
      </c>
      <c r="CH90" s="179" t="str">
        <f t="shared" si="104"/>
        <v>-</v>
      </c>
      <c r="CI90" s="179" t="str">
        <f t="shared" si="105"/>
        <v>-</v>
      </c>
      <c r="CJ90" s="179" t="str">
        <f t="shared" si="106"/>
        <v>-</v>
      </c>
      <c r="CL90" s="22" t="s">
        <v>37</v>
      </c>
      <c r="CM90" s="22" t="s">
        <v>37</v>
      </c>
      <c r="CN90" s="22" t="s">
        <v>37</v>
      </c>
      <c r="CO90" s="22" t="s">
        <v>37</v>
      </c>
      <c r="CP90" s="22" t="s">
        <v>37</v>
      </c>
      <c r="CQ90" s="22" t="s">
        <v>37</v>
      </c>
      <c r="CR90" s="22" t="s">
        <v>37</v>
      </c>
      <c r="CS90" s="22" t="s">
        <v>37</v>
      </c>
      <c r="CT90" s="22" t="s">
        <v>37</v>
      </c>
      <c r="CU90" s="22" t="s">
        <v>37</v>
      </c>
      <c r="CV90" s="22" t="s">
        <v>37</v>
      </c>
      <c r="CW90" s="22" t="s">
        <v>37</v>
      </c>
      <c r="CX90" s="22" t="s">
        <v>37</v>
      </c>
      <c r="CY90" s="22" t="s">
        <v>37</v>
      </c>
      <c r="CZ90" s="22" t="s">
        <v>37</v>
      </c>
      <c r="DA90" s="22" t="s">
        <v>37</v>
      </c>
      <c r="DB90" s="22" t="s">
        <v>37</v>
      </c>
      <c r="DC90" s="22" t="s">
        <v>37</v>
      </c>
      <c r="DD90" s="22" t="s">
        <v>37</v>
      </c>
      <c r="DE90" s="22" t="s">
        <v>37</v>
      </c>
      <c r="DF90" s="22" t="s">
        <v>37</v>
      </c>
      <c r="DG90" s="22" t="s">
        <v>37</v>
      </c>
      <c r="DH90" s="22" t="s">
        <v>37</v>
      </c>
      <c r="DI90" s="22" t="s">
        <v>37</v>
      </c>
      <c r="DJ90" s="22" t="s">
        <v>37</v>
      </c>
      <c r="DK90" s="22" t="s">
        <v>37</v>
      </c>
      <c r="DL90" s="22" t="s">
        <v>37</v>
      </c>
      <c r="DM90" s="22" t="s">
        <v>37</v>
      </c>
    </row>
    <row r="91" spans="1:117" outlineLevel="1">
      <c r="A91">
        <v>11</v>
      </c>
      <c r="B91" s="146" t="str">
        <f t="shared" si="34"/>
        <v>Fine BBB, Young ewes:Hgt, CFA:5.5yo, Wethers:Yearling</v>
      </c>
      <c r="C91">
        <f t="shared" si="35"/>
        <v>0</v>
      </c>
      <c r="D91" t="b">
        <f t="shared" si="36"/>
        <v>0</v>
      </c>
      <c r="E91">
        <f t="shared" si="37"/>
        <v>241</v>
      </c>
      <c r="F91">
        <f t="shared" si="38"/>
        <v>450</v>
      </c>
      <c r="G91">
        <f t="shared" si="39"/>
        <v>500</v>
      </c>
      <c r="H91">
        <f t="shared" si="40"/>
        <v>0</v>
      </c>
      <c r="K91" s="152">
        <f t="shared" si="107"/>
        <v>1</v>
      </c>
      <c r="L91" s="151">
        <f>MOD(INT(($A91-5)/PRODUCT(N$80:$Q$80)),L$80)+1</f>
        <v>1</v>
      </c>
      <c r="M91" s="152">
        <f t="shared" si="108"/>
        <v>2</v>
      </c>
      <c r="N91" s="151">
        <f>MOD(INT(($A91-5)/PRODUCT(O$80:$Q$80)),N$80)+1</f>
        <v>2</v>
      </c>
      <c r="O91" s="151">
        <f>MOD(INT(($A91-5)/PRODUCT(P$80:$Q$80)),O$80)+1</f>
        <v>2</v>
      </c>
      <c r="P91" s="151">
        <f>MOD(INT(($A91-5)/PRODUCT(Q$80:$Q$80)),P$80)+1</f>
        <v>1</v>
      </c>
      <c r="S91" s="181" t="str">
        <f t="shared" si="41"/>
        <v>-</v>
      </c>
      <c r="T91" s="181" t="str">
        <f t="shared" si="42"/>
        <v>-</v>
      </c>
      <c r="U91" s="181" t="str">
        <f t="shared" si="43"/>
        <v>-</v>
      </c>
      <c r="V91" s="181" t="str">
        <f t="shared" si="44"/>
        <v>-</v>
      </c>
      <c r="W91" s="181" t="str">
        <f t="shared" si="45"/>
        <v>-</v>
      </c>
      <c r="X91" s="181" t="str">
        <f t="shared" si="46"/>
        <v>-</v>
      </c>
      <c r="Y91" s="181" t="str">
        <f t="shared" si="47"/>
        <v>-</v>
      </c>
      <c r="Z91" s="181" t="str">
        <f t="shared" si="48"/>
        <v>-</v>
      </c>
      <c r="AA91" s="181" t="str">
        <f t="shared" si="49"/>
        <v>-</v>
      </c>
      <c r="AB91" s="181" t="str">
        <f t="shared" si="50"/>
        <v>-</v>
      </c>
      <c r="AC91" s="181" t="str">
        <f t="shared" si="51"/>
        <v>-</v>
      </c>
      <c r="AD91" s="181" t="str">
        <f t="shared" si="52"/>
        <v>-</v>
      </c>
      <c r="AE91" s="181" t="str">
        <f t="shared" si="53"/>
        <v>-</v>
      </c>
      <c r="AF91" s="181" t="str">
        <f t="shared" si="54"/>
        <v>-</v>
      </c>
      <c r="AG91" s="179" t="str">
        <f t="shared" si="55"/>
        <v>-</v>
      </c>
      <c r="AH91" s="179" t="str">
        <f t="shared" si="56"/>
        <v>-</v>
      </c>
      <c r="AI91" s="179" t="str">
        <f t="shared" si="57"/>
        <v>-</v>
      </c>
      <c r="AJ91" s="179" t="str">
        <f t="shared" si="57"/>
        <v>-</v>
      </c>
      <c r="AK91" s="179" t="str">
        <f t="shared" si="57"/>
        <v>-</v>
      </c>
      <c r="AL91" s="179" t="str">
        <f t="shared" si="57"/>
        <v>-</v>
      </c>
      <c r="AM91" s="179" t="str">
        <f t="shared" si="57"/>
        <v>-</v>
      </c>
      <c r="AN91" s="179" t="str">
        <f t="shared" si="58"/>
        <v>-</v>
      </c>
      <c r="AO91" s="179" t="str">
        <f t="shared" si="59"/>
        <v>-</v>
      </c>
      <c r="AP91" s="179" t="str">
        <f t="shared" si="60"/>
        <v>-</v>
      </c>
      <c r="AQ91" s="179" t="str">
        <f t="shared" si="61"/>
        <v>-</v>
      </c>
      <c r="AR91" s="179" t="str">
        <f t="shared" si="62"/>
        <v>-</v>
      </c>
      <c r="AS91" s="179" t="str">
        <f t="shared" si="63"/>
        <v>-</v>
      </c>
      <c r="AT91" s="179" t="str">
        <f t="shared" si="64"/>
        <v>-</v>
      </c>
      <c r="AU91" s="179" t="str">
        <f t="shared" si="65"/>
        <v>-</v>
      </c>
      <c r="AV91" s="179" t="str">
        <f t="shared" si="66"/>
        <v>-</v>
      </c>
      <c r="AW91" s="179" t="str">
        <f t="shared" si="67"/>
        <v>-</v>
      </c>
      <c r="AX91" s="179" t="str">
        <f t="shared" si="68"/>
        <v>-</v>
      </c>
      <c r="AY91" s="179" t="str">
        <f t="shared" si="69"/>
        <v>-</v>
      </c>
      <c r="AZ91" s="179" t="str">
        <f t="shared" si="70"/>
        <v>-</v>
      </c>
      <c r="BA91" s="179" t="str">
        <f t="shared" si="71"/>
        <v>-</v>
      </c>
      <c r="BB91" s="182" t="str">
        <f t="shared" si="72"/>
        <v>-</v>
      </c>
      <c r="BC91" s="182" t="str">
        <f t="shared" si="73"/>
        <v>-</v>
      </c>
      <c r="BD91" s="182" t="str">
        <f t="shared" si="74"/>
        <v>-</v>
      </c>
      <c r="BE91" s="182" t="str">
        <f t="shared" si="75"/>
        <v>-</v>
      </c>
      <c r="BF91" s="182" t="str">
        <f t="shared" si="76"/>
        <v>-</v>
      </c>
      <c r="BG91" s="182" t="str">
        <f t="shared" si="77"/>
        <v>-</v>
      </c>
      <c r="BH91" s="182" t="str">
        <f t="shared" si="78"/>
        <v>-</v>
      </c>
      <c r="BI91" s="182" t="str">
        <f t="shared" si="79"/>
        <v>-</v>
      </c>
      <c r="BJ91" s="182" t="str">
        <f t="shared" si="80"/>
        <v>-</v>
      </c>
      <c r="BK91" s="182" t="str">
        <f t="shared" si="81"/>
        <v>-</v>
      </c>
      <c r="BL91" s="182" t="str">
        <f t="shared" si="82"/>
        <v>-</v>
      </c>
      <c r="BM91" s="182" t="str">
        <f t="shared" si="83"/>
        <v>-</v>
      </c>
      <c r="BN91" s="182" t="str">
        <f t="shared" si="84"/>
        <v>-</v>
      </c>
      <c r="BO91" s="182" t="str">
        <f t="shared" si="85"/>
        <v>-</v>
      </c>
      <c r="BP91" s="179" t="str">
        <f t="shared" si="86"/>
        <v>-</v>
      </c>
      <c r="BQ91" s="179" t="str">
        <f t="shared" si="87"/>
        <v>-</v>
      </c>
      <c r="BR91" s="179" t="str">
        <f t="shared" si="88"/>
        <v>-</v>
      </c>
      <c r="BS91" s="179" t="str">
        <f t="shared" si="89"/>
        <v>-</v>
      </c>
      <c r="BT91" s="179" t="str">
        <f t="shared" si="90"/>
        <v>-</v>
      </c>
      <c r="BU91" s="179" t="str">
        <f t="shared" si="91"/>
        <v>-</v>
      </c>
      <c r="BV91" s="179" t="str">
        <f t="shared" si="92"/>
        <v>-</v>
      </c>
      <c r="BW91" s="179" t="str">
        <f t="shared" si="93"/>
        <v>-</v>
      </c>
      <c r="BX91" s="179" t="str">
        <f t="shared" si="94"/>
        <v>-</v>
      </c>
      <c r="BY91" s="179" t="str">
        <f t="shared" si="95"/>
        <v>-</v>
      </c>
      <c r="BZ91" s="179" t="str">
        <f t="shared" si="96"/>
        <v>-</v>
      </c>
      <c r="CA91" s="179" t="str">
        <f t="shared" si="97"/>
        <v>-</v>
      </c>
      <c r="CB91" s="179" t="str">
        <f t="shared" si="98"/>
        <v>-</v>
      </c>
      <c r="CC91" s="179" t="str">
        <f t="shared" si="99"/>
        <v>-</v>
      </c>
      <c r="CD91" s="179" t="str">
        <f t="shared" si="100"/>
        <v>-</v>
      </c>
      <c r="CE91" s="179" t="str">
        <f t="shared" si="101"/>
        <v>-</v>
      </c>
      <c r="CF91" s="179" t="str">
        <f t="shared" si="102"/>
        <v>-</v>
      </c>
      <c r="CG91" s="179" t="str">
        <f t="shared" si="103"/>
        <v>-</v>
      </c>
      <c r="CH91" s="179" t="str">
        <f t="shared" si="104"/>
        <v>-</v>
      </c>
      <c r="CI91" s="179" t="str">
        <f t="shared" si="105"/>
        <v>-</v>
      </c>
      <c r="CJ91" s="179" t="str">
        <f t="shared" si="106"/>
        <v>-</v>
      </c>
      <c r="CL91" s="22" t="s">
        <v>37</v>
      </c>
      <c r="CM91" s="22" t="s">
        <v>37</v>
      </c>
      <c r="CN91" s="22" t="s">
        <v>37</v>
      </c>
      <c r="CO91" s="22" t="s">
        <v>37</v>
      </c>
      <c r="CP91" s="22" t="s">
        <v>37</v>
      </c>
      <c r="CQ91" s="22" t="s">
        <v>37</v>
      </c>
      <c r="CR91" s="22" t="s">
        <v>37</v>
      </c>
      <c r="CS91" s="22" t="s">
        <v>37</v>
      </c>
      <c r="CT91" s="22" t="s">
        <v>37</v>
      </c>
      <c r="CU91" s="22" t="s">
        <v>37</v>
      </c>
      <c r="CV91" s="22" t="s">
        <v>37</v>
      </c>
      <c r="CW91" s="22" t="s">
        <v>37</v>
      </c>
      <c r="CX91" s="22" t="s">
        <v>37</v>
      </c>
      <c r="CY91" s="22" t="s">
        <v>37</v>
      </c>
      <c r="CZ91" s="22" t="s">
        <v>37</v>
      </c>
      <c r="DA91" s="22" t="s">
        <v>37</v>
      </c>
      <c r="DB91" s="22" t="s">
        <v>37</v>
      </c>
      <c r="DC91" s="22" t="s">
        <v>37</v>
      </c>
      <c r="DD91" s="22" t="s">
        <v>37</v>
      </c>
      <c r="DE91" s="22" t="s">
        <v>37</v>
      </c>
      <c r="DF91" s="22" t="s">
        <v>37</v>
      </c>
      <c r="DG91" s="22" t="s">
        <v>37</v>
      </c>
      <c r="DH91" s="22" t="s">
        <v>37</v>
      </c>
      <c r="DI91" s="22" t="s">
        <v>37</v>
      </c>
      <c r="DJ91" s="22" t="s">
        <v>37</v>
      </c>
      <c r="DK91" s="22" t="s">
        <v>37</v>
      </c>
      <c r="DL91" s="22" t="s">
        <v>37</v>
      </c>
      <c r="DM91" s="22" t="s">
        <v>37</v>
      </c>
    </row>
    <row r="92" spans="1:117" outlineLevel="1">
      <c r="A92">
        <v>12</v>
      </c>
      <c r="B92" s="146" t="str">
        <f t="shared" si="34"/>
        <v>Fine BBB, Young ewes:Hgt, CFA:6.5yo, Wethers:Yearling</v>
      </c>
      <c r="C92">
        <f t="shared" si="35"/>
        <v>0</v>
      </c>
      <c r="D92" t="b">
        <f t="shared" si="36"/>
        <v>0</v>
      </c>
      <c r="E92">
        <f t="shared" si="37"/>
        <v>241</v>
      </c>
      <c r="F92">
        <f t="shared" si="38"/>
        <v>450</v>
      </c>
      <c r="G92">
        <f t="shared" si="39"/>
        <v>500</v>
      </c>
      <c r="H92">
        <f t="shared" si="40"/>
        <v>1</v>
      </c>
      <c r="K92" s="152">
        <f t="shared" si="107"/>
        <v>1</v>
      </c>
      <c r="L92" s="151">
        <f>MOD(INT(($A92-5)/PRODUCT(N$80:$Q$80)),L$80)+1</f>
        <v>1</v>
      </c>
      <c r="M92" s="152">
        <f t="shared" si="108"/>
        <v>2</v>
      </c>
      <c r="N92" s="151">
        <f>MOD(INT(($A92-5)/PRODUCT(O$80:$Q$80)),N$80)+1</f>
        <v>2</v>
      </c>
      <c r="O92" s="151">
        <f>MOD(INT(($A92-5)/PRODUCT(P$80:$Q$80)),O$80)+1</f>
        <v>2</v>
      </c>
      <c r="P92" s="151">
        <f>MOD(INT(($A92-5)/PRODUCT(Q$80:$Q$80)),P$80)+1</f>
        <v>2</v>
      </c>
      <c r="S92" s="181" t="str">
        <f t="shared" si="41"/>
        <v>-</v>
      </c>
      <c r="T92" s="181" t="str">
        <f t="shared" si="42"/>
        <v>-</v>
      </c>
      <c r="U92" s="181" t="str">
        <f t="shared" si="43"/>
        <v>-</v>
      </c>
      <c r="V92" s="181" t="str">
        <f t="shared" si="44"/>
        <v>-</v>
      </c>
      <c r="W92" s="181" t="str">
        <f t="shared" si="45"/>
        <v>-</v>
      </c>
      <c r="X92" s="181" t="str">
        <f t="shared" si="46"/>
        <v>-</v>
      </c>
      <c r="Y92" s="181" t="str">
        <f t="shared" si="47"/>
        <v>-</v>
      </c>
      <c r="Z92" s="181" t="str">
        <f t="shared" si="48"/>
        <v>-</v>
      </c>
      <c r="AA92" s="181" t="str">
        <f t="shared" si="49"/>
        <v>-</v>
      </c>
      <c r="AB92" s="181" t="str">
        <f t="shared" si="50"/>
        <v>-</v>
      </c>
      <c r="AC92" s="181" t="str">
        <f t="shared" si="51"/>
        <v>-</v>
      </c>
      <c r="AD92" s="181" t="str">
        <f t="shared" si="52"/>
        <v>-</v>
      </c>
      <c r="AE92" s="181" t="str">
        <f t="shared" si="53"/>
        <v>-</v>
      </c>
      <c r="AF92" s="181" t="str">
        <f t="shared" si="54"/>
        <v>-</v>
      </c>
      <c r="AG92" s="179" t="str">
        <f t="shared" si="55"/>
        <v>-</v>
      </c>
      <c r="AH92" s="179" t="str">
        <f t="shared" si="56"/>
        <v>-</v>
      </c>
      <c r="AI92" s="179" t="str">
        <f t="shared" si="57"/>
        <v>-</v>
      </c>
      <c r="AJ92" s="179" t="str">
        <f t="shared" si="57"/>
        <v>-</v>
      </c>
      <c r="AK92" s="179" t="str">
        <f t="shared" si="57"/>
        <v>-</v>
      </c>
      <c r="AL92" s="179" t="str">
        <f t="shared" si="57"/>
        <v>-</v>
      </c>
      <c r="AM92" s="179" t="str">
        <f t="shared" si="57"/>
        <v>-</v>
      </c>
      <c r="AN92" s="179" t="str">
        <f t="shared" si="58"/>
        <v>-</v>
      </c>
      <c r="AO92" s="179" t="str">
        <f t="shared" si="59"/>
        <v>-</v>
      </c>
      <c r="AP92" s="179" t="str">
        <f t="shared" si="60"/>
        <v>-</v>
      </c>
      <c r="AQ92" s="179" t="str">
        <f t="shared" si="61"/>
        <v>-</v>
      </c>
      <c r="AR92" s="179" t="str">
        <f t="shared" si="62"/>
        <v>-</v>
      </c>
      <c r="AS92" s="179" t="str">
        <f t="shared" si="63"/>
        <v>-</v>
      </c>
      <c r="AT92" s="179" t="str">
        <f t="shared" si="64"/>
        <v>-</v>
      </c>
      <c r="AU92" s="179" t="str">
        <f t="shared" si="65"/>
        <v>-</v>
      </c>
      <c r="AV92" s="179" t="str">
        <f t="shared" si="66"/>
        <v>-</v>
      </c>
      <c r="AW92" s="179" t="str">
        <f t="shared" si="67"/>
        <v>-</v>
      </c>
      <c r="AX92" s="179" t="str">
        <f t="shared" si="68"/>
        <v>-</v>
      </c>
      <c r="AY92" s="179" t="str">
        <f t="shared" si="69"/>
        <v>-</v>
      </c>
      <c r="AZ92" s="179" t="str">
        <f t="shared" si="70"/>
        <v>-</v>
      </c>
      <c r="BA92" s="179" t="str">
        <f t="shared" si="71"/>
        <v>-</v>
      </c>
      <c r="BB92" s="182" t="str">
        <f t="shared" si="72"/>
        <v>-</v>
      </c>
      <c r="BC92" s="182" t="str">
        <f t="shared" si="73"/>
        <v>-</v>
      </c>
      <c r="BD92" s="182" t="str">
        <f t="shared" si="74"/>
        <v>-</v>
      </c>
      <c r="BE92" s="182" t="str">
        <f t="shared" si="75"/>
        <v>-</v>
      </c>
      <c r="BF92" s="182" t="str">
        <f t="shared" si="76"/>
        <v>-</v>
      </c>
      <c r="BG92" s="182" t="str">
        <f t="shared" si="77"/>
        <v>-</v>
      </c>
      <c r="BH92" s="182" t="str">
        <f t="shared" si="78"/>
        <v>-</v>
      </c>
      <c r="BI92" s="182" t="str">
        <f t="shared" si="79"/>
        <v>-</v>
      </c>
      <c r="BJ92" s="182" t="str">
        <f t="shared" si="80"/>
        <v>-</v>
      </c>
      <c r="BK92" s="182" t="str">
        <f t="shared" si="81"/>
        <v>-</v>
      </c>
      <c r="BL92" s="182" t="str">
        <f t="shared" si="82"/>
        <v>-</v>
      </c>
      <c r="BM92" s="182" t="str">
        <f t="shared" si="83"/>
        <v>-</v>
      </c>
      <c r="BN92" s="182" t="str">
        <f t="shared" si="84"/>
        <v>-</v>
      </c>
      <c r="BO92" s="182" t="str">
        <f t="shared" si="85"/>
        <v>-</v>
      </c>
      <c r="BP92" s="179" t="str">
        <f t="shared" si="86"/>
        <v>-</v>
      </c>
      <c r="BQ92" s="179" t="str">
        <f t="shared" si="87"/>
        <v>-</v>
      </c>
      <c r="BR92" s="179" t="str">
        <f t="shared" si="88"/>
        <v>-</v>
      </c>
      <c r="BS92" s="179" t="str">
        <f t="shared" si="89"/>
        <v>-</v>
      </c>
      <c r="BT92" s="179" t="str">
        <f t="shared" si="90"/>
        <v>-</v>
      </c>
      <c r="BU92" s="179" t="str">
        <f t="shared" si="91"/>
        <v>-</v>
      </c>
      <c r="BV92" s="179" t="str">
        <f t="shared" si="92"/>
        <v>-</v>
      </c>
      <c r="BW92" s="179" t="str">
        <f t="shared" si="93"/>
        <v>-</v>
      </c>
      <c r="BX92" s="179" t="str">
        <f t="shared" si="94"/>
        <v>-</v>
      </c>
      <c r="BY92" s="179" t="str">
        <f t="shared" si="95"/>
        <v>-</v>
      </c>
      <c r="BZ92" s="179" t="str">
        <f t="shared" si="96"/>
        <v>-</v>
      </c>
      <c r="CA92" s="179" t="str">
        <f t="shared" si="97"/>
        <v>-</v>
      </c>
      <c r="CB92" s="179" t="str">
        <f t="shared" si="98"/>
        <v>-</v>
      </c>
      <c r="CC92" s="179" t="str">
        <f t="shared" si="99"/>
        <v>-</v>
      </c>
      <c r="CD92" s="179" t="str">
        <f t="shared" si="100"/>
        <v>-</v>
      </c>
      <c r="CE92" s="179" t="str">
        <f t="shared" si="101"/>
        <v>-</v>
      </c>
      <c r="CF92" s="179" t="str">
        <f t="shared" si="102"/>
        <v>-</v>
      </c>
      <c r="CG92" s="179" t="str">
        <f t="shared" si="103"/>
        <v>-</v>
      </c>
      <c r="CH92" s="179" t="str">
        <f t="shared" si="104"/>
        <v>-</v>
      </c>
      <c r="CI92" s="179" t="str">
        <f t="shared" si="105"/>
        <v>-</v>
      </c>
      <c r="CJ92" s="179" t="str">
        <f t="shared" si="106"/>
        <v>-</v>
      </c>
      <c r="CL92" s="22" t="s">
        <v>37</v>
      </c>
      <c r="CM92" s="22" t="s">
        <v>37</v>
      </c>
      <c r="CN92" s="22" t="s">
        <v>37</v>
      </c>
      <c r="CO92" s="22" t="s">
        <v>37</v>
      </c>
      <c r="CP92" s="22" t="s">
        <v>37</v>
      </c>
      <c r="CQ92" s="22" t="s">
        <v>37</v>
      </c>
      <c r="CR92" s="22" t="s">
        <v>37</v>
      </c>
      <c r="CS92" s="22" t="s">
        <v>37</v>
      </c>
      <c r="CT92" s="22" t="s">
        <v>37</v>
      </c>
      <c r="CU92" s="22" t="s">
        <v>37</v>
      </c>
      <c r="CV92" s="22" t="s">
        <v>37</v>
      </c>
      <c r="CW92" s="22" t="s">
        <v>37</v>
      </c>
      <c r="CX92" s="22" t="s">
        <v>37</v>
      </c>
      <c r="CY92" s="22" t="s">
        <v>37</v>
      </c>
      <c r="CZ92" s="22" t="s">
        <v>37</v>
      </c>
      <c r="DA92" s="22" t="s">
        <v>37</v>
      </c>
      <c r="DB92" s="22" t="s">
        <v>37</v>
      </c>
      <c r="DC92" s="22" t="s">
        <v>37</v>
      </c>
      <c r="DD92" s="22" t="s">
        <v>37</v>
      </c>
      <c r="DE92" s="22" t="s">
        <v>37</v>
      </c>
      <c r="DF92" s="22" t="s">
        <v>37</v>
      </c>
      <c r="DG92" s="22" t="s">
        <v>37</v>
      </c>
      <c r="DH92" s="22" t="s">
        <v>37</v>
      </c>
      <c r="DI92" s="22" t="s">
        <v>37</v>
      </c>
      <c r="DJ92" s="22" t="s">
        <v>37</v>
      </c>
      <c r="DK92" s="22" t="s">
        <v>37</v>
      </c>
      <c r="DL92" s="22" t="s">
        <v>37</v>
      </c>
      <c r="DM92" s="22" t="s">
        <v>37</v>
      </c>
    </row>
    <row r="93" spans="1:117" outlineLevel="1">
      <c r="A93">
        <v>13</v>
      </c>
      <c r="B93" s="146" t="str">
        <f t="shared" si="34"/>
        <v>Fine BBB, Young ewes:Lamb, CFA:5.5yo, Wethers:Hgt</v>
      </c>
      <c r="C93">
        <f t="shared" si="35"/>
        <v>0</v>
      </c>
      <c r="D93" t="b">
        <f t="shared" si="36"/>
        <v>0</v>
      </c>
      <c r="E93">
        <f t="shared" si="37"/>
        <v>451</v>
      </c>
      <c r="F93">
        <f t="shared" si="38"/>
        <v>630</v>
      </c>
      <c r="G93">
        <f t="shared" si="39"/>
        <v>0</v>
      </c>
      <c r="H93">
        <f t="shared" si="40"/>
        <v>0</v>
      </c>
      <c r="K93" s="152">
        <f t="shared" si="107"/>
        <v>1</v>
      </c>
      <c r="L93" s="151">
        <f>MOD(INT(($A93-5)/PRODUCT(N$80:$Q$80)),L$80)+1</f>
        <v>1</v>
      </c>
      <c r="M93" s="152">
        <f t="shared" si="108"/>
        <v>3</v>
      </c>
      <c r="N93" s="151">
        <f>MOD(INT(($A93-5)/PRODUCT(O$80:$Q$80)),N$80)+1</f>
        <v>3</v>
      </c>
      <c r="O93" s="151">
        <f>MOD(INT(($A93-5)/PRODUCT(P$80:$Q$80)),O$80)+1</f>
        <v>1</v>
      </c>
      <c r="P93" s="151">
        <f>MOD(INT(($A93-5)/PRODUCT(Q$80:$Q$80)),P$80)+1</f>
        <v>1</v>
      </c>
      <c r="S93" s="181" t="str">
        <f t="shared" si="41"/>
        <v>-</v>
      </c>
      <c r="T93" s="181" t="str">
        <f t="shared" si="42"/>
        <v>-</v>
      </c>
      <c r="U93" s="181" t="str">
        <f t="shared" si="43"/>
        <v>-</v>
      </c>
      <c r="V93" s="181" t="str">
        <f t="shared" si="44"/>
        <v>-</v>
      </c>
      <c r="W93" s="181" t="str">
        <f t="shared" si="45"/>
        <v>-</v>
      </c>
      <c r="X93" s="181" t="str">
        <f t="shared" si="46"/>
        <v>-</v>
      </c>
      <c r="Y93" s="181" t="str">
        <f t="shared" si="47"/>
        <v>-</v>
      </c>
      <c r="Z93" s="181" t="str">
        <f t="shared" si="48"/>
        <v>-</v>
      </c>
      <c r="AA93" s="181" t="str">
        <f t="shared" si="49"/>
        <v>-</v>
      </c>
      <c r="AB93" s="181" t="str">
        <f t="shared" si="50"/>
        <v>-</v>
      </c>
      <c r="AC93" s="181" t="str">
        <f t="shared" si="51"/>
        <v>-</v>
      </c>
      <c r="AD93" s="181" t="str">
        <f t="shared" si="52"/>
        <v>-</v>
      </c>
      <c r="AE93" s="181" t="str">
        <f t="shared" si="53"/>
        <v>-</v>
      </c>
      <c r="AF93" s="181" t="str">
        <f t="shared" si="54"/>
        <v>-</v>
      </c>
      <c r="AG93" s="179" t="str">
        <f t="shared" si="55"/>
        <v>-</v>
      </c>
      <c r="AH93" s="179" t="str">
        <f t="shared" si="56"/>
        <v>-</v>
      </c>
      <c r="AI93" s="179" t="str">
        <f t="shared" si="57"/>
        <v>-</v>
      </c>
      <c r="AJ93" s="179" t="str">
        <f t="shared" si="57"/>
        <v>-</v>
      </c>
      <c r="AK93" s="179" t="str">
        <f t="shared" si="57"/>
        <v>-</v>
      </c>
      <c r="AL93" s="179" t="str">
        <f t="shared" si="57"/>
        <v>-</v>
      </c>
      <c r="AM93" s="179" t="str">
        <f t="shared" si="57"/>
        <v>-</v>
      </c>
      <c r="AN93" s="179" t="str">
        <f t="shared" si="58"/>
        <v>-</v>
      </c>
      <c r="AO93" s="179" t="str">
        <f t="shared" si="59"/>
        <v>-</v>
      </c>
      <c r="AP93" s="179" t="str">
        <f t="shared" si="60"/>
        <v>-</v>
      </c>
      <c r="AQ93" s="179" t="str">
        <f t="shared" si="61"/>
        <v>-</v>
      </c>
      <c r="AR93" s="179" t="str">
        <f t="shared" si="62"/>
        <v>-</v>
      </c>
      <c r="AS93" s="179" t="str">
        <f t="shared" si="63"/>
        <v>-</v>
      </c>
      <c r="AT93" s="179" t="str">
        <f t="shared" si="64"/>
        <v>-</v>
      </c>
      <c r="AU93" s="179" t="str">
        <f t="shared" si="65"/>
        <v>-</v>
      </c>
      <c r="AV93" s="179" t="str">
        <f t="shared" si="66"/>
        <v>-</v>
      </c>
      <c r="AW93" s="179" t="str">
        <f t="shared" si="67"/>
        <v>-</v>
      </c>
      <c r="AX93" s="179" t="str">
        <f t="shared" si="68"/>
        <v>-</v>
      </c>
      <c r="AY93" s="179" t="str">
        <f t="shared" si="69"/>
        <v>-</v>
      </c>
      <c r="AZ93" s="179" t="str">
        <f t="shared" si="70"/>
        <v>-</v>
      </c>
      <c r="BA93" s="179" t="str">
        <f t="shared" si="71"/>
        <v>-</v>
      </c>
      <c r="BB93" s="182" t="str">
        <f t="shared" si="72"/>
        <v>-</v>
      </c>
      <c r="BC93" s="182" t="str">
        <f t="shared" si="73"/>
        <v>-</v>
      </c>
      <c r="BD93" s="182" t="str">
        <f t="shared" si="74"/>
        <v>-</v>
      </c>
      <c r="BE93" s="182" t="str">
        <f t="shared" si="75"/>
        <v>-</v>
      </c>
      <c r="BF93" s="182" t="str">
        <f t="shared" si="76"/>
        <v>-</v>
      </c>
      <c r="BG93" s="182" t="str">
        <f t="shared" si="77"/>
        <v>-</v>
      </c>
      <c r="BH93" s="182" t="str">
        <f t="shared" si="78"/>
        <v>-</v>
      </c>
      <c r="BI93" s="182" t="str">
        <f t="shared" si="79"/>
        <v>-</v>
      </c>
      <c r="BJ93" s="182" t="str">
        <f t="shared" si="80"/>
        <v>-</v>
      </c>
      <c r="BK93" s="182" t="str">
        <f t="shared" si="81"/>
        <v>-</v>
      </c>
      <c r="BL93" s="182" t="str">
        <f t="shared" si="82"/>
        <v>-</v>
      </c>
      <c r="BM93" s="182" t="str">
        <f t="shared" si="83"/>
        <v>-</v>
      </c>
      <c r="BN93" s="182" t="str">
        <f t="shared" si="84"/>
        <v>-</v>
      </c>
      <c r="BO93" s="182" t="str">
        <f t="shared" si="85"/>
        <v>-</v>
      </c>
      <c r="BP93" s="179" t="str">
        <f t="shared" si="86"/>
        <v>-</v>
      </c>
      <c r="BQ93" s="179" t="str">
        <f t="shared" si="87"/>
        <v>-</v>
      </c>
      <c r="BR93" s="179" t="str">
        <f t="shared" si="88"/>
        <v>-</v>
      </c>
      <c r="BS93" s="179" t="str">
        <f t="shared" si="89"/>
        <v>-</v>
      </c>
      <c r="BT93" s="179" t="str">
        <f t="shared" si="90"/>
        <v>-</v>
      </c>
      <c r="BU93" s="179" t="str">
        <f t="shared" si="91"/>
        <v>-</v>
      </c>
      <c r="BV93" s="179" t="str">
        <f t="shared" si="92"/>
        <v>-</v>
      </c>
      <c r="BW93" s="179" t="str">
        <f t="shared" si="93"/>
        <v>-</v>
      </c>
      <c r="BX93" s="179" t="str">
        <f t="shared" si="94"/>
        <v>-</v>
      </c>
      <c r="BY93" s="179" t="str">
        <f t="shared" si="95"/>
        <v>-</v>
      </c>
      <c r="BZ93" s="179" t="str">
        <f t="shared" si="96"/>
        <v>-</v>
      </c>
      <c r="CA93" s="179" t="str">
        <f t="shared" si="97"/>
        <v>-</v>
      </c>
      <c r="CB93" s="179" t="str">
        <f t="shared" si="98"/>
        <v>-</v>
      </c>
      <c r="CC93" s="179" t="str">
        <f t="shared" si="99"/>
        <v>-</v>
      </c>
      <c r="CD93" s="179" t="str">
        <f t="shared" si="100"/>
        <v>-</v>
      </c>
      <c r="CE93" s="179" t="str">
        <f t="shared" si="101"/>
        <v>-</v>
      </c>
      <c r="CF93" s="179" t="str">
        <f t="shared" si="102"/>
        <v>-</v>
      </c>
      <c r="CG93" s="179" t="str">
        <f t="shared" si="103"/>
        <v>-</v>
      </c>
      <c r="CH93" s="179" t="str">
        <f t="shared" si="104"/>
        <v>-</v>
      </c>
      <c r="CI93" s="179" t="str">
        <f t="shared" si="105"/>
        <v>-</v>
      </c>
      <c r="CJ93" s="179" t="str">
        <f t="shared" si="106"/>
        <v>-</v>
      </c>
      <c r="CL93" s="22" t="s">
        <v>37</v>
      </c>
      <c r="CM93" s="22" t="s">
        <v>37</v>
      </c>
      <c r="CN93" s="22" t="s">
        <v>37</v>
      </c>
      <c r="CO93" s="22" t="s">
        <v>37</v>
      </c>
      <c r="CP93" s="22" t="s">
        <v>37</v>
      </c>
      <c r="CQ93" s="22" t="s">
        <v>37</v>
      </c>
      <c r="CR93" s="22" t="s">
        <v>37</v>
      </c>
      <c r="CS93" s="22" t="s">
        <v>37</v>
      </c>
      <c r="CT93" s="22" t="s">
        <v>37</v>
      </c>
      <c r="CU93" s="22" t="s">
        <v>37</v>
      </c>
      <c r="CV93" s="22" t="s">
        <v>37</v>
      </c>
      <c r="CW93" s="22" t="s">
        <v>37</v>
      </c>
      <c r="CX93" s="22" t="s">
        <v>37</v>
      </c>
      <c r="CY93" s="22" t="s">
        <v>37</v>
      </c>
      <c r="CZ93" s="22" t="s">
        <v>37</v>
      </c>
      <c r="DA93" s="22" t="s">
        <v>37</v>
      </c>
      <c r="DB93" s="22" t="s">
        <v>37</v>
      </c>
      <c r="DC93" s="22" t="s">
        <v>37</v>
      </c>
      <c r="DD93" s="22" t="s">
        <v>37</v>
      </c>
      <c r="DE93" s="22" t="s">
        <v>37</v>
      </c>
      <c r="DF93" s="22" t="s">
        <v>37</v>
      </c>
      <c r="DG93" s="22" t="s">
        <v>37</v>
      </c>
      <c r="DH93" s="22" t="s">
        <v>37</v>
      </c>
      <c r="DI93" s="22" t="s">
        <v>37</v>
      </c>
      <c r="DJ93" s="22" t="s">
        <v>37</v>
      </c>
      <c r="DK93" s="22" t="s">
        <v>37</v>
      </c>
      <c r="DL93" s="22" t="s">
        <v>37</v>
      </c>
      <c r="DM93" s="22" t="s">
        <v>37</v>
      </c>
    </row>
    <row r="94" spans="1:117" outlineLevel="1">
      <c r="A94">
        <v>14</v>
      </c>
      <c r="B94" s="146" t="str">
        <f t="shared" si="34"/>
        <v>Fine BBB, Young ewes:Lamb, CFA:6.5yo, Wethers:Hgt</v>
      </c>
      <c r="C94">
        <f t="shared" si="35"/>
        <v>0</v>
      </c>
      <c r="D94" t="b">
        <f t="shared" si="36"/>
        <v>0</v>
      </c>
      <c r="E94">
        <f t="shared" si="37"/>
        <v>451</v>
      </c>
      <c r="F94">
        <f t="shared" si="38"/>
        <v>630</v>
      </c>
      <c r="G94">
        <f t="shared" si="39"/>
        <v>0</v>
      </c>
      <c r="H94">
        <f t="shared" si="40"/>
        <v>1</v>
      </c>
      <c r="K94" s="152">
        <f t="shared" si="107"/>
        <v>1</v>
      </c>
      <c r="L94" s="151">
        <f>MOD(INT(($A94-5)/PRODUCT(N$80:$Q$80)),L$80)+1</f>
        <v>1</v>
      </c>
      <c r="M94" s="152">
        <f t="shared" si="108"/>
        <v>3</v>
      </c>
      <c r="N94" s="151">
        <f>MOD(INT(($A94-5)/PRODUCT(O$80:$Q$80)),N$80)+1</f>
        <v>3</v>
      </c>
      <c r="O94" s="151">
        <f>MOD(INT(($A94-5)/PRODUCT(P$80:$Q$80)),O$80)+1</f>
        <v>1</v>
      </c>
      <c r="P94" s="151">
        <f>MOD(INT(($A94-5)/PRODUCT(Q$80:$Q$80)),P$80)+1</f>
        <v>2</v>
      </c>
      <c r="S94" s="181" t="str">
        <f t="shared" si="41"/>
        <v>-</v>
      </c>
      <c r="T94" s="181" t="str">
        <f t="shared" si="42"/>
        <v>-</v>
      </c>
      <c r="U94" s="181" t="str">
        <f t="shared" si="43"/>
        <v>-</v>
      </c>
      <c r="V94" s="181" t="str">
        <f t="shared" si="44"/>
        <v>-</v>
      </c>
      <c r="W94" s="181" t="str">
        <f t="shared" si="45"/>
        <v>-</v>
      </c>
      <c r="X94" s="181" t="str">
        <f t="shared" si="46"/>
        <v>-</v>
      </c>
      <c r="Y94" s="181" t="str">
        <f t="shared" si="47"/>
        <v>-</v>
      </c>
      <c r="Z94" s="181" t="str">
        <f t="shared" si="48"/>
        <v>-</v>
      </c>
      <c r="AA94" s="181" t="str">
        <f t="shared" si="49"/>
        <v>-</v>
      </c>
      <c r="AB94" s="181" t="str">
        <f t="shared" si="50"/>
        <v>-</v>
      </c>
      <c r="AC94" s="181" t="str">
        <f t="shared" si="51"/>
        <v>-</v>
      </c>
      <c r="AD94" s="181" t="str">
        <f t="shared" si="52"/>
        <v>-</v>
      </c>
      <c r="AE94" s="181" t="str">
        <f t="shared" si="53"/>
        <v>-</v>
      </c>
      <c r="AF94" s="181" t="str">
        <f t="shared" si="54"/>
        <v>-</v>
      </c>
      <c r="AG94" s="179" t="str">
        <f t="shared" si="55"/>
        <v>-</v>
      </c>
      <c r="AH94" s="179" t="str">
        <f t="shared" si="56"/>
        <v>-</v>
      </c>
      <c r="AI94" s="179" t="str">
        <f t="shared" si="57"/>
        <v>-</v>
      </c>
      <c r="AJ94" s="179" t="str">
        <f t="shared" si="57"/>
        <v>-</v>
      </c>
      <c r="AK94" s="179" t="str">
        <f t="shared" si="57"/>
        <v>-</v>
      </c>
      <c r="AL94" s="179" t="str">
        <f t="shared" si="57"/>
        <v>-</v>
      </c>
      <c r="AM94" s="179" t="str">
        <f t="shared" si="57"/>
        <v>-</v>
      </c>
      <c r="AN94" s="179" t="str">
        <f t="shared" si="58"/>
        <v>-</v>
      </c>
      <c r="AO94" s="179" t="str">
        <f t="shared" si="59"/>
        <v>-</v>
      </c>
      <c r="AP94" s="179" t="str">
        <f t="shared" si="60"/>
        <v>-</v>
      </c>
      <c r="AQ94" s="179" t="str">
        <f t="shared" si="61"/>
        <v>-</v>
      </c>
      <c r="AR94" s="179" t="str">
        <f t="shared" si="62"/>
        <v>-</v>
      </c>
      <c r="AS94" s="179" t="str">
        <f t="shared" si="63"/>
        <v>-</v>
      </c>
      <c r="AT94" s="179" t="str">
        <f t="shared" si="64"/>
        <v>-</v>
      </c>
      <c r="AU94" s="179" t="str">
        <f t="shared" si="65"/>
        <v>-</v>
      </c>
      <c r="AV94" s="179" t="str">
        <f t="shared" si="66"/>
        <v>-</v>
      </c>
      <c r="AW94" s="179" t="str">
        <f t="shared" si="67"/>
        <v>-</v>
      </c>
      <c r="AX94" s="179" t="str">
        <f t="shared" si="68"/>
        <v>-</v>
      </c>
      <c r="AY94" s="179" t="str">
        <f t="shared" si="69"/>
        <v>-</v>
      </c>
      <c r="AZ94" s="179" t="str">
        <f t="shared" si="70"/>
        <v>-</v>
      </c>
      <c r="BA94" s="179" t="str">
        <f t="shared" si="71"/>
        <v>-</v>
      </c>
      <c r="BB94" s="182" t="str">
        <f t="shared" si="72"/>
        <v>-</v>
      </c>
      <c r="BC94" s="182" t="str">
        <f t="shared" si="73"/>
        <v>-</v>
      </c>
      <c r="BD94" s="182" t="str">
        <f t="shared" si="74"/>
        <v>-</v>
      </c>
      <c r="BE94" s="182" t="str">
        <f t="shared" si="75"/>
        <v>-</v>
      </c>
      <c r="BF94" s="182" t="str">
        <f t="shared" si="76"/>
        <v>-</v>
      </c>
      <c r="BG94" s="182" t="str">
        <f t="shared" si="77"/>
        <v>-</v>
      </c>
      <c r="BH94" s="182" t="str">
        <f t="shared" si="78"/>
        <v>-</v>
      </c>
      <c r="BI94" s="182" t="str">
        <f t="shared" si="79"/>
        <v>-</v>
      </c>
      <c r="BJ94" s="182" t="str">
        <f t="shared" si="80"/>
        <v>-</v>
      </c>
      <c r="BK94" s="182" t="str">
        <f t="shared" si="81"/>
        <v>-</v>
      </c>
      <c r="BL94" s="182" t="str">
        <f t="shared" si="82"/>
        <v>-</v>
      </c>
      <c r="BM94" s="182" t="str">
        <f t="shared" si="83"/>
        <v>-</v>
      </c>
      <c r="BN94" s="182" t="str">
        <f t="shared" si="84"/>
        <v>-</v>
      </c>
      <c r="BO94" s="182" t="str">
        <f t="shared" si="85"/>
        <v>-</v>
      </c>
      <c r="BP94" s="179" t="str">
        <f t="shared" si="86"/>
        <v>-</v>
      </c>
      <c r="BQ94" s="179" t="str">
        <f t="shared" si="87"/>
        <v>-</v>
      </c>
      <c r="BR94" s="179" t="str">
        <f t="shared" si="88"/>
        <v>-</v>
      </c>
      <c r="BS94" s="179" t="str">
        <f t="shared" si="89"/>
        <v>-</v>
      </c>
      <c r="BT94" s="179" t="str">
        <f t="shared" si="90"/>
        <v>-</v>
      </c>
      <c r="BU94" s="179" t="str">
        <f t="shared" si="91"/>
        <v>-</v>
      </c>
      <c r="BV94" s="179" t="str">
        <f t="shared" si="92"/>
        <v>-</v>
      </c>
      <c r="BW94" s="179" t="str">
        <f t="shared" si="93"/>
        <v>-</v>
      </c>
      <c r="BX94" s="179" t="str">
        <f t="shared" si="94"/>
        <v>-</v>
      </c>
      <c r="BY94" s="179" t="str">
        <f t="shared" si="95"/>
        <v>-</v>
      </c>
      <c r="BZ94" s="179" t="str">
        <f t="shared" si="96"/>
        <v>-</v>
      </c>
      <c r="CA94" s="179" t="str">
        <f t="shared" si="97"/>
        <v>-</v>
      </c>
      <c r="CB94" s="179" t="str">
        <f t="shared" si="98"/>
        <v>-</v>
      </c>
      <c r="CC94" s="179" t="str">
        <f t="shared" si="99"/>
        <v>-</v>
      </c>
      <c r="CD94" s="179" t="str">
        <f t="shared" si="100"/>
        <v>-</v>
      </c>
      <c r="CE94" s="179" t="str">
        <f t="shared" si="101"/>
        <v>-</v>
      </c>
      <c r="CF94" s="179" t="str">
        <f t="shared" si="102"/>
        <v>-</v>
      </c>
      <c r="CG94" s="179" t="str">
        <f t="shared" si="103"/>
        <v>-</v>
      </c>
      <c r="CH94" s="179" t="str">
        <f t="shared" si="104"/>
        <v>-</v>
      </c>
      <c r="CI94" s="179" t="str">
        <f t="shared" si="105"/>
        <v>-</v>
      </c>
      <c r="CJ94" s="179" t="str">
        <f t="shared" si="106"/>
        <v>-</v>
      </c>
      <c r="CL94" s="22" t="s">
        <v>37</v>
      </c>
      <c r="CM94" s="22" t="s">
        <v>37</v>
      </c>
      <c r="CN94" s="22" t="s">
        <v>37</v>
      </c>
      <c r="CO94" s="22" t="s">
        <v>37</v>
      </c>
      <c r="CP94" s="22" t="s">
        <v>37</v>
      </c>
      <c r="CQ94" s="22" t="s">
        <v>37</v>
      </c>
      <c r="CR94" s="22" t="s">
        <v>37</v>
      </c>
      <c r="CS94" s="22" t="s">
        <v>37</v>
      </c>
      <c r="CT94" s="22" t="s">
        <v>37</v>
      </c>
      <c r="CU94" s="22" t="s">
        <v>37</v>
      </c>
      <c r="CV94" s="22" t="s">
        <v>37</v>
      </c>
      <c r="CW94" s="22" t="s">
        <v>37</v>
      </c>
      <c r="CX94" s="22" t="s">
        <v>37</v>
      </c>
      <c r="CY94" s="22" t="s">
        <v>37</v>
      </c>
      <c r="CZ94" s="22" t="s">
        <v>37</v>
      </c>
      <c r="DA94" s="22" t="s">
        <v>37</v>
      </c>
      <c r="DB94" s="22" t="s">
        <v>37</v>
      </c>
      <c r="DC94" s="22" t="s">
        <v>37</v>
      </c>
      <c r="DD94" s="22" t="s">
        <v>37</v>
      </c>
      <c r="DE94" s="22" t="s">
        <v>37</v>
      </c>
      <c r="DF94" s="22" t="s">
        <v>37</v>
      </c>
      <c r="DG94" s="22" t="s">
        <v>37</v>
      </c>
      <c r="DH94" s="22" t="s">
        <v>37</v>
      </c>
      <c r="DI94" s="22" t="s">
        <v>37</v>
      </c>
      <c r="DJ94" s="22" t="s">
        <v>37</v>
      </c>
      <c r="DK94" s="22" t="s">
        <v>37</v>
      </c>
      <c r="DL94" s="22" t="s">
        <v>37</v>
      </c>
      <c r="DM94" s="22" t="s">
        <v>37</v>
      </c>
    </row>
    <row r="95" spans="1:117" outlineLevel="1">
      <c r="A95">
        <v>15</v>
      </c>
      <c r="B95" s="146" t="str">
        <f t="shared" si="34"/>
        <v>Fine BBB, Young ewes:Hgt, CFA:5.5yo, Wethers:Hgt</v>
      </c>
      <c r="C95">
        <f t="shared" si="35"/>
        <v>0</v>
      </c>
      <c r="D95" t="b">
        <f t="shared" si="36"/>
        <v>0</v>
      </c>
      <c r="E95">
        <f t="shared" si="37"/>
        <v>451</v>
      </c>
      <c r="F95">
        <f t="shared" si="38"/>
        <v>630</v>
      </c>
      <c r="G95">
        <f t="shared" si="39"/>
        <v>500</v>
      </c>
      <c r="H95">
        <f t="shared" si="40"/>
        <v>0</v>
      </c>
      <c r="K95" s="152">
        <f t="shared" si="107"/>
        <v>1</v>
      </c>
      <c r="L95" s="151">
        <f>MOD(INT(($A95-5)/PRODUCT(N$80:$Q$80)),L$80)+1</f>
        <v>1</v>
      </c>
      <c r="M95" s="152">
        <f t="shared" si="108"/>
        <v>3</v>
      </c>
      <c r="N95" s="151">
        <f>MOD(INT(($A95-5)/PRODUCT(O$80:$Q$80)),N$80)+1</f>
        <v>3</v>
      </c>
      <c r="O95" s="151">
        <f>MOD(INT(($A95-5)/PRODUCT(P$80:$Q$80)),O$80)+1</f>
        <v>2</v>
      </c>
      <c r="P95" s="151">
        <f>MOD(INT(($A95-5)/PRODUCT(Q$80:$Q$80)),P$80)+1</f>
        <v>1</v>
      </c>
      <c r="S95" s="181" t="str">
        <f t="shared" si="41"/>
        <v>-</v>
      </c>
      <c r="T95" s="181" t="str">
        <f t="shared" si="42"/>
        <v>-</v>
      </c>
      <c r="U95" s="181" t="str">
        <f t="shared" si="43"/>
        <v>-</v>
      </c>
      <c r="V95" s="181" t="str">
        <f t="shared" si="44"/>
        <v>-</v>
      </c>
      <c r="W95" s="181" t="str">
        <f t="shared" si="45"/>
        <v>-</v>
      </c>
      <c r="X95" s="181" t="str">
        <f t="shared" si="46"/>
        <v>-</v>
      </c>
      <c r="Y95" s="181" t="str">
        <f t="shared" si="47"/>
        <v>-</v>
      </c>
      <c r="Z95" s="181" t="str">
        <f t="shared" si="48"/>
        <v>-</v>
      </c>
      <c r="AA95" s="181" t="str">
        <f t="shared" si="49"/>
        <v>-</v>
      </c>
      <c r="AB95" s="181" t="str">
        <f t="shared" si="50"/>
        <v>-</v>
      </c>
      <c r="AC95" s="181" t="str">
        <f t="shared" si="51"/>
        <v>-</v>
      </c>
      <c r="AD95" s="181" t="str">
        <f t="shared" si="52"/>
        <v>-</v>
      </c>
      <c r="AE95" s="181" t="str">
        <f t="shared" si="53"/>
        <v>-</v>
      </c>
      <c r="AF95" s="181" t="str">
        <f t="shared" si="54"/>
        <v>-</v>
      </c>
      <c r="AG95" s="179" t="str">
        <f t="shared" si="55"/>
        <v>-</v>
      </c>
      <c r="AH95" s="179" t="str">
        <f t="shared" si="56"/>
        <v>-</v>
      </c>
      <c r="AI95" s="179" t="str">
        <f t="shared" si="57"/>
        <v>-</v>
      </c>
      <c r="AJ95" s="179" t="str">
        <f t="shared" si="57"/>
        <v>-</v>
      </c>
      <c r="AK95" s="179" t="str">
        <f t="shared" si="57"/>
        <v>-</v>
      </c>
      <c r="AL95" s="179" t="str">
        <f t="shared" si="57"/>
        <v>-</v>
      </c>
      <c r="AM95" s="179" t="str">
        <f t="shared" si="57"/>
        <v>-</v>
      </c>
      <c r="AN95" s="179" t="str">
        <f t="shared" si="58"/>
        <v>-</v>
      </c>
      <c r="AO95" s="179" t="str">
        <f t="shared" si="59"/>
        <v>-</v>
      </c>
      <c r="AP95" s="179" t="str">
        <f t="shared" si="60"/>
        <v>-</v>
      </c>
      <c r="AQ95" s="179" t="str">
        <f t="shared" si="61"/>
        <v>-</v>
      </c>
      <c r="AR95" s="179" t="str">
        <f t="shared" si="62"/>
        <v>-</v>
      </c>
      <c r="AS95" s="179" t="str">
        <f t="shared" si="63"/>
        <v>-</v>
      </c>
      <c r="AT95" s="179" t="str">
        <f t="shared" si="64"/>
        <v>-</v>
      </c>
      <c r="AU95" s="179" t="str">
        <f t="shared" si="65"/>
        <v>-</v>
      </c>
      <c r="AV95" s="179" t="str">
        <f t="shared" si="66"/>
        <v>-</v>
      </c>
      <c r="AW95" s="179" t="str">
        <f t="shared" si="67"/>
        <v>-</v>
      </c>
      <c r="AX95" s="179" t="str">
        <f t="shared" si="68"/>
        <v>-</v>
      </c>
      <c r="AY95" s="179" t="str">
        <f t="shared" si="69"/>
        <v>-</v>
      </c>
      <c r="AZ95" s="179" t="str">
        <f t="shared" si="70"/>
        <v>-</v>
      </c>
      <c r="BA95" s="179" t="str">
        <f t="shared" si="71"/>
        <v>-</v>
      </c>
      <c r="BB95" s="182" t="str">
        <f t="shared" si="72"/>
        <v>-</v>
      </c>
      <c r="BC95" s="182" t="str">
        <f t="shared" si="73"/>
        <v>-</v>
      </c>
      <c r="BD95" s="182" t="str">
        <f t="shared" si="74"/>
        <v>-</v>
      </c>
      <c r="BE95" s="182" t="str">
        <f t="shared" si="75"/>
        <v>-</v>
      </c>
      <c r="BF95" s="182" t="str">
        <f t="shared" si="76"/>
        <v>-</v>
      </c>
      <c r="BG95" s="182" t="str">
        <f t="shared" si="77"/>
        <v>-</v>
      </c>
      <c r="BH95" s="182" t="str">
        <f t="shared" si="78"/>
        <v>-</v>
      </c>
      <c r="BI95" s="182" t="str">
        <f t="shared" si="79"/>
        <v>-</v>
      </c>
      <c r="BJ95" s="182" t="str">
        <f t="shared" si="80"/>
        <v>-</v>
      </c>
      <c r="BK95" s="182" t="str">
        <f t="shared" si="81"/>
        <v>-</v>
      </c>
      <c r="BL95" s="182" t="str">
        <f t="shared" si="82"/>
        <v>-</v>
      </c>
      <c r="BM95" s="182" t="str">
        <f t="shared" si="83"/>
        <v>-</v>
      </c>
      <c r="BN95" s="182" t="str">
        <f t="shared" si="84"/>
        <v>-</v>
      </c>
      <c r="BO95" s="182" t="str">
        <f t="shared" si="85"/>
        <v>-</v>
      </c>
      <c r="BP95" s="179" t="str">
        <f t="shared" si="86"/>
        <v>-</v>
      </c>
      <c r="BQ95" s="179" t="str">
        <f t="shared" si="87"/>
        <v>-</v>
      </c>
      <c r="BR95" s="179" t="str">
        <f t="shared" si="88"/>
        <v>-</v>
      </c>
      <c r="BS95" s="179" t="str">
        <f t="shared" si="89"/>
        <v>-</v>
      </c>
      <c r="BT95" s="179" t="str">
        <f t="shared" si="90"/>
        <v>-</v>
      </c>
      <c r="BU95" s="179" t="str">
        <f t="shared" si="91"/>
        <v>-</v>
      </c>
      <c r="BV95" s="179" t="str">
        <f t="shared" si="92"/>
        <v>-</v>
      </c>
      <c r="BW95" s="179" t="str">
        <f t="shared" si="93"/>
        <v>-</v>
      </c>
      <c r="BX95" s="179" t="str">
        <f t="shared" si="94"/>
        <v>-</v>
      </c>
      <c r="BY95" s="179" t="str">
        <f t="shared" si="95"/>
        <v>-</v>
      </c>
      <c r="BZ95" s="179" t="str">
        <f t="shared" si="96"/>
        <v>-</v>
      </c>
      <c r="CA95" s="179" t="str">
        <f t="shared" si="97"/>
        <v>-</v>
      </c>
      <c r="CB95" s="179" t="str">
        <f t="shared" si="98"/>
        <v>-</v>
      </c>
      <c r="CC95" s="179" t="str">
        <f t="shared" si="99"/>
        <v>-</v>
      </c>
      <c r="CD95" s="179" t="str">
        <f t="shared" si="100"/>
        <v>-</v>
      </c>
      <c r="CE95" s="179" t="str">
        <f t="shared" si="101"/>
        <v>-</v>
      </c>
      <c r="CF95" s="179" t="str">
        <f t="shared" si="102"/>
        <v>-</v>
      </c>
      <c r="CG95" s="179" t="str">
        <f t="shared" si="103"/>
        <v>-</v>
      </c>
      <c r="CH95" s="179" t="str">
        <f t="shared" si="104"/>
        <v>-</v>
      </c>
      <c r="CI95" s="179" t="str">
        <f t="shared" si="105"/>
        <v>-</v>
      </c>
      <c r="CJ95" s="179" t="str">
        <f t="shared" si="106"/>
        <v>-</v>
      </c>
      <c r="CL95" s="22" t="s">
        <v>37</v>
      </c>
      <c r="CM95" s="22" t="s">
        <v>37</v>
      </c>
      <c r="CN95" s="22" t="s">
        <v>37</v>
      </c>
      <c r="CO95" s="22" t="s">
        <v>37</v>
      </c>
      <c r="CP95" s="22" t="s">
        <v>37</v>
      </c>
      <c r="CQ95" s="22" t="s">
        <v>37</v>
      </c>
      <c r="CR95" s="22" t="s">
        <v>37</v>
      </c>
      <c r="CS95" s="22" t="s">
        <v>37</v>
      </c>
      <c r="CT95" s="22" t="s">
        <v>37</v>
      </c>
      <c r="CU95" s="22" t="s">
        <v>37</v>
      </c>
      <c r="CV95" s="22" t="s">
        <v>37</v>
      </c>
      <c r="CW95" s="22" t="s">
        <v>37</v>
      </c>
      <c r="CX95" s="22" t="s">
        <v>37</v>
      </c>
      <c r="CY95" s="22" t="s">
        <v>37</v>
      </c>
      <c r="CZ95" s="22" t="s">
        <v>37</v>
      </c>
      <c r="DA95" s="22" t="s">
        <v>37</v>
      </c>
      <c r="DB95" s="22" t="s">
        <v>37</v>
      </c>
      <c r="DC95" s="22" t="s">
        <v>37</v>
      </c>
      <c r="DD95" s="22" t="s">
        <v>37</v>
      </c>
      <c r="DE95" s="22" t="s">
        <v>37</v>
      </c>
      <c r="DF95" s="22" t="s">
        <v>37</v>
      </c>
      <c r="DG95" s="22" t="s">
        <v>37</v>
      </c>
      <c r="DH95" s="22" t="s">
        <v>37</v>
      </c>
      <c r="DI95" s="22" t="s">
        <v>37</v>
      </c>
      <c r="DJ95" s="22" t="s">
        <v>37</v>
      </c>
      <c r="DK95" s="22" t="s">
        <v>37</v>
      </c>
      <c r="DL95" s="22" t="s">
        <v>37</v>
      </c>
      <c r="DM95" s="22" t="s">
        <v>37</v>
      </c>
    </row>
    <row r="96" spans="1:117" outlineLevel="1">
      <c r="A96">
        <v>16</v>
      </c>
      <c r="B96" s="146" t="str">
        <f t="shared" si="34"/>
        <v>Fine BBB, Young ewes:Hgt, CFA:6.5yo, Wethers:Hgt</v>
      </c>
      <c r="C96">
        <f t="shared" si="35"/>
        <v>0</v>
      </c>
      <c r="D96" t="b">
        <f t="shared" si="36"/>
        <v>0</v>
      </c>
      <c r="E96">
        <f t="shared" si="37"/>
        <v>451</v>
      </c>
      <c r="F96">
        <f t="shared" si="38"/>
        <v>630</v>
      </c>
      <c r="G96">
        <f t="shared" si="39"/>
        <v>500</v>
      </c>
      <c r="H96">
        <f t="shared" si="40"/>
        <v>1</v>
      </c>
      <c r="K96" s="152">
        <f t="shared" si="107"/>
        <v>1</v>
      </c>
      <c r="L96" s="151">
        <f>MOD(INT(($A96-5)/PRODUCT(N$80:$Q$80)),L$80)+1</f>
        <v>1</v>
      </c>
      <c r="M96" s="152">
        <f t="shared" si="108"/>
        <v>3</v>
      </c>
      <c r="N96" s="151">
        <f>MOD(INT(($A96-5)/PRODUCT(O$80:$Q$80)),N$80)+1</f>
        <v>3</v>
      </c>
      <c r="O96" s="151">
        <f>MOD(INT(($A96-5)/PRODUCT(P$80:$Q$80)),O$80)+1</f>
        <v>2</v>
      </c>
      <c r="P96" s="151">
        <f>MOD(INT(($A96-5)/PRODUCT(Q$80:$Q$80)),P$80)+1</f>
        <v>2</v>
      </c>
      <c r="S96" s="181" t="str">
        <f t="shared" si="41"/>
        <v>-</v>
      </c>
      <c r="T96" s="181" t="str">
        <f t="shared" si="42"/>
        <v>-</v>
      </c>
      <c r="U96" s="181" t="str">
        <f t="shared" si="43"/>
        <v>-</v>
      </c>
      <c r="V96" s="181" t="str">
        <f t="shared" si="44"/>
        <v>-</v>
      </c>
      <c r="W96" s="181" t="str">
        <f t="shared" si="45"/>
        <v>-</v>
      </c>
      <c r="X96" s="181" t="str">
        <f t="shared" si="46"/>
        <v>-</v>
      </c>
      <c r="Y96" s="181" t="str">
        <f t="shared" si="47"/>
        <v>-</v>
      </c>
      <c r="Z96" s="181" t="str">
        <f t="shared" si="48"/>
        <v>-</v>
      </c>
      <c r="AA96" s="181" t="str">
        <f t="shared" si="49"/>
        <v>-</v>
      </c>
      <c r="AB96" s="181" t="str">
        <f t="shared" si="50"/>
        <v>-</v>
      </c>
      <c r="AC96" s="181" t="str">
        <f t="shared" si="51"/>
        <v>-</v>
      </c>
      <c r="AD96" s="181" t="str">
        <f t="shared" si="52"/>
        <v>-</v>
      </c>
      <c r="AE96" s="181" t="str">
        <f t="shared" si="53"/>
        <v>-</v>
      </c>
      <c r="AF96" s="181" t="str">
        <f t="shared" si="54"/>
        <v>-</v>
      </c>
      <c r="AG96" s="179" t="str">
        <f t="shared" si="55"/>
        <v>-</v>
      </c>
      <c r="AH96" s="179" t="str">
        <f t="shared" si="56"/>
        <v>-</v>
      </c>
      <c r="AI96" s="179" t="str">
        <f t="shared" si="57"/>
        <v>-</v>
      </c>
      <c r="AJ96" s="179" t="str">
        <f t="shared" si="57"/>
        <v>-</v>
      </c>
      <c r="AK96" s="179" t="str">
        <f t="shared" si="57"/>
        <v>-</v>
      </c>
      <c r="AL96" s="179" t="str">
        <f t="shared" si="57"/>
        <v>-</v>
      </c>
      <c r="AM96" s="179" t="str">
        <f t="shared" si="57"/>
        <v>-</v>
      </c>
      <c r="AN96" s="179" t="str">
        <f t="shared" si="58"/>
        <v>-</v>
      </c>
      <c r="AO96" s="179" t="str">
        <f t="shared" si="59"/>
        <v>-</v>
      </c>
      <c r="AP96" s="179" t="str">
        <f t="shared" si="60"/>
        <v>-</v>
      </c>
      <c r="AQ96" s="179" t="str">
        <f t="shared" si="61"/>
        <v>-</v>
      </c>
      <c r="AR96" s="179" t="str">
        <f t="shared" si="62"/>
        <v>-</v>
      </c>
      <c r="AS96" s="179" t="str">
        <f t="shared" si="63"/>
        <v>-</v>
      </c>
      <c r="AT96" s="179" t="str">
        <f t="shared" si="64"/>
        <v>-</v>
      </c>
      <c r="AU96" s="179" t="str">
        <f t="shared" si="65"/>
        <v>-</v>
      </c>
      <c r="AV96" s="179" t="str">
        <f t="shared" si="66"/>
        <v>-</v>
      </c>
      <c r="AW96" s="179" t="str">
        <f t="shared" si="67"/>
        <v>-</v>
      </c>
      <c r="AX96" s="179" t="str">
        <f t="shared" si="68"/>
        <v>-</v>
      </c>
      <c r="AY96" s="179" t="str">
        <f t="shared" si="69"/>
        <v>-</v>
      </c>
      <c r="AZ96" s="179" t="str">
        <f t="shared" si="70"/>
        <v>-</v>
      </c>
      <c r="BA96" s="179" t="str">
        <f t="shared" si="71"/>
        <v>-</v>
      </c>
      <c r="BB96" s="182" t="str">
        <f t="shared" si="72"/>
        <v>-</v>
      </c>
      <c r="BC96" s="182" t="str">
        <f t="shared" si="73"/>
        <v>-</v>
      </c>
      <c r="BD96" s="182" t="str">
        <f t="shared" si="74"/>
        <v>-</v>
      </c>
      <c r="BE96" s="182" t="str">
        <f t="shared" si="75"/>
        <v>-</v>
      </c>
      <c r="BF96" s="182" t="str">
        <f t="shared" si="76"/>
        <v>-</v>
      </c>
      <c r="BG96" s="182" t="str">
        <f t="shared" si="77"/>
        <v>-</v>
      </c>
      <c r="BH96" s="182" t="str">
        <f t="shared" si="78"/>
        <v>-</v>
      </c>
      <c r="BI96" s="182" t="str">
        <f t="shared" si="79"/>
        <v>-</v>
      </c>
      <c r="BJ96" s="182" t="str">
        <f t="shared" si="80"/>
        <v>-</v>
      </c>
      <c r="BK96" s="182" t="str">
        <f t="shared" si="81"/>
        <v>-</v>
      </c>
      <c r="BL96" s="182" t="str">
        <f t="shared" si="82"/>
        <v>-</v>
      </c>
      <c r="BM96" s="182" t="str">
        <f t="shared" si="83"/>
        <v>-</v>
      </c>
      <c r="BN96" s="182" t="str">
        <f t="shared" si="84"/>
        <v>-</v>
      </c>
      <c r="BO96" s="182" t="str">
        <f t="shared" si="85"/>
        <v>-</v>
      </c>
      <c r="BP96" s="179" t="str">
        <f t="shared" si="86"/>
        <v>-</v>
      </c>
      <c r="BQ96" s="179" t="str">
        <f t="shared" si="87"/>
        <v>-</v>
      </c>
      <c r="BR96" s="179" t="str">
        <f t="shared" si="88"/>
        <v>-</v>
      </c>
      <c r="BS96" s="179" t="str">
        <f t="shared" si="89"/>
        <v>-</v>
      </c>
      <c r="BT96" s="179" t="str">
        <f t="shared" si="90"/>
        <v>-</v>
      </c>
      <c r="BU96" s="179" t="str">
        <f t="shared" si="91"/>
        <v>-</v>
      </c>
      <c r="BV96" s="179" t="str">
        <f t="shared" si="92"/>
        <v>-</v>
      </c>
      <c r="BW96" s="179" t="str">
        <f t="shared" si="93"/>
        <v>-</v>
      </c>
      <c r="BX96" s="179" t="str">
        <f t="shared" si="94"/>
        <v>-</v>
      </c>
      <c r="BY96" s="179" t="str">
        <f t="shared" si="95"/>
        <v>-</v>
      </c>
      <c r="BZ96" s="179" t="str">
        <f t="shared" si="96"/>
        <v>-</v>
      </c>
      <c r="CA96" s="179" t="str">
        <f t="shared" si="97"/>
        <v>-</v>
      </c>
      <c r="CB96" s="179" t="str">
        <f t="shared" si="98"/>
        <v>-</v>
      </c>
      <c r="CC96" s="179" t="str">
        <f t="shared" si="99"/>
        <v>-</v>
      </c>
      <c r="CD96" s="179" t="str">
        <f t="shared" si="100"/>
        <v>-</v>
      </c>
      <c r="CE96" s="179" t="str">
        <f t="shared" si="101"/>
        <v>-</v>
      </c>
      <c r="CF96" s="179" t="str">
        <f t="shared" si="102"/>
        <v>-</v>
      </c>
      <c r="CG96" s="179" t="str">
        <f t="shared" si="103"/>
        <v>-</v>
      </c>
      <c r="CH96" s="179" t="str">
        <f t="shared" si="104"/>
        <v>-</v>
      </c>
      <c r="CI96" s="179" t="str">
        <f t="shared" si="105"/>
        <v>-</v>
      </c>
      <c r="CJ96" s="179" t="str">
        <f t="shared" si="106"/>
        <v>-</v>
      </c>
      <c r="CL96" s="22" t="s">
        <v>37</v>
      </c>
      <c r="CM96" s="22" t="s">
        <v>37</v>
      </c>
      <c r="CN96" s="22" t="s">
        <v>37</v>
      </c>
      <c r="CO96" s="22" t="s">
        <v>37</v>
      </c>
      <c r="CP96" s="22" t="s">
        <v>37</v>
      </c>
      <c r="CQ96" s="22" t="s">
        <v>37</v>
      </c>
      <c r="CR96" s="22" t="s">
        <v>37</v>
      </c>
      <c r="CS96" s="22" t="s">
        <v>37</v>
      </c>
      <c r="CT96" s="22" t="s">
        <v>37</v>
      </c>
      <c r="CU96" s="22" t="s">
        <v>37</v>
      </c>
      <c r="CV96" s="22" t="s">
        <v>37</v>
      </c>
      <c r="CW96" s="22" t="s">
        <v>37</v>
      </c>
      <c r="CX96" s="22" t="s">
        <v>37</v>
      </c>
      <c r="CY96" s="22" t="s">
        <v>37</v>
      </c>
      <c r="CZ96" s="22" t="s">
        <v>37</v>
      </c>
      <c r="DA96" s="22" t="s">
        <v>37</v>
      </c>
      <c r="DB96" s="22" t="s">
        <v>37</v>
      </c>
      <c r="DC96" s="22" t="s">
        <v>37</v>
      </c>
      <c r="DD96" s="22" t="s">
        <v>37</v>
      </c>
      <c r="DE96" s="22" t="s">
        <v>37</v>
      </c>
      <c r="DF96" s="22" t="s">
        <v>37</v>
      </c>
      <c r="DG96" s="22" t="s">
        <v>37</v>
      </c>
      <c r="DH96" s="22" t="s">
        <v>37</v>
      </c>
      <c r="DI96" s="22" t="s">
        <v>37</v>
      </c>
      <c r="DJ96" s="22" t="s">
        <v>37</v>
      </c>
      <c r="DK96" s="22" t="s">
        <v>37</v>
      </c>
      <c r="DL96" s="22" t="s">
        <v>37</v>
      </c>
      <c r="DM96" s="22" t="s">
        <v>37</v>
      </c>
    </row>
    <row r="97" spans="1:117" outlineLevel="1">
      <c r="A97">
        <v>17</v>
      </c>
      <c r="B97" s="146" t="str">
        <f t="shared" si="34"/>
        <v>Fine BBB, Young ewes:Lamb, CFA:5.5yo, Wethers:Older</v>
      </c>
      <c r="C97">
        <f t="shared" si="35"/>
        <v>0</v>
      </c>
      <c r="D97" t="b">
        <f t="shared" si="36"/>
        <v>0</v>
      </c>
      <c r="E97">
        <f t="shared" si="37"/>
        <v>601</v>
      </c>
      <c r="F97" t="str">
        <f t="shared" si="38"/>
        <v>-</v>
      </c>
      <c r="G97">
        <f t="shared" si="39"/>
        <v>0</v>
      </c>
      <c r="H97">
        <f t="shared" si="40"/>
        <v>0</v>
      </c>
      <c r="K97" s="152">
        <f t="shared" si="107"/>
        <v>1</v>
      </c>
      <c r="L97" s="151">
        <f>MOD(INT(($A97-5)/PRODUCT(N$80:$Q$80)),L$80)+1</f>
        <v>1</v>
      </c>
      <c r="M97" s="152">
        <f t="shared" si="108"/>
        <v>4</v>
      </c>
      <c r="N97" s="151">
        <f>MOD(INT(($A97-5)/PRODUCT(O$80:$Q$80)),N$80)+1</f>
        <v>4</v>
      </c>
      <c r="O97" s="151">
        <f>MOD(INT(($A97-5)/PRODUCT(P$80:$Q$80)),O$80)+1</f>
        <v>1</v>
      </c>
      <c r="P97" s="151">
        <f>MOD(INT(($A97-5)/PRODUCT(Q$80:$Q$80)),P$80)+1</f>
        <v>1</v>
      </c>
      <c r="S97" s="181" t="str">
        <f t="shared" si="41"/>
        <v>-</v>
      </c>
      <c r="T97" s="181" t="str">
        <f t="shared" si="42"/>
        <v>-</v>
      </c>
      <c r="U97" s="181" t="str">
        <f t="shared" si="43"/>
        <v>-</v>
      </c>
      <c r="V97" s="181" t="str">
        <f t="shared" si="44"/>
        <v>-</v>
      </c>
      <c r="W97" s="181" t="str">
        <f t="shared" si="45"/>
        <v>-</v>
      </c>
      <c r="X97" s="181" t="str">
        <f t="shared" si="46"/>
        <v>-</v>
      </c>
      <c r="Y97" s="181" t="str">
        <f t="shared" si="47"/>
        <v>-</v>
      </c>
      <c r="Z97" s="181" t="str">
        <f t="shared" si="48"/>
        <v>-</v>
      </c>
      <c r="AA97" s="181" t="str">
        <f t="shared" si="49"/>
        <v>-</v>
      </c>
      <c r="AB97" s="181" t="str">
        <f t="shared" si="50"/>
        <v>-</v>
      </c>
      <c r="AC97" s="181" t="str">
        <f t="shared" si="51"/>
        <v>-</v>
      </c>
      <c r="AD97" s="181" t="str">
        <f t="shared" si="52"/>
        <v>-</v>
      </c>
      <c r="AE97" s="181" t="str">
        <f t="shared" si="53"/>
        <v>-</v>
      </c>
      <c r="AF97" s="181" t="str">
        <f t="shared" si="54"/>
        <v>-</v>
      </c>
      <c r="AG97" s="179" t="str">
        <f t="shared" si="55"/>
        <v>-</v>
      </c>
      <c r="AH97" s="179" t="str">
        <f t="shared" si="56"/>
        <v>-</v>
      </c>
      <c r="AI97" s="179" t="str">
        <f t="shared" si="57"/>
        <v>-</v>
      </c>
      <c r="AJ97" s="179" t="str">
        <f t="shared" si="57"/>
        <v>-</v>
      </c>
      <c r="AK97" s="179" t="str">
        <f t="shared" si="57"/>
        <v>-</v>
      </c>
      <c r="AL97" s="179" t="str">
        <f t="shared" si="57"/>
        <v>-</v>
      </c>
      <c r="AM97" s="179" t="str">
        <f t="shared" si="57"/>
        <v>-</v>
      </c>
      <c r="AN97" s="179" t="str">
        <f t="shared" si="58"/>
        <v>-</v>
      </c>
      <c r="AO97" s="179" t="str">
        <f t="shared" si="59"/>
        <v>-</v>
      </c>
      <c r="AP97" s="179" t="str">
        <f t="shared" si="60"/>
        <v>-</v>
      </c>
      <c r="AQ97" s="179" t="str">
        <f t="shared" si="61"/>
        <v>-</v>
      </c>
      <c r="AR97" s="179" t="str">
        <f t="shared" si="62"/>
        <v>-</v>
      </c>
      <c r="AS97" s="179" t="str">
        <f t="shared" si="63"/>
        <v>-</v>
      </c>
      <c r="AT97" s="179" t="str">
        <f t="shared" si="64"/>
        <v>-</v>
      </c>
      <c r="AU97" s="179" t="str">
        <f t="shared" si="65"/>
        <v>-</v>
      </c>
      <c r="AV97" s="179" t="str">
        <f t="shared" si="66"/>
        <v>-</v>
      </c>
      <c r="AW97" s="179" t="str">
        <f t="shared" si="67"/>
        <v>-</v>
      </c>
      <c r="AX97" s="179" t="str">
        <f t="shared" si="68"/>
        <v>-</v>
      </c>
      <c r="AY97" s="179" t="str">
        <f t="shared" si="69"/>
        <v>-</v>
      </c>
      <c r="AZ97" s="179" t="str">
        <f t="shared" si="70"/>
        <v>-</v>
      </c>
      <c r="BA97" s="179" t="str">
        <f t="shared" si="71"/>
        <v>-</v>
      </c>
      <c r="BB97" s="182" t="str">
        <f t="shared" si="72"/>
        <v>-</v>
      </c>
      <c r="BC97" s="182" t="str">
        <f t="shared" si="73"/>
        <v>-</v>
      </c>
      <c r="BD97" s="182" t="str">
        <f t="shared" si="74"/>
        <v>-</v>
      </c>
      <c r="BE97" s="182" t="str">
        <f t="shared" si="75"/>
        <v>-</v>
      </c>
      <c r="BF97" s="182" t="str">
        <f t="shared" si="76"/>
        <v>-</v>
      </c>
      <c r="BG97" s="182" t="str">
        <f t="shared" si="77"/>
        <v>-</v>
      </c>
      <c r="BH97" s="182" t="str">
        <f t="shared" si="78"/>
        <v>-</v>
      </c>
      <c r="BI97" s="182" t="str">
        <f t="shared" si="79"/>
        <v>-</v>
      </c>
      <c r="BJ97" s="182" t="str">
        <f t="shared" si="80"/>
        <v>-</v>
      </c>
      <c r="BK97" s="182" t="str">
        <f t="shared" si="81"/>
        <v>-</v>
      </c>
      <c r="BL97" s="182" t="str">
        <f t="shared" si="82"/>
        <v>-</v>
      </c>
      <c r="BM97" s="182" t="str">
        <f t="shared" si="83"/>
        <v>-</v>
      </c>
      <c r="BN97" s="182" t="str">
        <f t="shared" si="84"/>
        <v>-</v>
      </c>
      <c r="BO97" s="182" t="str">
        <f t="shared" si="85"/>
        <v>-</v>
      </c>
      <c r="BP97" s="179" t="str">
        <f t="shared" si="86"/>
        <v>-</v>
      </c>
      <c r="BQ97" s="179" t="str">
        <f t="shared" si="87"/>
        <v>-</v>
      </c>
      <c r="BR97" s="179" t="str">
        <f t="shared" si="88"/>
        <v>-</v>
      </c>
      <c r="BS97" s="179" t="str">
        <f t="shared" si="89"/>
        <v>-</v>
      </c>
      <c r="BT97" s="179" t="str">
        <f t="shared" si="90"/>
        <v>-</v>
      </c>
      <c r="BU97" s="179" t="str">
        <f t="shared" si="91"/>
        <v>-</v>
      </c>
      <c r="BV97" s="179" t="str">
        <f t="shared" si="92"/>
        <v>-</v>
      </c>
      <c r="BW97" s="179" t="str">
        <f t="shared" si="93"/>
        <v>-</v>
      </c>
      <c r="BX97" s="179" t="str">
        <f t="shared" si="94"/>
        <v>-</v>
      </c>
      <c r="BY97" s="179" t="str">
        <f t="shared" si="95"/>
        <v>-</v>
      </c>
      <c r="BZ97" s="179" t="str">
        <f t="shared" si="96"/>
        <v>-</v>
      </c>
      <c r="CA97" s="179" t="str">
        <f t="shared" si="97"/>
        <v>-</v>
      </c>
      <c r="CB97" s="179" t="str">
        <f t="shared" si="98"/>
        <v>-</v>
      </c>
      <c r="CC97" s="179" t="str">
        <f t="shared" si="99"/>
        <v>-</v>
      </c>
      <c r="CD97" s="179" t="str">
        <f t="shared" si="100"/>
        <v>-</v>
      </c>
      <c r="CE97" s="179" t="str">
        <f t="shared" si="101"/>
        <v>-</v>
      </c>
      <c r="CF97" s="179" t="str">
        <f t="shared" si="102"/>
        <v>-</v>
      </c>
      <c r="CG97" s="179" t="str">
        <f t="shared" si="103"/>
        <v>-</v>
      </c>
      <c r="CH97" s="179" t="str">
        <f t="shared" si="104"/>
        <v>-</v>
      </c>
      <c r="CI97" s="179" t="str">
        <f t="shared" si="105"/>
        <v>-</v>
      </c>
      <c r="CJ97" s="179" t="str">
        <f t="shared" si="106"/>
        <v>-</v>
      </c>
      <c r="CL97" s="22" t="s">
        <v>37</v>
      </c>
      <c r="CM97" s="22" t="s">
        <v>37</v>
      </c>
      <c r="CN97" s="22" t="s">
        <v>37</v>
      </c>
      <c r="CO97" s="22" t="s">
        <v>37</v>
      </c>
      <c r="CP97" s="22" t="s">
        <v>37</v>
      </c>
      <c r="CQ97" s="22" t="s">
        <v>37</v>
      </c>
      <c r="CR97" s="22" t="s">
        <v>37</v>
      </c>
      <c r="CS97" s="22" t="s">
        <v>37</v>
      </c>
      <c r="CT97" s="22" t="s">
        <v>37</v>
      </c>
      <c r="CU97" s="22" t="s">
        <v>37</v>
      </c>
      <c r="CV97" s="22" t="s">
        <v>37</v>
      </c>
      <c r="CW97" s="22" t="s">
        <v>37</v>
      </c>
      <c r="CX97" s="22" t="s">
        <v>37</v>
      </c>
      <c r="CY97" s="22" t="s">
        <v>37</v>
      </c>
      <c r="CZ97" s="22" t="s">
        <v>37</v>
      </c>
      <c r="DA97" s="22" t="s">
        <v>37</v>
      </c>
      <c r="DB97" s="22" t="s">
        <v>37</v>
      </c>
      <c r="DC97" s="22" t="s">
        <v>37</v>
      </c>
      <c r="DD97" s="22" t="s">
        <v>37</v>
      </c>
      <c r="DE97" s="22" t="s">
        <v>37</v>
      </c>
      <c r="DF97" s="22" t="s">
        <v>37</v>
      </c>
      <c r="DG97" s="22" t="s">
        <v>37</v>
      </c>
      <c r="DH97" s="22" t="s">
        <v>37</v>
      </c>
      <c r="DI97" s="22" t="s">
        <v>37</v>
      </c>
      <c r="DJ97" s="22" t="s">
        <v>37</v>
      </c>
      <c r="DK97" s="22" t="s">
        <v>37</v>
      </c>
      <c r="DL97" s="22" t="s">
        <v>37</v>
      </c>
      <c r="DM97" s="22" t="s">
        <v>37</v>
      </c>
    </row>
    <row r="98" spans="1:117" outlineLevel="1">
      <c r="A98">
        <v>18</v>
      </c>
      <c r="B98" s="146" t="str">
        <f t="shared" si="34"/>
        <v>Fine BBB, Young ewes:Lamb, CFA:6.5yo, Wethers:Older</v>
      </c>
      <c r="C98">
        <f t="shared" si="35"/>
        <v>0</v>
      </c>
      <c r="D98" t="b">
        <f t="shared" si="36"/>
        <v>0</v>
      </c>
      <c r="E98">
        <f t="shared" si="37"/>
        <v>601</v>
      </c>
      <c r="F98" t="str">
        <f t="shared" si="38"/>
        <v>-</v>
      </c>
      <c r="G98">
        <f t="shared" si="39"/>
        <v>0</v>
      </c>
      <c r="H98">
        <f t="shared" si="40"/>
        <v>1</v>
      </c>
      <c r="K98" s="152">
        <f t="shared" si="107"/>
        <v>1</v>
      </c>
      <c r="L98" s="151">
        <f>MOD(INT(($A98-5)/PRODUCT(N$80:$Q$80)),L$80)+1</f>
        <v>1</v>
      </c>
      <c r="M98" s="152">
        <f t="shared" si="108"/>
        <v>4</v>
      </c>
      <c r="N98" s="151">
        <f>MOD(INT(($A98-5)/PRODUCT(O$80:$Q$80)),N$80)+1</f>
        <v>4</v>
      </c>
      <c r="O98" s="151">
        <f>MOD(INT(($A98-5)/PRODUCT(P$80:$Q$80)),O$80)+1</f>
        <v>1</v>
      </c>
      <c r="P98" s="151">
        <f>MOD(INT(($A98-5)/PRODUCT(Q$80:$Q$80)),P$80)+1</f>
        <v>2</v>
      </c>
      <c r="S98" s="181" t="str">
        <f t="shared" si="41"/>
        <v>-</v>
      </c>
      <c r="T98" s="181" t="str">
        <f t="shared" si="42"/>
        <v>-</v>
      </c>
      <c r="U98" s="181" t="str">
        <f t="shared" si="43"/>
        <v>-</v>
      </c>
      <c r="V98" s="181" t="str">
        <f t="shared" si="44"/>
        <v>-</v>
      </c>
      <c r="W98" s="181" t="str">
        <f t="shared" si="45"/>
        <v>-</v>
      </c>
      <c r="X98" s="181" t="str">
        <f t="shared" si="46"/>
        <v>-</v>
      </c>
      <c r="Y98" s="181" t="str">
        <f t="shared" si="47"/>
        <v>-</v>
      </c>
      <c r="Z98" s="181" t="str">
        <f t="shared" si="48"/>
        <v>-</v>
      </c>
      <c r="AA98" s="181" t="str">
        <f t="shared" si="49"/>
        <v>-</v>
      </c>
      <c r="AB98" s="181" t="str">
        <f t="shared" si="50"/>
        <v>-</v>
      </c>
      <c r="AC98" s="181" t="str">
        <f t="shared" si="51"/>
        <v>-</v>
      </c>
      <c r="AD98" s="181" t="str">
        <f t="shared" si="52"/>
        <v>-</v>
      </c>
      <c r="AE98" s="181" t="str">
        <f t="shared" si="53"/>
        <v>-</v>
      </c>
      <c r="AF98" s="181" t="str">
        <f t="shared" si="54"/>
        <v>-</v>
      </c>
      <c r="AG98" s="179" t="str">
        <f t="shared" si="55"/>
        <v>-</v>
      </c>
      <c r="AH98" s="179" t="str">
        <f t="shared" si="56"/>
        <v>-</v>
      </c>
      <c r="AI98" s="179" t="str">
        <f t="shared" si="57"/>
        <v>-</v>
      </c>
      <c r="AJ98" s="179" t="str">
        <f t="shared" si="57"/>
        <v>-</v>
      </c>
      <c r="AK98" s="179" t="str">
        <f t="shared" si="57"/>
        <v>-</v>
      </c>
      <c r="AL98" s="179" t="str">
        <f t="shared" si="57"/>
        <v>-</v>
      </c>
      <c r="AM98" s="179" t="str">
        <f t="shared" si="57"/>
        <v>-</v>
      </c>
      <c r="AN98" s="179" t="str">
        <f t="shared" si="58"/>
        <v>-</v>
      </c>
      <c r="AO98" s="179" t="str">
        <f t="shared" si="59"/>
        <v>-</v>
      </c>
      <c r="AP98" s="179" t="str">
        <f t="shared" si="60"/>
        <v>-</v>
      </c>
      <c r="AQ98" s="179" t="str">
        <f t="shared" si="61"/>
        <v>-</v>
      </c>
      <c r="AR98" s="179" t="str">
        <f t="shared" si="62"/>
        <v>-</v>
      </c>
      <c r="AS98" s="179" t="str">
        <f t="shared" si="63"/>
        <v>-</v>
      </c>
      <c r="AT98" s="179" t="str">
        <f t="shared" si="64"/>
        <v>-</v>
      </c>
      <c r="AU98" s="179" t="str">
        <f t="shared" si="65"/>
        <v>-</v>
      </c>
      <c r="AV98" s="179" t="str">
        <f t="shared" si="66"/>
        <v>-</v>
      </c>
      <c r="AW98" s="179" t="str">
        <f t="shared" si="67"/>
        <v>-</v>
      </c>
      <c r="AX98" s="179" t="str">
        <f t="shared" si="68"/>
        <v>-</v>
      </c>
      <c r="AY98" s="179" t="str">
        <f t="shared" si="69"/>
        <v>-</v>
      </c>
      <c r="AZ98" s="179" t="str">
        <f t="shared" si="70"/>
        <v>-</v>
      </c>
      <c r="BA98" s="179" t="str">
        <f t="shared" si="71"/>
        <v>-</v>
      </c>
      <c r="BB98" s="182" t="str">
        <f t="shared" si="72"/>
        <v>-</v>
      </c>
      <c r="BC98" s="182" t="str">
        <f t="shared" si="73"/>
        <v>-</v>
      </c>
      <c r="BD98" s="182" t="str">
        <f t="shared" si="74"/>
        <v>-</v>
      </c>
      <c r="BE98" s="182" t="str">
        <f t="shared" si="75"/>
        <v>-</v>
      </c>
      <c r="BF98" s="182" t="str">
        <f t="shared" si="76"/>
        <v>-</v>
      </c>
      <c r="BG98" s="182" t="str">
        <f t="shared" si="77"/>
        <v>-</v>
      </c>
      <c r="BH98" s="182" t="str">
        <f t="shared" si="78"/>
        <v>-</v>
      </c>
      <c r="BI98" s="182" t="str">
        <f t="shared" si="79"/>
        <v>-</v>
      </c>
      <c r="BJ98" s="182" t="str">
        <f t="shared" si="80"/>
        <v>-</v>
      </c>
      <c r="BK98" s="182" t="str">
        <f t="shared" si="81"/>
        <v>-</v>
      </c>
      <c r="BL98" s="182" t="str">
        <f t="shared" si="82"/>
        <v>-</v>
      </c>
      <c r="BM98" s="182" t="str">
        <f t="shared" si="83"/>
        <v>-</v>
      </c>
      <c r="BN98" s="182" t="str">
        <f t="shared" si="84"/>
        <v>-</v>
      </c>
      <c r="BO98" s="182" t="str">
        <f t="shared" si="85"/>
        <v>-</v>
      </c>
      <c r="BP98" s="179" t="str">
        <f t="shared" si="86"/>
        <v>-</v>
      </c>
      <c r="BQ98" s="179" t="str">
        <f t="shared" si="87"/>
        <v>-</v>
      </c>
      <c r="BR98" s="179" t="str">
        <f t="shared" si="88"/>
        <v>-</v>
      </c>
      <c r="BS98" s="179" t="str">
        <f t="shared" si="89"/>
        <v>-</v>
      </c>
      <c r="BT98" s="179" t="str">
        <f t="shared" si="90"/>
        <v>-</v>
      </c>
      <c r="BU98" s="179" t="str">
        <f t="shared" si="91"/>
        <v>-</v>
      </c>
      <c r="BV98" s="179" t="str">
        <f t="shared" si="92"/>
        <v>-</v>
      </c>
      <c r="BW98" s="179" t="str">
        <f t="shared" si="93"/>
        <v>-</v>
      </c>
      <c r="BX98" s="179" t="str">
        <f t="shared" si="94"/>
        <v>-</v>
      </c>
      <c r="BY98" s="179" t="str">
        <f t="shared" si="95"/>
        <v>-</v>
      </c>
      <c r="BZ98" s="179" t="str">
        <f t="shared" si="96"/>
        <v>-</v>
      </c>
      <c r="CA98" s="179" t="str">
        <f t="shared" si="97"/>
        <v>-</v>
      </c>
      <c r="CB98" s="179" t="str">
        <f t="shared" si="98"/>
        <v>-</v>
      </c>
      <c r="CC98" s="179" t="str">
        <f t="shared" si="99"/>
        <v>-</v>
      </c>
      <c r="CD98" s="179" t="str">
        <f t="shared" si="100"/>
        <v>-</v>
      </c>
      <c r="CE98" s="179" t="str">
        <f t="shared" si="101"/>
        <v>-</v>
      </c>
      <c r="CF98" s="179" t="str">
        <f t="shared" si="102"/>
        <v>-</v>
      </c>
      <c r="CG98" s="179" t="str">
        <f t="shared" si="103"/>
        <v>-</v>
      </c>
      <c r="CH98" s="179" t="str">
        <f t="shared" si="104"/>
        <v>-</v>
      </c>
      <c r="CI98" s="179" t="str">
        <f t="shared" si="105"/>
        <v>-</v>
      </c>
      <c r="CJ98" s="179" t="str">
        <f t="shared" si="106"/>
        <v>-</v>
      </c>
      <c r="CL98" s="22" t="s">
        <v>37</v>
      </c>
      <c r="CM98" s="22" t="s">
        <v>37</v>
      </c>
      <c r="CN98" s="22" t="s">
        <v>37</v>
      </c>
      <c r="CO98" s="22" t="s">
        <v>37</v>
      </c>
      <c r="CP98" s="22" t="s">
        <v>37</v>
      </c>
      <c r="CQ98" s="22" t="s">
        <v>37</v>
      </c>
      <c r="CR98" s="22" t="s">
        <v>37</v>
      </c>
      <c r="CS98" s="22" t="s">
        <v>37</v>
      </c>
      <c r="CT98" s="22" t="s">
        <v>37</v>
      </c>
      <c r="CU98" s="22" t="s">
        <v>37</v>
      </c>
      <c r="CV98" s="22" t="s">
        <v>37</v>
      </c>
      <c r="CW98" s="22" t="s">
        <v>37</v>
      </c>
      <c r="CX98" s="22" t="s">
        <v>37</v>
      </c>
      <c r="CY98" s="22" t="s">
        <v>37</v>
      </c>
      <c r="CZ98" s="22" t="s">
        <v>37</v>
      </c>
      <c r="DA98" s="22" t="s">
        <v>37</v>
      </c>
      <c r="DB98" s="22" t="s">
        <v>37</v>
      </c>
      <c r="DC98" s="22" t="s">
        <v>37</v>
      </c>
      <c r="DD98" s="22" t="s">
        <v>37</v>
      </c>
      <c r="DE98" s="22" t="s">
        <v>37</v>
      </c>
      <c r="DF98" s="22" t="s">
        <v>37</v>
      </c>
      <c r="DG98" s="22" t="s">
        <v>37</v>
      </c>
      <c r="DH98" s="22" t="s">
        <v>37</v>
      </c>
      <c r="DI98" s="22" t="s">
        <v>37</v>
      </c>
      <c r="DJ98" s="22" t="s">
        <v>37</v>
      </c>
      <c r="DK98" s="22" t="s">
        <v>37</v>
      </c>
      <c r="DL98" s="22" t="s">
        <v>37</v>
      </c>
      <c r="DM98" s="22" t="s">
        <v>37</v>
      </c>
    </row>
    <row r="99" spans="1:117" outlineLevel="1">
      <c r="A99">
        <v>19</v>
      </c>
      <c r="B99" s="146" t="str">
        <f t="shared" si="34"/>
        <v>Fine BBB, Young ewes:Hgt, CFA:5.5yo, Wethers:Older</v>
      </c>
      <c r="C99">
        <f t="shared" si="35"/>
        <v>0</v>
      </c>
      <c r="D99" t="b">
        <f t="shared" si="36"/>
        <v>0</v>
      </c>
      <c r="E99">
        <f t="shared" si="37"/>
        <v>601</v>
      </c>
      <c r="F99" t="str">
        <f t="shared" si="38"/>
        <v>-</v>
      </c>
      <c r="G99">
        <f t="shared" si="39"/>
        <v>500</v>
      </c>
      <c r="H99">
        <f t="shared" si="40"/>
        <v>0</v>
      </c>
      <c r="K99" s="152">
        <f t="shared" si="107"/>
        <v>1</v>
      </c>
      <c r="L99" s="151">
        <f>MOD(INT(($A99-5)/PRODUCT(N$80:$Q$80)),L$80)+1</f>
        <v>1</v>
      </c>
      <c r="M99" s="152">
        <f t="shared" si="108"/>
        <v>4</v>
      </c>
      <c r="N99" s="151">
        <f>MOD(INT(($A99-5)/PRODUCT(O$80:$Q$80)),N$80)+1</f>
        <v>4</v>
      </c>
      <c r="O99" s="151">
        <f>MOD(INT(($A99-5)/PRODUCT(P$80:$Q$80)),O$80)+1</f>
        <v>2</v>
      </c>
      <c r="P99" s="151">
        <f>MOD(INT(($A99-5)/PRODUCT(Q$80:$Q$80)),P$80)+1</f>
        <v>1</v>
      </c>
      <c r="S99" s="181" t="str">
        <f t="shared" si="41"/>
        <v>-</v>
      </c>
      <c r="T99" s="181" t="str">
        <f t="shared" si="42"/>
        <v>-</v>
      </c>
      <c r="U99" s="181" t="str">
        <f t="shared" si="43"/>
        <v>-</v>
      </c>
      <c r="V99" s="181" t="str">
        <f t="shared" si="44"/>
        <v>-</v>
      </c>
      <c r="W99" s="181" t="str">
        <f t="shared" si="45"/>
        <v>-</v>
      </c>
      <c r="X99" s="181" t="str">
        <f t="shared" si="46"/>
        <v>-</v>
      </c>
      <c r="Y99" s="181" t="str">
        <f t="shared" si="47"/>
        <v>-</v>
      </c>
      <c r="Z99" s="181" t="str">
        <f t="shared" si="48"/>
        <v>-</v>
      </c>
      <c r="AA99" s="181" t="str">
        <f t="shared" si="49"/>
        <v>-</v>
      </c>
      <c r="AB99" s="181" t="str">
        <f t="shared" si="50"/>
        <v>-</v>
      </c>
      <c r="AC99" s="181" t="str">
        <f t="shared" si="51"/>
        <v>-</v>
      </c>
      <c r="AD99" s="181" t="str">
        <f t="shared" si="52"/>
        <v>-</v>
      </c>
      <c r="AE99" s="181" t="str">
        <f t="shared" si="53"/>
        <v>-</v>
      </c>
      <c r="AF99" s="181" t="str">
        <f t="shared" si="54"/>
        <v>-</v>
      </c>
      <c r="AG99" s="179" t="str">
        <f t="shared" si="55"/>
        <v>-</v>
      </c>
      <c r="AH99" s="179" t="str">
        <f t="shared" si="56"/>
        <v>-</v>
      </c>
      <c r="AI99" s="179" t="str">
        <f t="shared" si="57"/>
        <v>-</v>
      </c>
      <c r="AJ99" s="179" t="str">
        <f t="shared" si="57"/>
        <v>-</v>
      </c>
      <c r="AK99" s="179" t="str">
        <f t="shared" si="57"/>
        <v>-</v>
      </c>
      <c r="AL99" s="179" t="str">
        <f t="shared" si="57"/>
        <v>-</v>
      </c>
      <c r="AM99" s="179" t="str">
        <f t="shared" si="57"/>
        <v>-</v>
      </c>
      <c r="AN99" s="179" t="str">
        <f t="shared" si="58"/>
        <v>-</v>
      </c>
      <c r="AO99" s="179" t="str">
        <f t="shared" si="59"/>
        <v>-</v>
      </c>
      <c r="AP99" s="179" t="str">
        <f t="shared" si="60"/>
        <v>-</v>
      </c>
      <c r="AQ99" s="179" t="str">
        <f t="shared" si="61"/>
        <v>-</v>
      </c>
      <c r="AR99" s="179" t="str">
        <f t="shared" si="62"/>
        <v>-</v>
      </c>
      <c r="AS99" s="179" t="str">
        <f t="shared" si="63"/>
        <v>-</v>
      </c>
      <c r="AT99" s="179" t="str">
        <f t="shared" si="64"/>
        <v>-</v>
      </c>
      <c r="AU99" s="179" t="str">
        <f t="shared" si="65"/>
        <v>-</v>
      </c>
      <c r="AV99" s="179" t="str">
        <f t="shared" si="66"/>
        <v>-</v>
      </c>
      <c r="AW99" s="179" t="str">
        <f t="shared" si="67"/>
        <v>-</v>
      </c>
      <c r="AX99" s="179" t="str">
        <f t="shared" si="68"/>
        <v>-</v>
      </c>
      <c r="AY99" s="179" t="str">
        <f t="shared" si="69"/>
        <v>-</v>
      </c>
      <c r="AZ99" s="179" t="str">
        <f t="shared" si="70"/>
        <v>-</v>
      </c>
      <c r="BA99" s="179" t="str">
        <f t="shared" si="71"/>
        <v>-</v>
      </c>
      <c r="BB99" s="182" t="str">
        <f t="shared" si="72"/>
        <v>-</v>
      </c>
      <c r="BC99" s="182" t="str">
        <f t="shared" si="73"/>
        <v>-</v>
      </c>
      <c r="BD99" s="182" t="str">
        <f t="shared" si="74"/>
        <v>-</v>
      </c>
      <c r="BE99" s="182" t="str">
        <f t="shared" si="75"/>
        <v>-</v>
      </c>
      <c r="BF99" s="182" t="str">
        <f t="shared" si="76"/>
        <v>-</v>
      </c>
      <c r="BG99" s="182" t="str">
        <f t="shared" si="77"/>
        <v>-</v>
      </c>
      <c r="BH99" s="182" t="str">
        <f t="shared" si="78"/>
        <v>-</v>
      </c>
      <c r="BI99" s="182" t="str">
        <f t="shared" si="79"/>
        <v>-</v>
      </c>
      <c r="BJ99" s="182" t="str">
        <f t="shared" si="80"/>
        <v>-</v>
      </c>
      <c r="BK99" s="182" t="str">
        <f t="shared" si="81"/>
        <v>-</v>
      </c>
      <c r="BL99" s="182" t="str">
        <f t="shared" si="82"/>
        <v>-</v>
      </c>
      <c r="BM99" s="182" t="str">
        <f t="shared" si="83"/>
        <v>-</v>
      </c>
      <c r="BN99" s="182" t="str">
        <f t="shared" si="84"/>
        <v>-</v>
      </c>
      <c r="BO99" s="182" t="str">
        <f t="shared" si="85"/>
        <v>-</v>
      </c>
      <c r="BP99" s="179" t="str">
        <f t="shared" si="86"/>
        <v>-</v>
      </c>
      <c r="BQ99" s="179" t="str">
        <f t="shared" si="87"/>
        <v>-</v>
      </c>
      <c r="BR99" s="179" t="str">
        <f t="shared" si="88"/>
        <v>-</v>
      </c>
      <c r="BS99" s="179" t="str">
        <f t="shared" si="89"/>
        <v>-</v>
      </c>
      <c r="BT99" s="179" t="str">
        <f t="shared" si="90"/>
        <v>-</v>
      </c>
      <c r="BU99" s="179" t="str">
        <f t="shared" si="91"/>
        <v>-</v>
      </c>
      <c r="BV99" s="179" t="str">
        <f t="shared" si="92"/>
        <v>-</v>
      </c>
      <c r="BW99" s="179" t="str">
        <f t="shared" si="93"/>
        <v>-</v>
      </c>
      <c r="BX99" s="179" t="str">
        <f t="shared" si="94"/>
        <v>-</v>
      </c>
      <c r="BY99" s="179" t="str">
        <f t="shared" si="95"/>
        <v>-</v>
      </c>
      <c r="BZ99" s="179" t="str">
        <f t="shared" si="96"/>
        <v>-</v>
      </c>
      <c r="CA99" s="179" t="str">
        <f t="shared" si="97"/>
        <v>-</v>
      </c>
      <c r="CB99" s="179" t="str">
        <f t="shared" si="98"/>
        <v>-</v>
      </c>
      <c r="CC99" s="179" t="str">
        <f t="shared" si="99"/>
        <v>-</v>
      </c>
      <c r="CD99" s="179" t="str">
        <f t="shared" si="100"/>
        <v>-</v>
      </c>
      <c r="CE99" s="179" t="str">
        <f t="shared" si="101"/>
        <v>-</v>
      </c>
      <c r="CF99" s="179" t="str">
        <f t="shared" si="102"/>
        <v>-</v>
      </c>
      <c r="CG99" s="179" t="str">
        <f t="shared" si="103"/>
        <v>-</v>
      </c>
      <c r="CH99" s="179" t="str">
        <f t="shared" si="104"/>
        <v>-</v>
      </c>
      <c r="CI99" s="179" t="str">
        <f t="shared" si="105"/>
        <v>-</v>
      </c>
      <c r="CJ99" s="179" t="str">
        <f t="shared" si="106"/>
        <v>-</v>
      </c>
      <c r="CL99" s="22" t="s">
        <v>37</v>
      </c>
      <c r="CM99" s="22" t="s">
        <v>37</v>
      </c>
      <c r="CN99" s="22" t="s">
        <v>37</v>
      </c>
      <c r="CO99" s="22" t="s">
        <v>37</v>
      </c>
      <c r="CP99" s="22" t="s">
        <v>37</v>
      </c>
      <c r="CQ99" s="22" t="s">
        <v>37</v>
      </c>
      <c r="CR99" s="22" t="s">
        <v>37</v>
      </c>
      <c r="CS99" s="22" t="s">
        <v>37</v>
      </c>
      <c r="CT99" s="22" t="s">
        <v>37</v>
      </c>
      <c r="CU99" s="22" t="s">
        <v>37</v>
      </c>
      <c r="CV99" s="22" t="s">
        <v>37</v>
      </c>
      <c r="CW99" s="22" t="s">
        <v>37</v>
      </c>
      <c r="CX99" s="22" t="s">
        <v>37</v>
      </c>
      <c r="CY99" s="22" t="s">
        <v>37</v>
      </c>
      <c r="CZ99" s="22" t="s">
        <v>37</v>
      </c>
      <c r="DA99" s="22" t="s">
        <v>37</v>
      </c>
      <c r="DB99" s="22" t="s">
        <v>37</v>
      </c>
      <c r="DC99" s="22" t="s">
        <v>37</v>
      </c>
      <c r="DD99" s="22" t="s">
        <v>37</v>
      </c>
      <c r="DE99" s="22" t="s">
        <v>37</v>
      </c>
      <c r="DF99" s="22" t="s">
        <v>37</v>
      </c>
      <c r="DG99" s="22" t="s">
        <v>37</v>
      </c>
      <c r="DH99" s="22" t="s">
        <v>37</v>
      </c>
      <c r="DI99" s="22" t="s">
        <v>37</v>
      </c>
      <c r="DJ99" s="22" t="s">
        <v>37</v>
      </c>
      <c r="DK99" s="22" t="s">
        <v>37</v>
      </c>
      <c r="DL99" s="22" t="s">
        <v>37</v>
      </c>
      <c r="DM99" s="22" t="s">
        <v>37</v>
      </c>
    </row>
    <row r="100" spans="1:117" outlineLevel="1">
      <c r="A100">
        <v>20</v>
      </c>
      <c r="B100" s="146" t="str">
        <f t="shared" si="34"/>
        <v>Fine BBB, Young ewes:Hgt, CFA:6.5yo, Wethers:Older</v>
      </c>
      <c r="C100">
        <f t="shared" si="35"/>
        <v>0</v>
      </c>
      <c r="D100" t="b">
        <f t="shared" si="36"/>
        <v>0</v>
      </c>
      <c r="E100">
        <f t="shared" si="37"/>
        <v>601</v>
      </c>
      <c r="F100" t="str">
        <f t="shared" si="38"/>
        <v>-</v>
      </c>
      <c r="G100">
        <f t="shared" si="39"/>
        <v>500</v>
      </c>
      <c r="H100">
        <f t="shared" si="40"/>
        <v>1</v>
      </c>
      <c r="K100" s="152">
        <f t="shared" si="107"/>
        <v>1</v>
      </c>
      <c r="L100" s="151">
        <f>MOD(INT(($A100-5)/PRODUCT(N$80:$Q$80)),L$80)+1</f>
        <v>1</v>
      </c>
      <c r="M100" s="152">
        <f t="shared" si="108"/>
        <v>4</v>
      </c>
      <c r="N100" s="151">
        <f>MOD(INT(($A100-5)/PRODUCT(O$80:$Q$80)),N$80)+1</f>
        <v>4</v>
      </c>
      <c r="O100" s="151">
        <f>MOD(INT(($A100-5)/PRODUCT(P$80:$Q$80)),O$80)+1</f>
        <v>2</v>
      </c>
      <c r="P100" s="151">
        <f>MOD(INT(($A100-5)/PRODUCT(Q$80:$Q$80)),P$80)+1</f>
        <v>2</v>
      </c>
      <c r="S100" s="181" t="str">
        <f t="shared" si="41"/>
        <v>-</v>
      </c>
      <c r="T100" s="181" t="str">
        <f t="shared" si="42"/>
        <v>-</v>
      </c>
      <c r="U100" s="181" t="str">
        <f t="shared" si="43"/>
        <v>-</v>
      </c>
      <c r="V100" s="181" t="str">
        <f t="shared" si="44"/>
        <v>-</v>
      </c>
      <c r="W100" s="181" t="str">
        <f t="shared" si="45"/>
        <v>-</v>
      </c>
      <c r="X100" s="181" t="str">
        <f t="shared" si="46"/>
        <v>-</v>
      </c>
      <c r="Y100" s="181" t="str">
        <f t="shared" si="47"/>
        <v>-</v>
      </c>
      <c r="Z100" s="181" t="str">
        <f t="shared" si="48"/>
        <v>-</v>
      </c>
      <c r="AA100" s="181" t="str">
        <f t="shared" si="49"/>
        <v>-</v>
      </c>
      <c r="AB100" s="181" t="str">
        <f t="shared" si="50"/>
        <v>-</v>
      </c>
      <c r="AC100" s="181" t="str">
        <f t="shared" si="51"/>
        <v>-</v>
      </c>
      <c r="AD100" s="181" t="str">
        <f t="shared" si="52"/>
        <v>-</v>
      </c>
      <c r="AE100" s="181" t="str">
        <f t="shared" si="53"/>
        <v>-</v>
      </c>
      <c r="AF100" s="181" t="str">
        <f t="shared" si="54"/>
        <v>-</v>
      </c>
      <c r="AG100" s="179" t="str">
        <f t="shared" si="55"/>
        <v>-</v>
      </c>
      <c r="AH100" s="179" t="str">
        <f t="shared" si="56"/>
        <v>-</v>
      </c>
      <c r="AI100" s="179" t="str">
        <f t="shared" si="57"/>
        <v>-</v>
      </c>
      <c r="AJ100" s="179" t="str">
        <f t="shared" si="57"/>
        <v>-</v>
      </c>
      <c r="AK100" s="179" t="str">
        <f t="shared" si="57"/>
        <v>-</v>
      </c>
      <c r="AL100" s="179" t="str">
        <f t="shared" si="57"/>
        <v>-</v>
      </c>
      <c r="AM100" s="179" t="str">
        <f t="shared" si="57"/>
        <v>-</v>
      </c>
      <c r="AN100" s="179" t="str">
        <f t="shared" si="58"/>
        <v>-</v>
      </c>
      <c r="AO100" s="179" t="str">
        <f t="shared" si="59"/>
        <v>-</v>
      </c>
      <c r="AP100" s="179" t="str">
        <f t="shared" si="60"/>
        <v>-</v>
      </c>
      <c r="AQ100" s="179" t="str">
        <f t="shared" si="61"/>
        <v>-</v>
      </c>
      <c r="AR100" s="179" t="str">
        <f t="shared" si="62"/>
        <v>-</v>
      </c>
      <c r="AS100" s="179" t="str">
        <f t="shared" si="63"/>
        <v>-</v>
      </c>
      <c r="AT100" s="179" t="str">
        <f t="shared" si="64"/>
        <v>-</v>
      </c>
      <c r="AU100" s="179" t="str">
        <f t="shared" si="65"/>
        <v>-</v>
      </c>
      <c r="AV100" s="179" t="str">
        <f t="shared" si="66"/>
        <v>-</v>
      </c>
      <c r="AW100" s="179" t="str">
        <f t="shared" si="67"/>
        <v>-</v>
      </c>
      <c r="AX100" s="179" t="str">
        <f t="shared" si="68"/>
        <v>-</v>
      </c>
      <c r="AY100" s="179" t="str">
        <f t="shared" si="69"/>
        <v>-</v>
      </c>
      <c r="AZ100" s="179" t="str">
        <f t="shared" si="70"/>
        <v>-</v>
      </c>
      <c r="BA100" s="179" t="str">
        <f t="shared" si="71"/>
        <v>-</v>
      </c>
      <c r="BB100" s="182" t="str">
        <f t="shared" si="72"/>
        <v>-</v>
      </c>
      <c r="BC100" s="182" t="str">
        <f t="shared" si="73"/>
        <v>-</v>
      </c>
      <c r="BD100" s="182" t="str">
        <f t="shared" si="74"/>
        <v>-</v>
      </c>
      <c r="BE100" s="182" t="str">
        <f t="shared" si="75"/>
        <v>-</v>
      </c>
      <c r="BF100" s="182" t="str">
        <f t="shared" si="76"/>
        <v>-</v>
      </c>
      <c r="BG100" s="182" t="str">
        <f t="shared" si="77"/>
        <v>-</v>
      </c>
      <c r="BH100" s="182" t="str">
        <f t="shared" si="78"/>
        <v>-</v>
      </c>
      <c r="BI100" s="182" t="str">
        <f t="shared" si="79"/>
        <v>-</v>
      </c>
      <c r="BJ100" s="182" t="str">
        <f t="shared" si="80"/>
        <v>-</v>
      </c>
      <c r="BK100" s="182" t="str">
        <f t="shared" si="81"/>
        <v>-</v>
      </c>
      <c r="BL100" s="182" t="str">
        <f t="shared" si="82"/>
        <v>-</v>
      </c>
      <c r="BM100" s="182" t="str">
        <f t="shared" si="83"/>
        <v>-</v>
      </c>
      <c r="BN100" s="182" t="str">
        <f t="shared" si="84"/>
        <v>-</v>
      </c>
      <c r="BO100" s="182" t="str">
        <f t="shared" si="85"/>
        <v>-</v>
      </c>
      <c r="BP100" s="179" t="str">
        <f t="shared" si="86"/>
        <v>-</v>
      </c>
      <c r="BQ100" s="179" t="str">
        <f t="shared" si="87"/>
        <v>-</v>
      </c>
      <c r="BR100" s="179" t="str">
        <f t="shared" si="88"/>
        <v>-</v>
      </c>
      <c r="BS100" s="179" t="str">
        <f t="shared" si="89"/>
        <v>-</v>
      </c>
      <c r="BT100" s="179" t="str">
        <f t="shared" si="90"/>
        <v>-</v>
      </c>
      <c r="BU100" s="179" t="str">
        <f t="shared" si="91"/>
        <v>-</v>
      </c>
      <c r="BV100" s="179" t="str">
        <f t="shared" si="92"/>
        <v>-</v>
      </c>
      <c r="BW100" s="179" t="str">
        <f t="shared" si="93"/>
        <v>-</v>
      </c>
      <c r="BX100" s="179" t="str">
        <f t="shared" si="94"/>
        <v>-</v>
      </c>
      <c r="BY100" s="179" t="str">
        <f t="shared" si="95"/>
        <v>-</v>
      </c>
      <c r="BZ100" s="179" t="str">
        <f t="shared" si="96"/>
        <v>-</v>
      </c>
      <c r="CA100" s="179" t="str">
        <f t="shared" si="97"/>
        <v>-</v>
      </c>
      <c r="CB100" s="179" t="str">
        <f t="shared" si="98"/>
        <v>-</v>
      </c>
      <c r="CC100" s="179" t="str">
        <f t="shared" si="99"/>
        <v>-</v>
      </c>
      <c r="CD100" s="179" t="str">
        <f t="shared" si="100"/>
        <v>-</v>
      </c>
      <c r="CE100" s="179" t="str">
        <f t="shared" si="101"/>
        <v>-</v>
      </c>
      <c r="CF100" s="179" t="str">
        <f t="shared" si="102"/>
        <v>-</v>
      </c>
      <c r="CG100" s="179" t="str">
        <f t="shared" si="103"/>
        <v>-</v>
      </c>
      <c r="CH100" s="179" t="str">
        <f t="shared" si="104"/>
        <v>-</v>
      </c>
      <c r="CI100" s="179" t="str">
        <f t="shared" si="105"/>
        <v>-</v>
      </c>
      <c r="CJ100" s="179" t="str">
        <f t="shared" si="106"/>
        <v>-</v>
      </c>
      <c r="CL100" s="22" t="s">
        <v>37</v>
      </c>
      <c r="CM100" s="22" t="s">
        <v>37</v>
      </c>
      <c r="CN100" s="22" t="s">
        <v>37</v>
      </c>
      <c r="CO100" s="22" t="s">
        <v>37</v>
      </c>
      <c r="CP100" s="22" t="s">
        <v>37</v>
      </c>
      <c r="CQ100" s="22" t="s">
        <v>37</v>
      </c>
      <c r="CR100" s="22" t="s">
        <v>37</v>
      </c>
      <c r="CS100" s="22" t="s">
        <v>37</v>
      </c>
      <c r="CT100" s="22" t="s">
        <v>37</v>
      </c>
      <c r="CU100" s="22" t="s">
        <v>37</v>
      </c>
      <c r="CV100" s="22" t="s">
        <v>37</v>
      </c>
      <c r="CW100" s="22" t="s">
        <v>37</v>
      </c>
      <c r="CX100" s="22" t="s">
        <v>37</v>
      </c>
      <c r="CY100" s="22" t="s">
        <v>37</v>
      </c>
      <c r="CZ100" s="22" t="s">
        <v>37</v>
      </c>
      <c r="DA100" s="22" t="s">
        <v>37</v>
      </c>
      <c r="DB100" s="22" t="s">
        <v>37</v>
      </c>
      <c r="DC100" s="22" t="s">
        <v>37</v>
      </c>
      <c r="DD100" s="22" t="s">
        <v>37</v>
      </c>
      <c r="DE100" s="22" t="s">
        <v>37</v>
      </c>
      <c r="DF100" s="22" t="s">
        <v>37</v>
      </c>
      <c r="DG100" s="22" t="s">
        <v>37</v>
      </c>
      <c r="DH100" s="22" t="s">
        <v>37</v>
      </c>
      <c r="DI100" s="22" t="s">
        <v>37</v>
      </c>
      <c r="DJ100" s="22" t="s">
        <v>37</v>
      </c>
      <c r="DK100" s="22" t="s">
        <v>37</v>
      </c>
      <c r="DL100" s="22" t="s">
        <v>37</v>
      </c>
      <c r="DM100" s="22" t="s">
        <v>37</v>
      </c>
    </row>
    <row r="101" spans="1:117" outlineLevel="1">
      <c r="A101">
        <v>21</v>
      </c>
      <c r="B101" s="146" t="str">
        <f t="shared" si="34"/>
        <v>Medium BBB, Young ewes:Lamb, CFA:5.5yo, Wethers:Lamb</v>
      </c>
      <c r="C101">
        <f t="shared" si="35"/>
        <v>1</v>
      </c>
      <c r="D101" t="b">
        <f t="shared" si="36"/>
        <v>0</v>
      </c>
      <c r="E101">
        <f t="shared" si="37"/>
        <v>0</v>
      </c>
      <c r="F101">
        <f t="shared" si="38"/>
        <v>240</v>
      </c>
      <c r="G101">
        <f t="shared" si="39"/>
        <v>0</v>
      </c>
      <c r="H101">
        <f t="shared" si="40"/>
        <v>0</v>
      </c>
      <c r="K101" s="152">
        <f t="shared" si="107"/>
        <v>2</v>
      </c>
      <c r="L101" s="151">
        <f>MOD(INT(($A101-5)/PRODUCT(N$80:$Q$80)),L$80)+1</f>
        <v>2</v>
      </c>
      <c r="M101" s="152">
        <f t="shared" si="108"/>
        <v>1</v>
      </c>
      <c r="N101" s="151">
        <f>MOD(INT(($A101-5)/PRODUCT(O$80:$Q$80)),N$80)+1</f>
        <v>1</v>
      </c>
      <c r="O101" s="151">
        <f>MOD(INT(($A101-5)/PRODUCT(P$80:$Q$80)),O$80)+1</f>
        <v>1</v>
      </c>
      <c r="P101" s="151">
        <f>MOD(INT(($A101-5)/PRODUCT(Q$80:$Q$80)),P$80)+1</f>
        <v>1</v>
      </c>
      <c r="S101" s="181" t="str">
        <f t="shared" si="41"/>
        <v>-</v>
      </c>
      <c r="T101" s="181" t="str">
        <f t="shared" si="42"/>
        <v>-</v>
      </c>
      <c r="U101" s="181" t="str">
        <f t="shared" si="43"/>
        <v>-</v>
      </c>
      <c r="V101" s="181" t="str">
        <f t="shared" si="44"/>
        <v>-</v>
      </c>
      <c r="W101" s="181" t="str">
        <f t="shared" si="45"/>
        <v>-</v>
      </c>
      <c r="X101" s="181" t="str">
        <f t="shared" si="46"/>
        <v>-</v>
      </c>
      <c r="Y101" s="181" t="str">
        <f t="shared" si="47"/>
        <v>-</v>
      </c>
      <c r="Z101" s="181" t="str">
        <f t="shared" si="48"/>
        <v>-</v>
      </c>
      <c r="AA101" s="181" t="str">
        <f t="shared" si="49"/>
        <v>-</v>
      </c>
      <c r="AB101" s="181" t="str">
        <f t="shared" si="50"/>
        <v>-</v>
      </c>
      <c r="AC101" s="181" t="str">
        <f t="shared" si="51"/>
        <v>-</v>
      </c>
      <c r="AD101" s="181" t="str">
        <f t="shared" si="52"/>
        <v>-</v>
      </c>
      <c r="AE101" s="181" t="str">
        <f t="shared" si="53"/>
        <v>-</v>
      </c>
      <c r="AF101" s="181" t="str">
        <f t="shared" si="54"/>
        <v>-</v>
      </c>
      <c r="AG101" s="179" t="str">
        <f t="shared" si="55"/>
        <v>-</v>
      </c>
      <c r="AH101" s="179" t="str">
        <f t="shared" si="56"/>
        <v>-</v>
      </c>
      <c r="AI101" s="179" t="str">
        <f t="shared" ref="AI101:AM116" si="109">IF(U101="-","-",U101*AI$76)</f>
        <v>-</v>
      </c>
      <c r="AJ101" s="179" t="str">
        <f t="shared" si="109"/>
        <v>-</v>
      </c>
      <c r="AK101" s="179" t="str">
        <f t="shared" si="109"/>
        <v>-</v>
      </c>
      <c r="AL101" s="179" t="str">
        <f t="shared" si="109"/>
        <v>-</v>
      </c>
      <c r="AM101" s="179" t="str">
        <f t="shared" si="109"/>
        <v>-</v>
      </c>
      <c r="AN101" s="179" t="str">
        <f t="shared" si="58"/>
        <v>-</v>
      </c>
      <c r="AO101" s="179" t="str">
        <f t="shared" si="59"/>
        <v>-</v>
      </c>
      <c r="AP101" s="179" t="str">
        <f t="shared" si="60"/>
        <v>-</v>
      </c>
      <c r="AQ101" s="179" t="str">
        <f t="shared" si="61"/>
        <v>-</v>
      </c>
      <c r="AR101" s="179" t="str">
        <f t="shared" si="62"/>
        <v>-</v>
      </c>
      <c r="AS101" s="179" t="str">
        <f t="shared" si="63"/>
        <v>-</v>
      </c>
      <c r="AT101" s="179" t="str">
        <f t="shared" si="64"/>
        <v>-</v>
      </c>
      <c r="AU101" s="179" t="str">
        <f t="shared" si="65"/>
        <v>-</v>
      </c>
      <c r="AV101" s="179" t="str">
        <f t="shared" si="66"/>
        <v>-</v>
      </c>
      <c r="AW101" s="179" t="str">
        <f t="shared" si="67"/>
        <v>-</v>
      </c>
      <c r="AX101" s="179" t="str">
        <f t="shared" si="68"/>
        <v>-</v>
      </c>
      <c r="AY101" s="179" t="str">
        <f t="shared" si="69"/>
        <v>-</v>
      </c>
      <c r="AZ101" s="179" t="str">
        <f t="shared" si="70"/>
        <v>-</v>
      </c>
      <c r="BA101" s="179" t="str">
        <f t="shared" si="71"/>
        <v>-</v>
      </c>
      <c r="BB101" s="182" t="str">
        <f t="shared" si="72"/>
        <v>-</v>
      </c>
      <c r="BC101" s="182" t="str">
        <f t="shared" si="73"/>
        <v>-</v>
      </c>
      <c r="BD101" s="182" t="str">
        <f t="shared" si="74"/>
        <v>-</v>
      </c>
      <c r="BE101" s="182" t="str">
        <f t="shared" si="75"/>
        <v>-</v>
      </c>
      <c r="BF101" s="182" t="str">
        <f t="shared" si="76"/>
        <v>-</v>
      </c>
      <c r="BG101" s="182" t="str">
        <f t="shared" si="77"/>
        <v>-</v>
      </c>
      <c r="BH101" s="182" t="str">
        <f t="shared" si="78"/>
        <v>-</v>
      </c>
      <c r="BI101" s="182" t="str">
        <f t="shared" si="79"/>
        <v>-</v>
      </c>
      <c r="BJ101" s="182" t="str">
        <f t="shared" si="80"/>
        <v>-</v>
      </c>
      <c r="BK101" s="182" t="str">
        <f t="shared" si="81"/>
        <v>-</v>
      </c>
      <c r="BL101" s="182" t="str">
        <f t="shared" si="82"/>
        <v>-</v>
      </c>
      <c r="BM101" s="182" t="str">
        <f t="shared" si="83"/>
        <v>-</v>
      </c>
      <c r="BN101" s="182" t="str">
        <f t="shared" si="84"/>
        <v>-</v>
      </c>
      <c r="BO101" s="182" t="str">
        <f t="shared" si="85"/>
        <v>-</v>
      </c>
      <c r="BP101" s="179" t="str">
        <f t="shared" si="86"/>
        <v>-</v>
      </c>
      <c r="BQ101" s="179" t="str">
        <f t="shared" si="87"/>
        <v>-</v>
      </c>
      <c r="BR101" s="179" t="str">
        <f t="shared" si="88"/>
        <v>-</v>
      </c>
      <c r="BS101" s="179" t="str">
        <f t="shared" si="89"/>
        <v>-</v>
      </c>
      <c r="BT101" s="179" t="str">
        <f t="shared" si="90"/>
        <v>-</v>
      </c>
      <c r="BU101" s="179" t="str">
        <f t="shared" si="91"/>
        <v>-</v>
      </c>
      <c r="BV101" s="179" t="str">
        <f t="shared" si="92"/>
        <v>-</v>
      </c>
      <c r="BW101" s="179" t="str">
        <f t="shared" si="93"/>
        <v>-</v>
      </c>
      <c r="BX101" s="179" t="str">
        <f t="shared" si="94"/>
        <v>-</v>
      </c>
      <c r="BY101" s="179" t="str">
        <f t="shared" si="95"/>
        <v>-</v>
      </c>
      <c r="BZ101" s="179" t="str">
        <f t="shared" si="96"/>
        <v>-</v>
      </c>
      <c r="CA101" s="179" t="str">
        <f t="shared" si="97"/>
        <v>-</v>
      </c>
      <c r="CB101" s="179" t="str">
        <f t="shared" si="98"/>
        <v>-</v>
      </c>
      <c r="CC101" s="179" t="str">
        <f t="shared" si="99"/>
        <v>-</v>
      </c>
      <c r="CD101" s="179" t="str">
        <f t="shared" si="100"/>
        <v>-</v>
      </c>
      <c r="CE101" s="179" t="str">
        <f t="shared" si="101"/>
        <v>-</v>
      </c>
      <c r="CF101" s="179" t="str">
        <f t="shared" si="102"/>
        <v>-</v>
      </c>
      <c r="CG101" s="179" t="str">
        <f t="shared" si="103"/>
        <v>-</v>
      </c>
      <c r="CH101" s="179" t="str">
        <f t="shared" si="104"/>
        <v>-</v>
      </c>
      <c r="CI101" s="179" t="str">
        <f t="shared" si="105"/>
        <v>-</v>
      </c>
      <c r="CJ101" s="179" t="str">
        <f t="shared" si="106"/>
        <v>-</v>
      </c>
      <c r="CL101" s="22" t="s">
        <v>37</v>
      </c>
      <c r="CM101" s="22" t="s">
        <v>37</v>
      </c>
      <c r="CN101" s="22" t="s">
        <v>37</v>
      </c>
      <c r="CO101" s="22" t="s">
        <v>37</v>
      </c>
      <c r="CP101" s="22" t="s">
        <v>37</v>
      </c>
      <c r="CQ101" s="22" t="s">
        <v>37</v>
      </c>
      <c r="CR101" s="22" t="s">
        <v>37</v>
      </c>
      <c r="CS101" s="22" t="s">
        <v>37</v>
      </c>
      <c r="CT101" s="22" t="s">
        <v>37</v>
      </c>
      <c r="CU101" s="22" t="s">
        <v>37</v>
      </c>
      <c r="CV101" s="22" t="s">
        <v>37</v>
      </c>
      <c r="CW101" s="22" t="s">
        <v>37</v>
      </c>
      <c r="CX101" s="22" t="s">
        <v>37</v>
      </c>
      <c r="CY101" s="22" t="s">
        <v>37</v>
      </c>
      <c r="CZ101" s="22" t="s">
        <v>37</v>
      </c>
      <c r="DA101" s="22" t="s">
        <v>37</v>
      </c>
      <c r="DB101" s="22" t="s">
        <v>37</v>
      </c>
      <c r="DC101" s="22" t="s">
        <v>37</v>
      </c>
      <c r="DD101" s="22" t="s">
        <v>37</v>
      </c>
      <c r="DE101" s="22" t="s">
        <v>37</v>
      </c>
      <c r="DF101" s="22" t="s">
        <v>37</v>
      </c>
      <c r="DG101" s="22" t="s">
        <v>37</v>
      </c>
      <c r="DH101" s="22" t="s">
        <v>37</v>
      </c>
      <c r="DI101" s="22" t="s">
        <v>37</v>
      </c>
      <c r="DJ101" s="22" t="s">
        <v>37</v>
      </c>
      <c r="DK101" s="22" t="s">
        <v>37</v>
      </c>
      <c r="DL101" s="22" t="s">
        <v>37</v>
      </c>
      <c r="DM101" s="22" t="s">
        <v>37</v>
      </c>
    </row>
    <row r="102" spans="1:117" outlineLevel="1">
      <c r="A102">
        <v>22</v>
      </c>
      <c r="B102" s="146" t="str">
        <f t="shared" si="34"/>
        <v>Medium BBB, Young ewes:Lamb, CFA:6.5yo, Wethers:Lamb</v>
      </c>
      <c r="C102">
        <f t="shared" si="35"/>
        <v>1</v>
      </c>
      <c r="D102" t="b">
        <f t="shared" si="36"/>
        <v>0</v>
      </c>
      <c r="E102">
        <f t="shared" si="37"/>
        <v>0</v>
      </c>
      <c r="F102">
        <f t="shared" si="38"/>
        <v>240</v>
      </c>
      <c r="G102">
        <f t="shared" si="39"/>
        <v>0</v>
      </c>
      <c r="H102">
        <f t="shared" si="40"/>
        <v>1</v>
      </c>
      <c r="K102" s="152">
        <f t="shared" si="107"/>
        <v>2</v>
      </c>
      <c r="L102" s="151">
        <f>MOD(INT(($A102-5)/PRODUCT(N$80:$Q$80)),L$80)+1</f>
        <v>2</v>
      </c>
      <c r="M102" s="152">
        <f t="shared" si="108"/>
        <v>1</v>
      </c>
      <c r="N102" s="151">
        <f>MOD(INT(($A102-5)/PRODUCT(O$80:$Q$80)),N$80)+1</f>
        <v>1</v>
      </c>
      <c r="O102" s="151">
        <f>MOD(INT(($A102-5)/PRODUCT(P$80:$Q$80)),O$80)+1</f>
        <v>1</v>
      </c>
      <c r="P102" s="151">
        <f>MOD(INT(($A102-5)/PRODUCT(Q$80:$Q$80)),P$80)+1</f>
        <v>2</v>
      </c>
      <c r="S102" s="181" t="str">
        <f t="shared" si="41"/>
        <v>-</v>
      </c>
      <c r="T102" s="181" t="str">
        <f t="shared" si="42"/>
        <v>-</v>
      </c>
      <c r="U102" s="181" t="str">
        <f t="shared" si="43"/>
        <v>-</v>
      </c>
      <c r="V102" s="181" t="str">
        <f t="shared" si="44"/>
        <v>-</v>
      </c>
      <c r="W102" s="181" t="str">
        <f t="shared" si="45"/>
        <v>-</v>
      </c>
      <c r="X102" s="181" t="str">
        <f t="shared" si="46"/>
        <v>-</v>
      </c>
      <c r="Y102" s="181" t="str">
        <f t="shared" si="47"/>
        <v>-</v>
      </c>
      <c r="Z102" s="181" t="str">
        <f t="shared" si="48"/>
        <v>-</v>
      </c>
      <c r="AA102" s="181" t="str">
        <f t="shared" si="49"/>
        <v>-</v>
      </c>
      <c r="AB102" s="181" t="str">
        <f t="shared" si="50"/>
        <v>-</v>
      </c>
      <c r="AC102" s="181" t="str">
        <f t="shared" si="51"/>
        <v>-</v>
      </c>
      <c r="AD102" s="181" t="str">
        <f t="shared" si="52"/>
        <v>-</v>
      </c>
      <c r="AE102" s="181" t="str">
        <f t="shared" si="53"/>
        <v>-</v>
      </c>
      <c r="AF102" s="181" t="str">
        <f t="shared" si="54"/>
        <v>-</v>
      </c>
      <c r="AG102" s="179" t="str">
        <f t="shared" si="55"/>
        <v>-</v>
      </c>
      <c r="AH102" s="179" t="str">
        <f t="shared" si="56"/>
        <v>-</v>
      </c>
      <c r="AI102" s="179" t="str">
        <f t="shared" si="109"/>
        <v>-</v>
      </c>
      <c r="AJ102" s="179" t="str">
        <f t="shared" si="109"/>
        <v>-</v>
      </c>
      <c r="AK102" s="179" t="str">
        <f t="shared" si="109"/>
        <v>-</v>
      </c>
      <c r="AL102" s="179" t="str">
        <f t="shared" si="109"/>
        <v>-</v>
      </c>
      <c r="AM102" s="179" t="str">
        <f t="shared" si="109"/>
        <v>-</v>
      </c>
      <c r="AN102" s="179" t="str">
        <f t="shared" si="58"/>
        <v>-</v>
      </c>
      <c r="AO102" s="179" t="str">
        <f t="shared" si="59"/>
        <v>-</v>
      </c>
      <c r="AP102" s="179" t="str">
        <f t="shared" si="60"/>
        <v>-</v>
      </c>
      <c r="AQ102" s="179" t="str">
        <f t="shared" si="61"/>
        <v>-</v>
      </c>
      <c r="AR102" s="179" t="str">
        <f t="shared" si="62"/>
        <v>-</v>
      </c>
      <c r="AS102" s="179" t="str">
        <f t="shared" si="63"/>
        <v>-</v>
      </c>
      <c r="AT102" s="179" t="str">
        <f t="shared" si="64"/>
        <v>-</v>
      </c>
      <c r="AU102" s="179" t="str">
        <f t="shared" si="65"/>
        <v>-</v>
      </c>
      <c r="AV102" s="179" t="str">
        <f t="shared" si="66"/>
        <v>-</v>
      </c>
      <c r="AW102" s="179" t="str">
        <f t="shared" si="67"/>
        <v>-</v>
      </c>
      <c r="AX102" s="179" t="str">
        <f t="shared" si="68"/>
        <v>-</v>
      </c>
      <c r="AY102" s="179" t="str">
        <f t="shared" si="69"/>
        <v>-</v>
      </c>
      <c r="AZ102" s="179" t="str">
        <f t="shared" si="70"/>
        <v>-</v>
      </c>
      <c r="BA102" s="179" t="str">
        <f t="shared" si="71"/>
        <v>-</v>
      </c>
      <c r="BB102" s="182" t="str">
        <f t="shared" si="72"/>
        <v>-</v>
      </c>
      <c r="BC102" s="182" t="str">
        <f t="shared" si="73"/>
        <v>-</v>
      </c>
      <c r="BD102" s="182" t="str">
        <f t="shared" si="74"/>
        <v>-</v>
      </c>
      <c r="BE102" s="182" t="str">
        <f t="shared" si="75"/>
        <v>-</v>
      </c>
      <c r="BF102" s="182" t="str">
        <f t="shared" si="76"/>
        <v>-</v>
      </c>
      <c r="BG102" s="182" t="str">
        <f t="shared" si="77"/>
        <v>-</v>
      </c>
      <c r="BH102" s="182" t="str">
        <f t="shared" si="78"/>
        <v>-</v>
      </c>
      <c r="BI102" s="182" t="str">
        <f t="shared" si="79"/>
        <v>-</v>
      </c>
      <c r="BJ102" s="182" t="str">
        <f t="shared" si="80"/>
        <v>-</v>
      </c>
      <c r="BK102" s="182" t="str">
        <f t="shared" si="81"/>
        <v>-</v>
      </c>
      <c r="BL102" s="182" t="str">
        <f t="shared" si="82"/>
        <v>-</v>
      </c>
      <c r="BM102" s="182" t="str">
        <f t="shared" si="83"/>
        <v>-</v>
      </c>
      <c r="BN102" s="182" t="str">
        <f t="shared" si="84"/>
        <v>-</v>
      </c>
      <c r="BO102" s="182" t="str">
        <f t="shared" si="85"/>
        <v>-</v>
      </c>
      <c r="BP102" s="179" t="str">
        <f t="shared" si="86"/>
        <v>-</v>
      </c>
      <c r="BQ102" s="179" t="str">
        <f t="shared" si="87"/>
        <v>-</v>
      </c>
      <c r="BR102" s="179" t="str">
        <f t="shared" si="88"/>
        <v>-</v>
      </c>
      <c r="BS102" s="179" t="str">
        <f t="shared" si="89"/>
        <v>-</v>
      </c>
      <c r="BT102" s="179" t="str">
        <f t="shared" si="90"/>
        <v>-</v>
      </c>
      <c r="BU102" s="179" t="str">
        <f t="shared" si="91"/>
        <v>-</v>
      </c>
      <c r="BV102" s="179" t="str">
        <f t="shared" si="92"/>
        <v>-</v>
      </c>
      <c r="BW102" s="179" t="str">
        <f t="shared" si="93"/>
        <v>-</v>
      </c>
      <c r="BX102" s="179" t="str">
        <f t="shared" si="94"/>
        <v>-</v>
      </c>
      <c r="BY102" s="179" t="str">
        <f t="shared" si="95"/>
        <v>-</v>
      </c>
      <c r="BZ102" s="179" t="str">
        <f t="shared" si="96"/>
        <v>-</v>
      </c>
      <c r="CA102" s="179" t="str">
        <f t="shared" si="97"/>
        <v>-</v>
      </c>
      <c r="CB102" s="179" t="str">
        <f t="shared" si="98"/>
        <v>-</v>
      </c>
      <c r="CC102" s="179" t="str">
        <f t="shared" si="99"/>
        <v>-</v>
      </c>
      <c r="CD102" s="179" t="str">
        <f t="shared" si="100"/>
        <v>-</v>
      </c>
      <c r="CE102" s="179" t="str">
        <f t="shared" si="101"/>
        <v>-</v>
      </c>
      <c r="CF102" s="179" t="str">
        <f t="shared" si="102"/>
        <v>-</v>
      </c>
      <c r="CG102" s="179" t="str">
        <f t="shared" si="103"/>
        <v>-</v>
      </c>
      <c r="CH102" s="179" t="str">
        <f t="shared" si="104"/>
        <v>-</v>
      </c>
      <c r="CI102" s="179" t="str">
        <f t="shared" si="105"/>
        <v>-</v>
      </c>
      <c r="CJ102" s="179" t="str">
        <f t="shared" si="106"/>
        <v>-</v>
      </c>
      <c r="CL102" s="22" t="s">
        <v>37</v>
      </c>
      <c r="CM102" s="22" t="s">
        <v>37</v>
      </c>
      <c r="CN102" s="22" t="s">
        <v>37</v>
      </c>
      <c r="CO102" s="22" t="s">
        <v>37</v>
      </c>
      <c r="CP102" s="22" t="s">
        <v>37</v>
      </c>
      <c r="CQ102" s="22" t="s">
        <v>37</v>
      </c>
      <c r="CR102" s="22" t="s">
        <v>37</v>
      </c>
      <c r="CS102" s="22" t="s">
        <v>37</v>
      </c>
      <c r="CT102" s="22" t="s">
        <v>37</v>
      </c>
      <c r="CU102" s="22" t="s">
        <v>37</v>
      </c>
      <c r="CV102" s="22" t="s">
        <v>37</v>
      </c>
      <c r="CW102" s="22" t="s">
        <v>37</v>
      </c>
      <c r="CX102" s="22" t="s">
        <v>37</v>
      </c>
      <c r="CY102" s="22" t="s">
        <v>37</v>
      </c>
      <c r="CZ102" s="22" t="s">
        <v>37</v>
      </c>
      <c r="DA102" s="22" t="s">
        <v>37</v>
      </c>
      <c r="DB102" s="22" t="s">
        <v>37</v>
      </c>
      <c r="DC102" s="22" t="s">
        <v>37</v>
      </c>
      <c r="DD102" s="22" t="s">
        <v>37</v>
      </c>
      <c r="DE102" s="22" t="s">
        <v>37</v>
      </c>
      <c r="DF102" s="22" t="s">
        <v>37</v>
      </c>
      <c r="DG102" s="22" t="s">
        <v>37</v>
      </c>
      <c r="DH102" s="22" t="s">
        <v>37</v>
      </c>
      <c r="DI102" s="22" t="s">
        <v>37</v>
      </c>
      <c r="DJ102" s="22" t="s">
        <v>37</v>
      </c>
      <c r="DK102" s="22" t="s">
        <v>37</v>
      </c>
      <c r="DL102" s="22" t="s">
        <v>37</v>
      </c>
      <c r="DM102" s="22" t="s">
        <v>37</v>
      </c>
    </row>
    <row r="103" spans="1:117" outlineLevel="1">
      <c r="A103">
        <v>23</v>
      </c>
      <c r="B103" s="146" t="str">
        <f t="shared" si="34"/>
        <v>Medium BBB, Young ewes:Hgt, CFA:5.5yo, Wethers:Lamb</v>
      </c>
      <c r="C103">
        <f t="shared" si="35"/>
        <v>1</v>
      </c>
      <c r="D103" t="b">
        <f t="shared" si="36"/>
        <v>0</v>
      </c>
      <c r="E103">
        <f t="shared" si="37"/>
        <v>0</v>
      </c>
      <c r="F103">
        <f t="shared" si="38"/>
        <v>240</v>
      </c>
      <c r="G103">
        <f t="shared" si="39"/>
        <v>500</v>
      </c>
      <c r="H103">
        <f t="shared" si="40"/>
        <v>0</v>
      </c>
      <c r="K103" s="152">
        <f t="shared" si="107"/>
        <v>2</v>
      </c>
      <c r="L103" s="151">
        <f>MOD(INT(($A103-5)/PRODUCT(N$80:$Q$80)),L$80)+1</f>
        <v>2</v>
      </c>
      <c r="M103" s="152">
        <f t="shared" si="108"/>
        <v>1</v>
      </c>
      <c r="N103" s="151">
        <f>MOD(INT(($A103-5)/PRODUCT(O$80:$Q$80)),N$80)+1</f>
        <v>1</v>
      </c>
      <c r="O103" s="151">
        <f>MOD(INT(($A103-5)/PRODUCT(P$80:$Q$80)),O$80)+1</f>
        <v>2</v>
      </c>
      <c r="P103" s="151">
        <f>MOD(INT(($A103-5)/PRODUCT(Q$80:$Q$80)),P$80)+1</f>
        <v>1</v>
      </c>
      <c r="S103" s="181">
        <f t="shared" si="41"/>
        <v>1930</v>
      </c>
      <c r="T103" s="181">
        <f t="shared" si="42"/>
        <v>1775</v>
      </c>
      <c r="U103" s="181">
        <f t="shared" si="43"/>
        <v>1683</v>
      </c>
      <c r="V103" s="181">
        <f t="shared" si="44"/>
        <v>1588</v>
      </c>
      <c r="W103" s="181">
        <f t="shared" si="45"/>
        <v>1489</v>
      </c>
      <c r="X103" s="181" t="str">
        <f t="shared" si="46"/>
        <v>-</v>
      </c>
      <c r="Y103" s="181" t="str">
        <f t="shared" si="47"/>
        <v>-</v>
      </c>
      <c r="Z103" s="181" t="str">
        <f t="shared" si="48"/>
        <v>-</v>
      </c>
      <c r="AA103" s="181" t="str">
        <f t="shared" si="49"/>
        <v>-</v>
      </c>
      <c r="AB103" s="181" t="str">
        <f t="shared" si="50"/>
        <v>-</v>
      </c>
      <c r="AC103" s="181" t="str">
        <f t="shared" si="51"/>
        <v>-</v>
      </c>
      <c r="AD103" s="181" t="str">
        <f t="shared" si="52"/>
        <v>-</v>
      </c>
      <c r="AE103" s="181" t="str">
        <f t="shared" si="53"/>
        <v>-</v>
      </c>
      <c r="AF103" s="181" t="str">
        <f t="shared" si="54"/>
        <v>-</v>
      </c>
      <c r="AG103" s="179">
        <f t="shared" si="55"/>
        <v>2316</v>
      </c>
      <c r="AH103" s="179">
        <f t="shared" si="56"/>
        <v>2130</v>
      </c>
      <c r="AI103" s="179">
        <f t="shared" si="109"/>
        <v>2019.6</v>
      </c>
      <c r="AJ103" s="179">
        <f t="shared" si="109"/>
        <v>1905.6</v>
      </c>
      <c r="AK103" s="179">
        <f t="shared" si="109"/>
        <v>1786.8</v>
      </c>
      <c r="AL103" s="179" t="str">
        <f t="shared" si="109"/>
        <v>-</v>
      </c>
      <c r="AM103" s="179" t="str">
        <f t="shared" si="109"/>
        <v>-</v>
      </c>
      <c r="AN103" s="179" t="str">
        <f t="shared" si="58"/>
        <v>-</v>
      </c>
      <c r="AO103" s="179" t="str">
        <f t="shared" si="59"/>
        <v>-</v>
      </c>
      <c r="AP103" s="179" t="str">
        <f t="shared" si="60"/>
        <v>-</v>
      </c>
      <c r="AQ103" s="179" t="str">
        <f t="shared" si="61"/>
        <v>-</v>
      </c>
      <c r="AR103" s="179" t="str">
        <f t="shared" si="62"/>
        <v>-</v>
      </c>
      <c r="AS103" s="179" t="str">
        <f t="shared" si="63"/>
        <v>-</v>
      </c>
      <c r="AT103" s="179" t="str">
        <f t="shared" si="64"/>
        <v>-</v>
      </c>
      <c r="AU103" s="179">
        <f t="shared" si="65"/>
        <v>1544</v>
      </c>
      <c r="AV103" s="179">
        <f t="shared" si="66"/>
        <v>1420</v>
      </c>
      <c r="AW103" s="179">
        <f t="shared" si="67"/>
        <v>1346.4</v>
      </c>
      <c r="AX103" s="179">
        <f t="shared" si="68"/>
        <v>1270.4000000000001</v>
      </c>
      <c r="AY103" s="179">
        <f t="shared" si="69"/>
        <v>1191.2</v>
      </c>
      <c r="AZ103" s="179" t="str">
        <f t="shared" si="70"/>
        <v>-</v>
      </c>
      <c r="BA103" s="179" t="str">
        <f t="shared" si="71"/>
        <v>-</v>
      </c>
      <c r="BB103" s="182">
        <f t="shared" si="72"/>
        <v>1000</v>
      </c>
      <c r="BC103" s="182">
        <f t="shared" si="73"/>
        <v>1001</v>
      </c>
      <c r="BD103" s="182">
        <f t="shared" si="74"/>
        <v>1002</v>
      </c>
      <c r="BE103" s="182">
        <f t="shared" si="75"/>
        <v>1003</v>
      </c>
      <c r="BF103" s="182">
        <f t="shared" si="76"/>
        <v>1004</v>
      </c>
      <c r="BG103" s="182" t="str">
        <f t="shared" si="77"/>
        <v>-</v>
      </c>
      <c r="BH103" s="182" t="str">
        <f t="shared" si="78"/>
        <v>-</v>
      </c>
      <c r="BI103" s="182" t="str">
        <f t="shared" si="79"/>
        <v>-</v>
      </c>
      <c r="BJ103" s="182" t="str">
        <f t="shared" si="80"/>
        <v>-</v>
      </c>
      <c r="BK103" s="182" t="str">
        <f t="shared" si="81"/>
        <v>-</v>
      </c>
      <c r="BL103" s="182" t="str">
        <f t="shared" si="82"/>
        <v>-</v>
      </c>
      <c r="BM103" s="182" t="str">
        <f t="shared" si="83"/>
        <v>-</v>
      </c>
      <c r="BN103" s="182" t="str">
        <f t="shared" si="84"/>
        <v>-</v>
      </c>
      <c r="BO103" s="182" t="str">
        <f t="shared" si="85"/>
        <v>-</v>
      </c>
      <c r="BP103" s="179">
        <f t="shared" si="86"/>
        <v>1200</v>
      </c>
      <c r="BQ103" s="179">
        <f t="shared" si="87"/>
        <v>1201.2</v>
      </c>
      <c r="BR103" s="179">
        <f t="shared" si="88"/>
        <v>1202.3999999999999</v>
      </c>
      <c r="BS103" s="179">
        <f t="shared" si="89"/>
        <v>1203.5999999999999</v>
      </c>
      <c r="BT103" s="179">
        <f t="shared" si="90"/>
        <v>1204.8</v>
      </c>
      <c r="BU103" s="179" t="str">
        <f t="shared" si="91"/>
        <v>-</v>
      </c>
      <c r="BV103" s="179" t="str">
        <f t="shared" si="92"/>
        <v>-</v>
      </c>
      <c r="BW103" s="179" t="str">
        <f t="shared" si="93"/>
        <v>-</v>
      </c>
      <c r="BX103" s="179" t="str">
        <f t="shared" si="94"/>
        <v>-</v>
      </c>
      <c r="BY103" s="179" t="str">
        <f t="shared" si="95"/>
        <v>-</v>
      </c>
      <c r="BZ103" s="179" t="str">
        <f t="shared" si="96"/>
        <v>-</v>
      </c>
      <c r="CA103" s="179" t="str">
        <f t="shared" si="97"/>
        <v>-</v>
      </c>
      <c r="CB103" s="179" t="str">
        <f t="shared" si="98"/>
        <v>-</v>
      </c>
      <c r="CC103" s="179" t="str">
        <f t="shared" si="99"/>
        <v>-</v>
      </c>
      <c r="CD103" s="179">
        <f t="shared" si="100"/>
        <v>800</v>
      </c>
      <c r="CE103" s="179">
        <f t="shared" si="101"/>
        <v>800.80000000000007</v>
      </c>
      <c r="CF103" s="179">
        <f t="shared" si="102"/>
        <v>801.6</v>
      </c>
      <c r="CG103" s="179">
        <f t="shared" si="103"/>
        <v>802.40000000000009</v>
      </c>
      <c r="CH103" s="179">
        <f t="shared" si="104"/>
        <v>803.2</v>
      </c>
      <c r="CI103" s="179" t="str">
        <f t="shared" si="105"/>
        <v>-</v>
      </c>
      <c r="CJ103" s="179" t="str">
        <f t="shared" si="106"/>
        <v>-</v>
      </c>
      <c r="CL103" s="22">
        <v>1930</v>
      </c>
      <c r="CM103" s="22">
        <v>1775</v>
      </c>
      <c r="CN103" s="22">
        <v>1683</v>
      </c>
      <c r="CO103" s="22">
        <v>1588</v>
      </c>
      <c r="CP103" s="22">
        <v>1489</v>
      </c>
      <c r="CQ103" s="22" t="s">
        <v>37</v>
      </c>
      <c r="CR103" s="22" t="s">
        <v>37</v>
      </c>
      <c r="CS103" s="22" t="s">
        <v>37</v>
      </c>
      <c r="CT103" s="22" t="s">
        <v>37</v>
      </c>
      <c r="CU103" s="22" t="s">
        <v>37</v>
      </c>
      <c r="CV103" s="22" t="s">
        <v>37</v>
      </c>
      <c r="CW103" s="22" t="s">
        <v>37</v>
      </c>
      <c r="CX103" s="22" t="s">
        <v>37</v>
      </c>
      <c r="CY103" s="22" t="s">
        <v>37</v>
      </c>
      <c r="CZ103" s="22">
        <v>1000</v>
      </c>
      <c r="DA103" s="22">
        <f>CZ103+1</f>
        <v>1001</v>
      </c>
      <c r="DB103" s="22">
        <f t="shared" ref="DB103:DD103" si="110">DA103+1</f>
        <v>1002</v>
      </c>
      <c r="DC103" s="22">
        <f t="shared" si="110"/>
        <v>1003</v>
      </c>
      <c r="DD103" s="22">
        <f t="shared" si="110"/>
        <v>1004</v>
      </c>
      <c r="DE103" s="22" t="s">
        <v>37</v>
      </c>
      <c r="DF103" s="22" t="s">
        <v>37</v>
      </c>
      <c r="DG103" s="22" t="s">
        <v>37</v>
      </c>
      <c r="DH103" s="22" t="s">
        <v>37</v>
      </c>
      <c r="DI103" s="22" t="s">
        <v>37</v>
      </c>
      <c r="DJ103" s="22" t="s">
        <v>37</v>
      </c>
      <c r="DK103" s="22" t="s">
        <v>37</v>
      </c>
      <c r="DL103" s="22" t="s">
        <v>37</v>
      </c>
      <c r="DM103" s="22" t="s">
        <v>37</v>
      </c>
    </row>
    <row r="104" spans="1:117" outlineLevel="1">
      <c r="A104">
        <v>24</v>
      </c>
      <c r="B104" s="146" t="str">
        <f t="shared" si="34"/>
        <v>Medium BBB, Young ewes:Hgt, CFA:6.5yo, Wethers:Lamb</v>
      </c>
      <c r="C104">
        <f t="shared" si="35"/>
        <v>1</v>
      </c>
      <c r="D104" t="b">
        <f t="shared" si="36"/>
        <v>0</v>
      </c>
      <c r="E104">
        <f t="shared" si="37"/>
        <v>0</v>
      </c>
      <c r="F104">
        <f t="shared" si="38"/>
        <v>240</v>
      </c>
      <c r="G104">
        <f t="shared" si="39"/>
        <v>500</v>
      </c>
      <c r="H104">
        <f t="shared" si="40"/>
        <v>1</v>
      </c>
      <c r="K104" s="152">
        <f t="shared" si="107"/>
        <v>2</v>
      </c>
      <c r="L104" s="151">
        <f>MOD(INT(($A104-5)/PRODUCT(N$80:$Q$80)),L$80)+1</f>
        <v>2</v>
      </c>
      <c r="M104" s="152">
        <f t="shared" si="108"/>
        <v>1</v>
      </c>
      <c r="N104" s="151">
        <f>MOD(INT(($A104-5)/PRODUCT(O$80:$Q$80)),N$80)+1</f>
        <v>1</v>
      </c>
      <c r="O104" s="151">
        <f>MOD(INT(($A104-5)/PRODUCT(P$80:$Q$80)),O$80)+1</f>
        <v>2</v>
      </c>
      <c r="P104" s="151">
        <f>MOD(INT(($A104-5)/PRODUCT(Q$80:$Q$80)),P$80)+1</f>
        <v>2</v>
      </c>
      <c r="S104" s="181" t="str">
        <f t="shared" si="41"/>
        <v>-</v>
      </c>
      <c r="T104" s="181" t="str">
        <f t="shared" si="42"/>
        <v>-</v>
      </c>
      <c r="U104" s="181" t="str">
        <f t="shared" si="43"/>
        <v>-</v>
      </c>
      <c r="V104" s="181" t="str">
        <f t="shared" si="44"/>
        <v>-</v>
      </c>
      <c r="W104" s="181" t="str">
        <f t="shared" si="45"/>
        <v>-</v>
      </c>
      <c r="X104" s="181" t="str">
        <f t="shared" si="46"/>
        <v>-</v>
      </c>
      <c r="Y104" s="181" t="str">
        <f t="shared" si="47"/>
        <v>-</v>
      </c>
      <c r="Z104" s="181" t="str">
        <f t="shared" si="48"/>
        <v>-</v>
      </c>
      <c r="AA104" s="181" t="str">
        <f t="shared" si="49"/>
        <v>-</v>
      </c>
      <c r="AB104" s="181" t="str">
        <f t="shared" si="50"/>
        <v>-</v>
      </c>
      <c r="AC104" s="181" t="str">
        <f t="shared" si="51"/>
        <v>-</v>
      </c>
      <c r="AD104" s="181" t="str">
        <f t="shared" si="52"/>
        <v>-</v>
      </c>
      <c r="AE104" s="181" t="str">
        <f t="shared" si="53"/>
        <v>-</v>
      </c>
      <c r="AF104" s="181" t="str">
        <f t="shared" si="54"/>
        <v>-</v>
      </c>
      <c r="AG104" s="179" t="str">
        <f t="shared" si="55"/>
        <v>-</v>
      </c>
      <c r="AH104" s="179" t="str">
        <f t="shared" si="56"/>
        <v>-</v>
      </c>
      <c r="AI104" s="179" t="str">
        <f t="shared" si="109"/>
        <v>-</v>
      </c>
      <c r="AJ104" s="179" t="str">
        <f t="shared" si="109"/>
        <v>-</v>
      </c>
      <c r="AK104" s="179" t="str">
        <f t="shared" si="109"/>
        <v>-</v>
      </c>
      <c r="AL104" s="179" t="str">
        <f t="shared" si="109"/>
        <v>-</v>
      </c>
      <c r="AM104" s="179" t="str">
        <f t="shared" si="109"/>
        <v>-</v>
      </c>
      <c r="AN104" s="179" t="str">
        <f t="shared" si="58"/>
        <v>-</v>
      </c>
      <c r="AO104" s="179" t="str">
        <f t="shared" si="59"/>
        <v>-</v>
      </c>
      <c r="AP104" s="179" t="str">
        <f t="shared" si="60"/>
        <v>-</v>
      </c>
      <c r="AQ104" s="179" t="str">
        <f t="shared" si="61"/>
        <v>-</v>
      </c>
      <c r="AR104" s="179" t="str">
        <f t="shared" si="62"/>
        <v>-</v>
      </c>
      <c r="AS104" s="179" t="str">
        <f t="shared" si="63"/>
        <v>-</v>
      </c>
      <c r="AT104" s="179" t="str">
        <f t="shared" si="64"/>
        <v>-</v>
      </c>
      <c r="AU104" s="179" t="str">
        <f t="shared" si="65"/>
        <v>-</v>
      </c>
      <c r="AV104" s="179" t="str">
        <f t="shared" si="66"/>
        <v>-</v>
      </c>
      <c r="AW104" s="179" t="str">
        <f t="shared" si="67"/>
        <v>-</v>
      </c>
      <c r="AX104" s="179" t="str">
        <f t="shared" si="68"/>
        <v>-</v>
      </c>
      <c r="AY104" s="179" t="str">
        <f t="shared" si="69"/>
        <v>-</v>
      </c>
      <c r="AZ104" s="179" t="str">
        <f t="shared" si="70"/>
        <v>-</v>
      </c>
      <c r="BA104" s="179" t="str">
        <f t="shared" si="71"/>
        <v>-</v>
      </c>
      <c r="BB104" s="182" t="str">
        <f t="shared" si="72"/>
        <v>-</v>
      </c>
      <c r="BC104" s="182" t="str">
        <f t="shared" si="73"/>
        <v>-</v>
      </c>
      <c r="BD104" s="182" t="str">
        <f t="shared" si="74"/>
        <v>-</v>
      </c>
      <c r="BE104" s="182" t="str">
        <f t="shared" si="75"/>
        <v>-</v>
      </c>
      <c r="BF104" s="182" t="str">
        <f t="shared" si="76"/>
        <v>-</v>
      </c>
      <c r="BG104" s="182" t="str">
        <f t="shared" si="77"/>
        <v>-</v>
      </c>
      <c r="BH104" s="182" t="str">
        <f t="shared" si="78"/>
        <v>-</v>
      </c>
      <c r="BI104" s="182" t="str">
        <f t="shared" si="79"/>
        <v>-</v>
      </c>
      <c r="BJ104" s="182" t="str">
        <f t="shared" si="80"/>
        <v>-</v>
      </c>
      <c r="BK104" s="182" t="str">
        <f t="shared" si="81"/>
        <v>-</v>
      </c>
      <c r="BL104" s="182" t="str">
        <f t="shared" si="82"/>
        <v>-</v>
      </c>
      <c r="BM104" s="182" t="str">
        <f t="shared" si="83"/>
        <v>-</v>
      </c>
      <c r="BN104" s="182" t="str">
        <f t="shared" si="84"/>
        <v>-</v>
      </c>
      <c r="BO104" s="182" t="str">
        <f t="shared" si="85"/>
        <v>-</v>
      </c>
      <c r="BP104" s="179" t="str">
        <f t="shared" si="86"/>
        <v>-</v>
      </c>
      <c r="BQ104" s="179" t="str">
        <f t="shared" si="87"/>
        <v>-</v>
      </c>
      <c r="BR104" s="179" t="str">
        <f t="shared" si="88"/>
        <v>-</v>
      </c>
      <c r="BS104" s="179" t="str">
        <f t="shared" si="89"/>
        <v>-</v>
      </c>
      <c r="BT104" s="179" t="str">
        <f t="shared" si="90"/>
        <v>-</v>
      </c>
      <c r="BU104" s="179" t="str">
        <f t="shared" si="91"/>
        <v>-</v>
      </c>
      <c r="BV104" s="179" t="str">
        <f t="shared" si="92"/>
        <v>-</v>
      </c>
      <c r="BW104" s="179" t="str">
        <f t="shared" si="93"/>
        <v>-</v>
      </c>
      <c r="BX104" s="179" t="str">
        <f t="shared" si="94"/>
        <v>-</v>
      </c>
      <c r="BY104" s="179" t="str">
        <f t="shared" si="95"/>
        <v>-</v>
      </c>
      <c r="BZ104" s="179" t="str">
        <f t="shared" si="96"/>
        <v>-</v>
      </c>
      <c r="CA104" s="179" t="str">
        <f t="shared" si="97"/>
        <v>-</v>
      </c>
      <c r="CB104" s="179" t="str">
        <f t="shared" si="98"/>
        <v>-</v>
      </c>
      <c r="CC104" s="179" t="str">
        <f t="shared" si="99"/>
        <v>-</v>
      </c>
      <c r="CD104" s="179" t="str">
        <f t="shared" si="100"/>
        <v>-</v>
      </c>
      <c r="CE104" s="179" t="str">
        <f t="shared" si="101"/>
        <v>-</v>
      </c>
      <c r="CF104" s="179" t="str">
        <f t="shared" si="102"/>
        <v>-</v>
      </c>
      <c r="CG104" s="179" t="str">
        <f t="shared" si="103"/>
        <v>-</v>
      </c>
      <c r="CH104" s="179" t="str">
        <f t="shared" si="104"/>
        <v>-</v>
      </c>
      <c r="CI104" s="179" t="str">
        <f t="shared" si="105"/>
        <v>-</v>
      </c>
      <c r="CJ104" s="179" t="str">
        <f t="shared" si="106"/>
        <v>-</v>
      </c>
      <c r="CL104" s="22" t="s">
        <v>37</v>
      </c>
      <c r="CM104" s="22" t="s">
        <v>37</v>
      </c>
      <c r="CN104" s="22" t="s">
        <v>37</v>
      </c>
      <c r="CO104" s="22" t="s">
        <v>37</v>
      </c>
      <c r="CP104" s="22" t="s">
        <v>37</v>
      </c>
      <c r="CQ104" s="22" t="s">
        <v>37</v>
      </c>
      <c r="CR104" s="22" t="s">
        <v>37</v>
      </c>
      <c r="CS104" s="22" t="s">
        <v>37</v>
      </c>
      <c r="CT104" s="22" t="s">
        <v>37</v>
      </c>
      <c r="CU104" s="22" t="s">
        <v>37</v>
      </c>
      <c r="CV104" s="22" t="s">
        <v>37</v>
      </c>
      <c r="CW104" s="22" t="s">
        <v>37</v>
      </c>
      <c r="CX104" s="22" t="s">
        <v>37</v>
      </c>
      <c r="CY104" s="22" t="s">
        <v>37</v>
      </c>
      <c r="CZ104" s="22" t="s">
        <v>37</v>
      </c>
      <c r="DA104" s="22" t="s">
        <v>37</v>
      </c>
      <c r="DB104" s="22" t="s">
        <v>37</v>
      </c>
      <c r="DC104" s="22" t="s">
        <v>37</v>
      </c>
      <c r="DD104" s="22" t="s">
        <v>37</v>
      </c>
      <c r="DE104" s="22" t="s">
        <v>37</v>
      </c>
      <c r="DF104" s="22" t="s">
        <v>37</v>
      </c>
      <c r="DG104" s="22" t="s">
        <v>37</v>
      </c>
      <c r="DH104" s="22" t="s">
        <v>37</v>
      </c>
      <c r="DI104" s="22" t="s">
        <v>37</v>
      </c>
      <c r="DJ104" s="22" t="s">
        <v>37</v>
      </c>
      <c r="DK104" s="22" t="s">
        <v>37</v>
      </c>
      <c r="DL104" s="22" t="s">
        <v>37</v>
      </c>
      <c r="DM104" s="22" t="s">
        <v>37</v>
      </c>
    </row>
    <row r="105" spans="1:117" outlineLevel="1">
      <c r="A105">
        <v>25</v>
      </c>
      <c r="B105" s="146" t="str">
        <f t="shared" si="34"/>
        <v>Medium BBB, Young ewes:Lamb, CFA:5.5yo, Wethers:Yearling</v>
      </c>
      <c r="C105">
        <f t="shared" si="35"/>
        <v>1</v>
      </c>
      <c r="D105" t="b">
        <f t="shared" si="36"/>
        <v>0</v>
      </c>
      <c r="E105">
        <f t="shared" si="37"/>
        <v>241</v>
      </c>
      <c r="F105">
        <f t="shared" si="38"/>
        <v>450</v>
      </c>
      <c r="G105">
        <f t="shared" si="39"/>
        <v>0</v>
      </c>
      <c r="H105">
        <f t="shared" si="40"/>
        <v>0</v>
      </c>
      <c r="K105" s="152">
        <f t="shared" si="107"/>
        <v>2</v>
      </c>
      <c r="L105" s="151">
        <f>MOD(INT(($A105-5)/PRODUCT(N$80:$Q$80)),L$80)+1</f>
        <v>2</v>
      </c>
      <c r="M105" s="152">
        <f t="shared" si="108"/>
        <v>2</v>
      </c>
      <c r="N105" s="151">
        <f>MOD(INT(($A105-5)/PRODUCT(O$80:$Q$80)),N$80)+1</f>
        <v>2</v>
      </c>
      <c r="O105" s="151">
        <f>MOD(INT(($A105-5)/PRODUCT(P$80:$Q$80)),O$80)+1</f>
        <v>1</v>
      </c>
      <c r="P105" s="151">
        <f>MOD(INT(($A105-5)/PRODUCT(Q$80:$Q$80)),P$80)+1</f>
        <v>1</v>
      </c>
      <c r="S105" s="181" t="str">
        <f t="shared" si="41"/>
        <v>-</v>
      </c>
      <c r="T105" s="181" t="str">
        <f t="shared" si="42"/>
        <v>-</v>
      </c>
      <c r="U105" s="181" t="str">
        <f t="shared" si="43"/>
        <v>-</v>
      </c>
      <c r="V105" s="181" t="str">
        <f t="shared" si="44"/>
        <v>-</v>
      </c>
      <c r="W105" s="181" t="str">
        <f t="shared" si="45"/>
        <v>-</v>
      </c>
      <c r="X105" s="181" t="str">
        <f t="shared" si="46"/>
        <v>-</v>
      </c>
      <c r="Y105" s="181" t="str">
        <f t="shared" si="47"/>
        <v>-</v>
      </c>
      <c r="Z105" s="181" t="str">
        <f t="shared" si="48"/>
        <v>-</v>
      </c>
      <c r="AA105" s="181" t="str">
        <f t="shared" si="49"/>
        <v>-</v>
      </c>
      <c r="AB105" s="181" t="str">
        <f t="shared" si="50"/>
        <v>-</v>
      </c>
      <c r="AC105" s="181" t="str">
        <f t="shared" si="51"/>
        <v>-</v>
      </c>
      <c r="AD105" s="181" t="str">
        <f t="shared" si="52"/>
        <v>-</v>
      </c>
      <c r="AE105" s="181" t="str">
        <f t="shared" si="53"/>
        <v>-</v>
      </c>
      <c r="AF105" s="181" t="str">
        <f t="shared" si="54"/>
        <v>-</v>
      </c>
      <c r="AG105" s="179" t="str">
        <f t="shared" si="55"/>
        <v>-</v>
      </c>
      <c r="AH105" s="179" t="str">
        <f t="shared" si="56"/>
        <v>-</v>
      </c>
      <c r="AI105" s="179" t="str">
        <f t="shared" si="109"/>
        <v>-</v>
      </c>
      <c r="AJ105" s="179" t="str">
        <f t="shared" si="109"/>
        <v>-</v>
      </c>
      <c r="AK105" s="179" t="str">
        <f t="shared" si="109"/>
        <v>-</v>
      </c>
      <c r="AL105" s="179" t="str">
        <f t="shared" si="109"/>
        <v>-</v>
      </c>
      <c r="AM105" s="179" t="str">
        <f t="shared" si="109"/>
        <v>-</v>
      </c>
      <c r="AN105" s="179" t="str">
        <f t="shared" si="58"/>
        <v>-</v>
      </c>
      <c r="AO105" s="179" t="str">
        <f t="shared" si="59"/>
        <v>-</v>
      </c>
      <c r="AP105" s="179" t="str">
        <f t="shared" si="60"/>
        <v>-</v>
      </c>
      <c r="AQ105" s="179" t="str">
        <f t="shared" si="61"/>
        <v>-</v>
      </c>
      <c r="AR105" s="179" t="str">
        <f t="shared" si="62"/>
        <v>-</v>
      </c>
      <c r="AS105" s="179" t="str">
        <f t="shared" si="63"/>
        <v>-</v>
      </c>
      <c r="AT105" s="179" t="str">
        <f t="shared" si="64"/>
        <v>-</v>
      </c>
      <c r="AU105" s="179" t="str">
        <f t="shared" si="65"/>
        <v>-</v>
      </c>
      <c r="AV105" s="179" t="str">
        <f t="shared" si="66"/>
        <v>-</v>
      </c>
      <c r="AW105" s="179" t="str">
        <f t="shared" si="67"/>
        <v>-</v>
      </c>
      <c r="AX105" s="179" t="str">
        <f t="shared" si="68"/>
        <v>-</v>
      </c>
      <c r="AY105" s="179" t="str">
        <f t="shared" si="69"/>
        <v>-</v>
      </c>
      <c r="AZ105" s="179" t="str">
        <f t="shared" si="70"/>
        <v>-</v>
      </c>
      <c r="BA105" s="179" t="str">
        <f t="shared" si="71"/>
        <v>-</v>
      </c>
      <c r="BB105" s="182" t="str">
        <f t="shared" si="72"/>
        <v>-</v>
      </c>
      <c r="BC105" s="182" t="str">
        <f t="shared" si="73"/>
        <v>-</v>
      </c>
      <c r="BD105" s="182" t="str">
        <f t="shared" si="74"/>
        <v>-</v>
      </c>
      <c r="BE105" s="182" t="str">
        <f t="shared" si="75"/>
        <v>-</v>
      </c>
      <c r="BF105" s="182" t="str">
        <f t="shared" si="76"/>
        <v>-</v>
      </c>
      <c r="BG105" s="182" t="str">
        <f t="shared" si="77"/>
        <v>-</v>
      </c>
      <c r="BH105" s="182" t="str">
        <f t="shared" si="78"/>
        <v>-</v>
      </c>
      <c r="BI105" s="182" t="str">
        <f t="shared" si="79"/>
        <v>-</v>
      </c>
      <c r="BJ105" s="182" t="str">
        <f t="shared" si="80"/>
        <v>-</v>
      </c>
      <c r="BK105" s="182" t="str">
        <f t="shared" si="81"/>
        <v>-</v>
      </c>
      <c r="BL105" s="182" t="str">
        <f t="shared" si="82"/>
        <v>-</v>
      </c>
      <c r="BM105" s="182" t="str">
        <f t="shared" si="83"/>
        <v>-</v>
      </c>
      <c r="BN105" s="182" t="str">
        <f t="shared" si="84"/>
        <v>-</v>
      </c>
      <c r="BO105" s="182" t="str">
        <f t="shared" si="85"/>
        <v>-</v>
      </c>
      <c r="BP105" s="179" t="str">
        <f t="shared" si="86"/>
        <v>-</v>
      </c>
      <c r="BQ105" s="179" t="str">
        <f t="shared" si="87"/>
        <v>-</v>
      </c>
      <c r="BR105" s="179" t="str">
        <f t="shared" si="88"/>
        <v>-</v>
      </c>
      <c r="BS105" s="179" t="str">
        <f t="shared" si="89"/>
        <v>-</v>
      </c>
      <c r="BT105" s="179" t="str">
        <f t="shared" si="90"/>
        <v>-</v>
      </c>
      <c r="BU105" s="179" t="str">
        <f t="shared" si="91"/>
        <v>-</v>
      </c>
      <c r="BV105" s="179" t="str">
        <f t="shared" si="92"/>
        <v>-</v>
      </c>
      <c r="BW105" s="179" t="str">
        <f t="shared" si="93"/>
        <v>-</v>
      </c>
      <c r="BX105" s="179" t="str">
        <f t="shared" si="94"/>
        <v>-</v>
      </c>
      <c r="BY105" s="179" t="str">
        <f t="shared" si="95"/>
        <v>-</v>
      </c>
      <c r="BZ105" s="179" t="str">
        <f t="shared" si="96"/>
        <v>-</v>
      </c>
      <c r="CA105" s="179" t="str">
        <f t="shared" si="97"/>
        <v>-</v>
      </c>
      <c r="CB105" s="179" t="str">
        <f t="shared" si="98"/>
        <v>-</v>
      </c>
      <c r="CC105" s="179" t="str">
        <f t="shared" si="99"/>
        <v>-</v>
      </c>
      <c r="CD105" s="179" t="str">
        <f t="shared" si="100"/>
        <v>-</v>
      </c>
      <c r="CE105" s="179" t="str">
        <f t="shared" si="101"/>
        <v>-</v>
      </c>
      <c r="CF105" s="179" t="str">
        <f t="shared" si="102"/>
        <v>-</v>
      </c>
      <c r="CG105" s="179" t="str">
        <f t="shared" si="103"/>
        <v>-</v>
      </c>
      <c r="CH105" s="179" t="str">
        <f t="shared" si="104"/>
        <v>-</v>
      </c>
      <c r="CI105" s="179" t="str">
        <f t="shared" si="105"/>
        <v>-</v>
      </c>
      <c r="CJ105" s="179" t="str">
        <f t="shared" si="106"/>
        <v>-</v>
      </c>
      <c r="CL105" s="22" t="s">
        <v>37</v>
      </c>
      <c r="CM105" s="22" t="s">
        <v>37</v>
      </c>
      <c r="CN105" s="22" t="s">
        <v>37</v>
      </c>
      <c r="CO105" s="22" t="s">
        <v>37</v>
      </c>
      <c r="CP105" s="22" t="s">
        <v>37</v>
      </c>
      <c r="CQ105" s="22" t="s">
        <v>37</v>
      </c>
      <c r="CR105" s="22" t="s">
        <v>37</v>
      </c>
      <c r="CS105" s="22" t="s">
        <v>37</v>
      </c>
      <c r="CT105" s="22" t="s">
        <v>37</v>
      </c>
      <c r="CU105" s="22" t="s">
        <v>37</v>
      </c>
      <c r="CV105" s="22" t="s">
        <v>37</v>
      </c>
      <c r="CW105" s="22" t="s">
        <v>37</v>
      </c>
      <c r="CX105" s="22" t="s">
        <v>37</v>
      </c>
      <c r="CY105" s="22" t="s">
        <v>37</v>
      </c>
      <c r="CZ105" s="22" t="s">
        <v>37</v>
      </c>
      <c r="DA105" s="22" t="s">
        <v>37</v>
      </c>
      <c r="DB105" s="22" t="s">
        <v>37</v>
      </c>
      <c r="DC105" s="22" t="s">
        <v>37</v>
      </c>
      <c r="DD105" s="22" t="s">
        <v>37</v>
      </c>
      <c r="DE105" s="22" t="s">
        <v>37</v>
      </c>
      <c r="DF105" s="22" t="s">
        <v>37</v>
      </c>
      <c r="DG105" s="22" t="s">
        <v>37</v>
      </c>
      <c r="DH105" s="22" t="s">
        <v>37</v>
      </c>
      <c r="DI105" s="22" t="s">
        <v>37</v>
      </c>
      <c r="DJ105" s="22" t="s">
        <v>37</v>
      </c>
      <c r="DK105" s="22" t="s">
        <v>37</v>
      </c>
      <c r="DL105" s="22" t="s">
        <v>37</v>
      </c>
      <c r="DM105" s="22" t="s">
        <v>37</v>
      </c>
    </row>
    <row r="106" spans="1:117" outlineLevel="1">
      <c r="A106">
        <v>26</v>
      </c>
      <c r="B106" s="146" t="str">
        <f t="shared" si="34"/>
        <v>Medium BBB, Young ewes:Lamb, CFA:6.5yo, Wethers:Yearling</v>
      </c>
      <c r="C106">
        <f t="shared" si="35"/>
        <v>1</v>
      </c>
      <c r="D106" t="b">
        <f t="shared" si="36"/>
        <v>0</v>
      </c>
      <c r="E106">
        <f t="shared" si="37"/>
        <v>241</v>
      </c>
      <c r="F106">
        <f t="shared" si="38"/>
        <v>450</v>
      </c>
      <c r="G106">
        <f t="shared" si="39"/>
        <v>0</v>
      </c>
      <c r="H106">
        <f t="shared" si="40"/>
        <v>1</v>
      </c>
      <c r="K106" s="152">
        <f t="shared" si="107"/>
        <v>2</v>
      </c>
      <c r="L106" s="151">
        <f>MOD(INT(($A106-5)/PRODUCT(N$80:$Q$80)),L$80)+1</f>
        <v>2</v>
      </c>
      <c r="M106" s="152">
        <f t="shared" si="108"/>
        <v>2</v>
      </c>
      <c r="N106" s="151">
        <f>MOD(INT(($A106-5)/PRODUCT(O$80:$Q$80)),N$80)+1</f>
        <v>2</v>
      </c>
      <c r="O106" s="151">
        <f>MOD(INT(($A106-5)/PRODUCT(P$80:$Q$80)),O$80)+1</f>
        <v>1</v>
      </c>
      <c r="P106" s="151">
        <f>MOD(INT(($A106-5)/PRODUCT(Q$80:$Q$80)),P$80)+1</f>
        <v>2</v>
      </c>
      <c r="S106" s="181" t="str">
        <f t="shared" si="41"/>
        <v>-</v>
      </c>
      <c r="T106" s="181" t="str">
        <f t="shared" si="42"/>
        <v>-</v>
      </c>
      <c r="U106" s="181" t="str">
        <f t="shared" si="43"/>
        <v>-</v>
      </c>
      <c r="V106" s="181" t="str">
        <f t="shared" si="44"/>
        <v>-</v>
      </c>
      <c r="W106" s="181" t="str">
        <f t="shared" si="45"/>
        <v>-</v>
      </c>
      <c r="X106" s="181" t="str">
        <f t="shared" si="46"/>
        <v>-</v>
      </c>
      <c r="Y106" s="181" t="str">
        <f t="shared" si="47"/>
        <v>-</v>
      </c>
      <c r="Z106" s="181" t="str">
        <f t="shared" si="48"/>
        <v>-</v>
      </c>
      <c r="AA106" s="181" t="str">
        <f t="shared" si="49"/>
        <v>-</v>
      </c>
      <c r="AB106" s="181" t="str">
        <f t="shared" si="50"/>
        <v>-</v>
      </c>
      <c r="AC106" s="181" t="str">
        <f t="shared" si="51"/>
        <v>-</v>
      </c>
      <c r="AD106" s="181" t="str">
        <f t="shared" si="52"/>
        <v>-</v>
      </c>
      <c r="AE106" s="181" t="str">
        <f t="shared" si="53"/>
        <v>-</v>
      </c>
      <c r="AF106" s="181" t="str">
        <f t="shared" si="54"/>
        <v>-</v>
      </c>
      <c r="AG106" s="179" t="str">
        <f t="shared" si="55"/>
        <v>-</v>
      </c>
      <c r="AH106" s="179" t="str">
        <f t="shared" si="56"/>
        <v>-</v>
      </c>
      <c r="AI106" s="179" t="str">
        <f t="shared" si="109"/>
        <v>-</v>
      </c>
      <c r="AJ106" s="179" t="str">
        <f t="shared" si="109"/>
        <v>-</v>
      </c>
      <c r="AK106" s="179" t="str">
        <f t="shared" si="109"/>
        <v>-</v>
      </c>
      <c r="AL106" s="179" t="str">
        <f t="shared" si="109"/>
        <v>-</v>
      </c>
      <c r="AM106" s="179" t="str">
        <f t="shared" si="109"/>
        <v>-</v>
      </c>
      <c r="AN106" s="179" t="str">
        <f t="shared" si="58"/>
        <v>-</v>
      </c>
      <c r="AO106" s="179" t="str">
        <f t="shared" si="59"/>
        <v>-</v>
      </c>
      <c r="AP106" s="179" t="str">
        <f t="shared" si="60"/>
        <v>-</v>
      </c>
      <c r="AQ106" s="179" t="str">
        <f t="shared" si="61"/>
        <v>-</v>
      </c>
      <c r="AR106" s="179" t="str">
        <f t="shared" si="62"/>
        <v>-</v>
      </c>
      <c r="AS106" s="179" t="str">
        <f t="shared" si="63"/>
        <v>-</v>
      </c>
      <c r="AT106" s="179" t="str">
        <f t="shared" si="64"/>
        <v>-</v>
      </c>
      <c r="AU106" s="179" t="str">
        <f t="shared" si="65"/>
        <v>-</v>
      </c>
      <c r="AV106" s="179" t="str">
        <f t="shared" si="66"/>
        <v>-</v>
      </c>
      <c r="AW106" s="179" t="str">
        <f t="shared" si="67"/>
        <v>-</v>
      </c>
      <c r="AX106" s="179" t="str">
        <f t="shared" si="68"/>
        <v>-</v>
      </c>
      <c r="AY106" s="179" t="str">
        <f t="shared" si="69"/>
        <v>-</v>
      </c>
      <c r="AZ106" s="179" t="str">
        <f t="shared" si="70"/>
        <v>-</v>
      </c>
      <c r="BA106" s="179" t="str">
        <f t="shared" si="71"/>
        <v>-</v>
      </c>
      <c r="BB106" s="182" t="str">
        <f t="shared" si="72"/>
        <v>-</v>
      </c>
      <c r="BC106" s="182" t="str">
        <f t="shared" si="73"/>
        <v>-</v>
      </c>
      <c r="BD106" s="182" t="str">
        <f t="shared" si="74"/>
        <v>-</v>
      </c>
      <c r="BE106" s="182" t="str">
        <f t="shared" si="75"/>
        <v>-</v>
      </c>
      <c r="BF106" s="182" t="str">
        <f t="shared" si="76"/>
        <v>-</v>
      </c>
      <c r="BG106" s="182" t="str">
        <f t="shared" si="77"/>
        <v>-</v>
      </c>
      <c r="BH106" s="182" t="str">
        <f t="shared" si="78"/>
        <v>-</v>
      </c>
      <c r="BI106" s="182" t="str">
        <f t="shared" si="79"/>
        <v>-</v>
      </c>
      <c r="BJ106" s="182" t="str">
        <f t="shared" si="80"/>
        <v>-</v>
      </c>
      <c r="BK106" s="182" t="str">
        <f t="shared" si="81"/>
        <v>-</v>
      </c>
      <c r="BL106" s="182" t="str">
        <f t="shared" si="82"/>
        <v>-</v>
      </c>
      <c r="BM106" s="182" t="str">
        <f t="shared" si="83"/>
        <v>-</v>
      </c>
      <c r="BN106" s="182" t="str">
        <f t="shared" si="84"/>
        <v>-</v>
      </c>
      <c r="BO106" s="182" t="str">
        <f t="shared" si="85"/>
        <v>-</v>
      </c>
      <c r="BP106" s="179" t="str">
        <f t="shared" si="86"/>
        <v>-</v>
      </c>
      <c r="BQ106" s="179" t="str">
        <f t="shared" si="87"/>
        <v>-</v>
      </c>
      <c r="BR106" s="179" t="str">
        <f t="shared" si="88"/>
        <v>-</v>
      </c>
      <c r="BS106" s="179" t="str">
        <f t="shared" si="89"/>
        <v>-</v>
      </c>
      <c r="BT106" s="179" t="str">
        <f t="shared" si="90"/>
        <v>-</v>
      </c>
      <c r="BU106" s="179" t="str">
        <f t="shared" si="91"/>
        <v>-</v>
      </c>
      <c r="BV106" s="179" t="str">
        <f t="shared" si="92"/>
        <v>-</v>
      </c>
      <c r="BW106" s="179" t="str">
        <f t="shared" si="93"/>
        <v>-</v>
      </c>
      <c r="BX106" s="179" t="str">
        <f t="shared" si="94"/>
        <v>-</v>
      </c>
      <c r="BY106" s="179" t="str">
        <f t="shared" si="95"/>
        <v>-</v>
      </c>
      <c r="BZ106" s="179" t="str">
        <f t="shared" si="96"/>
        <v>-</v>
      </c>
      <c r="CA106" s="179" t="str">
        <f t="shared" si="97"/>
        <v>-</v>
      </c>
      <c r="CB106" s="179" t="str">
        <f t="shared" si="98"/>
        <v>-</v>
      </c>
      <c r="CC106" s="179" t="str">
        <f t="shared" si="99"/>
        <v>-</v>
      </c>
      <c r="CD106" s="179" t="str">
        <f t="shared" si="100"/>
        <v>-</v>
      </c>
      <c r="CE106" s="179" t="str">
        <f t="shared" si="101"/>
        <v>-</v>
      </c>
      <c r="CF106" s="179" t="str">
        <f t="shared" si="102"/>
        <v>-</v>
      </c>
      <c r="CG106" s="179" t="str">
        <f t="shared" si="103"/>
        <v>-</v>
      </c>
      <c r="CH106" s="179" t="str">
        <f t="shared" si="104"/>
        <v>-</v>
      </c>
      <c r="CI106" s="179" t="str">
        <f t="shared" si="105"/>
        <v>-</v>
      </c>
      <c r="CJ106" s="179" t="str">
        <f t="shared" si="106"/>
        <v>-</v>
      </c>
      <c r="CL106" s="22" t="s">
        <v>37</v>
      </c>
      <c r="CM106" s="22" t="s">
        <v>37</v>
      </c>
      <c r="CN106" s="22" t="s">
        <v>37</v>
      </c>
      <c r="CO106" s="22" t="s">
        <v>37</v>
      </c>
      <c r="CP106" s="22" t="s">
        <v>37</v>
      </c>
      <c r="CQ106" s="22" t="s">
        <v>37</v>
      </c>
      <c r="CR106" s="22" t="s">
        <v>37</v>
      </c>
      <c r="CS106" s="22" t="s">
        <v>37</v>
      </c>
      <c r="CT106" s="22" t="s">
        <v>37</v>
      </c>
      <c r="CU106" s="22" t="s">
        <v>37</v>
      </c>
      <c r="CV106" s="22" t="s">
        <v>37</v>
      </c>
      <c r="CW106" s="22" t="s">
        <v>37</v>
      </c>
      <c r="CX106" s="22" t="s">
        <v>37</v>
      </c>
      <c r="CY106" s="22" t="s">
        <v>37</v>
      </c>
      <c r="CZ106" s="22" t="s">
        <v>37</v>
      </c>
      <c r="DA106" s="22" t="s">
        <v>37</v>
      </c>
      <c r="DB106" s="22" t="s">
        <v>37</v>
      </c>
      <c r="DC106" s="22" t="s">
        <v>37</v>
      </c>
      <c r="DD106" s="22" t="s">
        <v>37</v>
      </c>
      <c r="DE106" s="22" t="s">
        <v>37</v>
      </c>
      <c r="DF106" s="22" t="s">
        <v>37</v>
      </c>
      <c r="DG106" s="22" t="s">
        <v>37</v>
      </c>
      <c r="DH106" s="22" t="s">
        <v>37</v>
      </c>
      <c r="DI106" s="22" t="s">
        <v>37</v>
      </c>
      <c r="DJ106" s="22" t="s">
        <v>37</v>
      </c>
      <c r="DK106" s="22" t="s">
        <v>37</v>
      </c>
      <c r="DL106" s="22" t="s">
        <v>37</v>
      </c>
      <c r="DM106" s="22" t="s">
        <v>37</v>
      </c>
    </row>
    <row r="107" spans="1:117" outlineLevel="1">
      <c r="A107">
        <v>27</v>
      </c>
      <c r="B107" s="146" t="str">
        <f t="shared" si="34"/>
        <v>Medium BBB, Young ewes:Hgt, CFA:5.5yo, Wethers:Yearling</v>
      </c>
      <c r="C107">
        <f t="shared" si="35"/>
        <v>1</v>
      </c>
      <c r="D107" t="b">
        <f t="shared" si="36"/>
        <v>0</v>
      </c>
      <c r="E107">
        <f t="shared" si="37"/>
        <v>241</v>
      </c>
      <c r="F107">
        <f t="shared" si="38"/>
        <v>450</v>
      </c>
      <c r="G107">
        <f t="shared" si="39"/>
        <v>500</v>
      </c>
      <c r="H107">
        <f t="shared" si="40"/>
        <v>0</v>
      </c>
      <c r="K107" s="152">
        <f t="shared" si="107"/>
        <v>2</v>
      </c>
      <c r="L107" s="151">
        <f>MOD(INT(($A107-5)/PRODUCT(N$80:$Q$80)),L$80)+1</f>
        <v>2</v>
      </c>
      <c r="M107" s="152">
        <f t="shared" si="108"/>
        <v>2</v>
      </c>
      <c r="N107" s="151">
        <f>MOD(INT(($A107-5)/PRODUCT(O$80:$Q$80)),N$80)+1</f>
        <v>2</v>
      </c>
      <c r="O107" s="151">
        <f>MOD(INT(($A107-5)/PRODUCT(P$80:$Q$80)),O$80)+1</f>
        <v>2</v>
      </c>
      <c r="P107" s="151">
        <f>MOD(INT(($A107-5)/PRODUCT(Q$80:$Q$80)),P$80)+1</f>
        <v>1</v>
      </c>
      <c r="S107" s="181">
        <f t="shared" si="41"/>
        <v>2060</v>
      </c>
      <c r="T107" s="181">
        <f t="shared" si="42"/>
        <v>1894</v>
      </c>
      <c r="U107" s="181">
        <f t="shared" si="43"/>
        <v>1796</v>
      </c>
      <c r="V107" s="181">
        <f t="shared" si="44"/>
        <v>1694</v>
      </c>
      <c r="W107" s="181">
        <f t="shared" si="45"/>
        <v>1589</v>
      </c>
      <c r="X107" s="181" t="str">
        <f t="shared" si="46"/>
        <v>-</v>
      </c>
      <c r="Y107" s="181" t="str">
        <f t="shared" si="47"/>
        <v>-</v>
      </c>
      <c r="Z107" s="181" t="str">
        <f t="shared" si="48"/>
        <v>-</v>
      </c>
      <c r="AA107" s="181" t="str">
        <f t="shared" si="49"/>
        <v>-</v>
      </c>
      <c r="AB107" s="181" t="str">
        <f t="shared" si="50"/>
        <v>-</v>
      </c>
      <c r="AC107" s="181" t="str">
        <f t="shared" si="51"/>
        <v>-</v>
      </c>
      <c r="AD107" s="181" t="str">
        <f t="shared" si="52"/>
        <v>-</v>
      </c>
      <c r="AE107" s="181" t="str">
        <f t="shared" si="53"/>
        <v>-</v>
      </c>
      <c r="AF107" s="181" t="str">
        <f t="shared" si="54"/>
        <v>-</v>
      </c>
      <c r="AG107" s="179">
        <f t="shared" si="55"/>
        <v>2472</v>
      </c>
      <c r="AH107" s="179">
        <f t="shared" si="56"/>
        <v>2272.7999999999997</v>
      </c>
      <c r="AI107" s="179">
        <f t="shared" si="109"/>
        <v>2155.1999999999998</v>
      </c>
      <c r="AJ107" s="179">
        <f t="shared" si="109"/>
        <v>2032.8</v>
      </c>
      <c r="AK107" s="179">
        <f t="shared" si="109"/>
        <v>1906.8</v>
      </c>
      <c r="AL107" s="179" t="str">
        <f t="shared" si="109"/>
        <v>-</v>
      </c>
      <c r="AM107" s="179" t="str">
        <f t="shared" si="109"/>
        <v>-</v>
      </c>
      <c r="AN107" s="179" t="str">
        <f t="shared" si="58"/>
        <v>-</v>
      </c>
      <c r="AO107" s="179" t="str">
        <f t="shared" si="59"/>
        <v>-</v>
      </c>
      <c r="AP107" s="179" t="str">
        <f t="shared" si="60"/>
        <v>-</v>
      </c>
      <c r="AQ107" s="179" t="str">
        <f t="shared" si="61"/>
        <v>-</v>
      </c>
      <c r="AR107" s="179" t="str">
        <f t="shared" si="62"/>
        <v>-</v>
      </c>
      <c r="AS107" s="179" t="str">
        <f t="shared" si="63"/>
        <v>-</v>
      </c>
      <c r="AT107" s="179" t="str">
        <f t="shared" si="64"/>
        <v>-</v>
      </c>
      <c r="AU107" s="179">
        <f t="shared" si="65"/>
        <v>1648</v>
      </c>
      <c r="AV107" s="179">
        <f t="shared" si="66"/>
        <v>1515.2</v>
      </c>
      <c r="AW107" s="179">
        <f t="shared" si="67"/>
        <v>1436.8000000000002</v>
      </c>
      <c r="AX107" s="179">
        <f t="shared" si="68"/>
        <v>1355.2</v>
      </c>
      <c r="AY107" s="179">
        <f t="shared" si="69"/>
        <v>1271.2</v>
      </c>
      <c r="AZ107" s="179" t="str">
        <f t="shared" si="70"/>
        <v>-</v>
      </c>
      <c r="BA107" s="179" t="str">
        <f t="shared" si="71"/>
        <v>-</v>
      </c>
      <c r="BB107" s="182">
        <f t="shared" si="72"/>
        <v>2000</v>
      </c>
      <c r="BC107" s="182">
        <f t="shared" si="73"/>
        <v>2001</v>
      </c>
      <c r="BD107" s="182">
        <f t="shared" si="74"/>
        <v>2002</v>
      </c>
      <c r="BE107" s="182">
        <f t="shared" si="75"/>
        <v>2003</v>
      </c>
      <c r="BF107" s="182">
        <f t="shared" si="76"/>
        <v>2004</v>
      </c>
      <c r="BG107" s="182" t="str">
        <f t="shared" si="77"/>
        <v>-</v>
      </c>
      <c r="BH107" s="182" t="str">
        <f t="shared" si="78"/>
        <v>-</v>
      </c>
      <c r="BI107" s="182" t="str">
        <f t="shared" si="79"/>
        <v>-</v>
      </c>
      <c r="BJ107" s="182" t="str">
        <f t="shared" si="80"/>
        <v>-</v>
      </c>
      <c r="BK107" s="182" t="str">
        <f t="shared" si="81"/>
        <v>-</v>
      </c>
      <c r="BL107" s="182" t="str">
        <f t="shared" si="82"/>
        <v>-</v>
      </c>
      <c r="BM107" s="182" t="str">
        <f t="shared" si="83"/>
        <v>-</v>
      </c>
      <c r="BN107" s="182" t="str">
        <f t="shared" si="84"/>
        <v>-</v>
      </c>
      <c r="BO107" s="182" t="str">
        <f t="shared" si="85"/>
        <v>-</v>
      </c>
      <c r="BP107" s="179">
        <f t="shared" si="86"/>
        <v>2400</v>
      </c>
      <c r="BQ107" s="179">
        <f t="shared" si="87"/>
        <v>2401.1999999999998</v>
      </c>
      <c r="BR107" s="179">
        <f t="shared" si="88"/>
        <v>2402.4</v>
      </c>
      <c r="BS107" s="179">
        <f t="shared" si="89"/>
        <v>2403.6</v>
      </c>
      <c r="BT107" s="179">
        <f t="shared" si="90"/>
        <v>2404.7999999999997</v>
      </c>
      <c r="BU107" s="179" t="str">
        <f t="shared" si="91"/>
        <v>-</v>
      </c>
      <c r="BV107" s="179" t="str">
        <f t="shared" si="92"/>
        <v>-</v>
      </c>
      <c r="BW107" s="179" t="str">
        <f t="shared" si="93"/>
        <v>-</v>
      </c>
      <c r="BX107" s="179" t="str">
        <f t="shared" si="94"/>
        <v>-</v>
      </c>
      <c r="BY107" s="179" t="str">
        <f t="shared" si="95"/>
        <v>-</v>
      </c>
      <c r="BZ107" s="179" t="str">
        <f t="shared" si="96"/>
        <v>-</v>
      </c>
      <c r="CA107" s="179" t="str">
        <f t="shared" si="97"/>
        <v>-</v>
      </c>
      <c r="CB107" s="179" t="str">
        <f t="shared" si="98"/>
        <v>-</v>
      </c>
      <c r="CC107" s="179" t="str">
        <f t="shared" si="99"/>
        <v>-</v>
      </c>
      <c r="CD107" s="179">
        <f t="shared" si="100"/>
        <v>1600</v>
      </c>
      <c r="CE107" s="179">
        <f t="shared" si="101"/>
        <v>1600.8000000000002</v>
      </c>
      <c r="CF107" s="179">
        <f t="shared" si="102"/>
        <v>1601.6000000000001</v>
      </c>
      <c r="CG107" s="179">
        <f t="shared" si="103"/>
        <v>1602.4</v>
      </c>
      <c r="CH107" s="179">
        <f t="shared" si="104"/>
        <v>1603.2</v>
      </c>
      <c r="CI107" s="179" t="str">
        <f t="shared" si="105"/>
        <v>-</v>
      </c>
      <c r="CJ107" s="179" t="str">
        <f t="shared" si="106"/>
        <v>-</v>
      </c>
      <c r="CL107" s="22">
        <v>2060</v>
      </c>
      <c r="CM107" s="22">
        <v>1894</v>
      </c>
      <c r="CN107" s="22">
        <v>1796</v>
      </c>
      <c r="CO107" s="22">
        <v>1694</v>
      </c>
      <c r="CP107" s="22">
        <v>1589</v>
      </c>
      <c r="CQ107" s="22" t="s">
        <v>37</v>
      </c>
      <c r="CR107" s="22" t="s">
        <v>37</v>
      </c>
      <c r="CS107" s="22" t="s">
        <v>37</v>
      </c>
      <c r="CT107" s="22" t="s">
        <v>37</v>
      </c>
      <c r="CU107" s="22" t="s">
        <v>37</v>
      </c>
      <c r="CV107" s="22" t="s">
        <v>37</v>
      </c>
      <c r="CW107" s="22" t="s">
        <v>37</v>
      </c>
      <c r="CX107" s="22" t="s">
        <v>37</v>
      </c>
      <c r="CY107" s="22" t="s">
        <v>37</v>
      </c>
      <c r="CZ107" s="22">
        <v>2000</v>
      </c>
      <c r="DA107" s="22">
        <f>CZ107+1</f>
        <v>2001</v>
      </c>
      <c r="DB107" s="22">
        <f t="shared" ref="DB107:DD107" si="111">DA107+1</f>
        <v>2002</v>
      </c>
      <c r="DC107" s="22">
        <f t="shared" si="111"/>
        <v>2003</v>
      </c>
      <c r="DD107" s="22">
        <f t="shared" si="111"/>
        <v>2004</v>
      </c>
      <c r="DE107" s="22" t="s">
        <v>37</v>
      </c>
      <c r="DF107" s="22" t="s">
        <v>37</v>
      </c>
      <c r="DG107" s="22" t="s">
        <v>37</v>
      </c>
      <c r="DH107" s="22" t="s">
        <v>37</v>
      </c>
      <c r="DI107" s="22" t="s">
        <v>37</v>
      </c>
      <c r="DJ107" s="22" t="s">
        <v>37</v>
      </c>
      <c r="DK107" s="22" t="s">
        <v>37</v>
      </c>
      <c r="DL107" s="22" t="s">
        <v>37</v>
      </c>
      <c r="DM107" s="22" t="s">
        <v>37</v>
      </c>
    </row>
    <row r="108" spans="1:117" outlineLevel="1">
      <c r="A108">
        <v>28</v>
      </c>
      <c r="B108" s="146" t="str">
        <f t="shared" si="34"/>
        <v>Medium BBB, Young ewes:Hgt, CFA:6.5yo, Wethers:Yearling</v>
      </c>
      <c r="C108">
        <f t="shared" si="35"/>
        <v>1</v>
      </c>
      <c r="D108" t="b">
        <f t="shared" si="36"/>
        <v>0</v>
      </c>
      <c r="E108">
        <f t="shared" si="37"/>
        <v>241</v>
      </c>
      <c r="F108">
        <f t="shared" si="38"/>
        <v>450</v>
      </c>
      <c r="G108">
        <f t="shared" si="39"/>
        <v>500</v>
      </c>
      <c r="H108">
        <f t="shared" si="40"/>
        <v>1</v>
      </c>
      <c r="K108" s="152">
        <f t="shared" si="107"/>
        <v>2</v>
      </c>
      <c r="L108" s="151">
        <f>MOD(INT(($A108-5)/PRODUCT(N$80:$Q$80)),L$80)+1</f>
        <v>2</v>
      </c>
      <c r="M108" s="152">
        <f t="shared" si="108"/>
        <v>2</v>
      </c>
      <c r="N108" s="151">
        <f>MOD(INT(($A108-5)/PRODUCT(O$80:$Q$80)),N$80)+1</f>
        <v>2</v>
      </c>
      <c r="O108" s="151">
        <f>MOD(INT(($A108-5)/PRODUCT(P$80:$Q$80)),O$80)+1</f>
        <v>2</v>
      </c>
      <c r="P108" s="151">
        <f>MOD(INT(($A108-5)/PRODUCT(Q$80:$Q$80)),P$80)+1</f>
        <v>2</v>
      </c>
      <c r="S108" s="181" t="str">
        <f t="shared" si="41"/>
        <v>-</v>
      </c>
      <c r="T108" s="181" t="str">
        <f t="shared" si="42"/>
        <v>-</v>
      </c>
      <c r="U108" s="181" t="str">
        <f t="shared" si="43"/>
        <v>-</v>
      </c>
      <c r="V108" s="181" t="str">
        <f t="shared" si="44"/>
        <v>-</v>
      </c>
      <c r="W108" s="181" t="str">
        <f t="shared" si="45"/>
        <v>-</v>
      </c>
      <c r="X108" s="181" t="str">
        <f t="shared" si="46"/>
        <v>-</v>
      </c>
      <c r="Y108" s="181" t="str">
        <f t="shared" si="47"/>
        <v>-</v>
      </c>
      <c r="Z108" s="181" t="str">
        <f t="shared" si="48"/>
        <v>-</v>
      </c>
      <c r="AA108" s="181" t="str">
        <f t="shared" si="49"/>
        <v>-</v>
      </c>
      <c r="AB108" s="181" t="str">
        <f t="shared" si="50"/>
        <v>-</v>
      </c>
      <c r="AC108" s="181" t="str">
        <f t="shared" si="51"/>
        <v>-</v>
      </c>
      <c r="AD108" s="181" t="str">
        <f t="shared" si="52"/>
        <v>-</v>
      </c>
      <c r="AE108" s="181" t="str">
        <f t="shared" si="53"/>
        <v>-</v>
      </c>
      <c r="AF108" s="181" t="str">
        <f t="shared" si="54"/>
        <v>-</v>
      </c>
      <c r="AG108" s="179" t="str">
        <f t="shared" si="55"/>
        <v>-</v>
      </c>
      <c r="AH108" s="179" t="str">
        <f t="shared" si="56"/>
        <v>-</v>
      </c>
      <c r="AI108" s="179" t="str">
        <f t="shared" si="109"/>
        <v>-</v>
      </c>
      <c r="AJ108" s="179" t="str">
        <f t="shared" si="109"/>
        <v>-</v>
      </c>
      <c r="AK108" s="179" t="str">
        <f t="shared" si="109"/>
        <v>-</v>
      </c>
      <c r="AL108" s="179" t="str">
        <f t="shared" si="109"/>
        <v>-</v>
      </c>
      <c r="AM108" s="179" t="str">
        <f t="shared" si="109"/>
        <v>-</v>
      </c>
      <c r="AN108" s="179" t="str">
        <f t="shared" si="58"/>
        <v>-</v>
      </c>
      <c r="AO108" s="179" t="str">
        <f t="shared" si="59"/>
        <v>-</v>
      </c>
      <c r="AP108" s="179" t="str">
        <f t="shared" si="60"/>
        <v>-</v>
      </c>
      <c r="AQ108" s="179" t="str">
        <f t="shared" si="61"/>
        <v>-</v>
      </c>
      <c r="AR108" s="179" t="str">
        <f t="shared" si="62"/>
        <v>-</v>
      </c>
      <c r="AS108" s="179" t="str">
        <f t="shared" si="63"/>
        <v>-</v>
      </c>
      <c r="AT108" s="179" t="str">
        <f t="shared" si="64"/>
        <v>-</v>
      </c>
      <c r="AU108" s="179" t="str">
        <f t="shared" si="65"/>
        <v>-</v>
      </c>
      <c r="AV108" s="179" t="str">
        <f t="shared" si="66"/>
        <v>-</v>
      </c>
      <c r="AW108" s="179" t="str">
        <f t="shared" si="67"/>
        <v>-</v>
      </c>
      <c r="AX108" s="179" t="str">
        <f t="shared" si="68"/>
        <v>-</v>
      </c>
      <c r="AY108" s="179" t="str">
        <f t="shared" si="69"/>
        <v>-</v>
      </c>
      <c r="AZ108" s="179" t="str">
        <f t="shared" si="70"/>
        <v>-</v>
      </c>
      <c r="BA108" s="179" t="str">
        <f t="shared" si="71"/>
        <v>-</v>
      </c>
      <c r="BB108" s="182" t="str">
        <f t="shared" si="72"/>
        <v>-</v>
      </c>
      <c r="BC108" s="182" t="str">
        <f t="shared" si="73"/>
        <v>-</v>
      </c>
      <c r="BD108" s="182" t="str">
        <f t="shared" si="74"/>
        <v>-</v>
      </c>
      <c r="BE108" s="182" t="str">
        <f t="shared" si="75"/>
        <v>-</v>
      </c>
      <c r="BF108" s="182" t="str">
        <f t="shared" si="76"/>
        <v>-</v>
      </c>
      <c r="BG108" s="182" t="str">
        <f t="shared" si="77"/>
        <v>-</v>
      </c>
      <c r="BH108" s="182" t="str">
        <f t="shared" si="78"/>
        <v>-</v>
      </c>
      <c r="BI108" s="182" t="str">
        <f t="shared" si="79"/>
        <v>-</v>
      </c>
      <c r="BJ108" s="182" t="str">
        <f t="shared" si="80"/>
        <v>-</v>
      </c>
      <c r="BK108" s="182" t="str">
        <f t="shared" si="81"/>
        <v>-</v>
      </c>
      <c r="BL108" s="182" t="str">
        <f t="shared" si="82"/>
        <v>-</v>
      </c>
      <c r="BM108" s="182" t="str">
        <f t="shared" si="83"/>
        <v>-</v>
      </c>
      <c r="BN108" s="182" t="str">
        <f t="shared" si="84"/>
        <v>-</v>
      </c>
      <c r="BO108" s="182" t="str">
        <f t="shared" si="85"/>
        <v>-</v>
      </c>
      <c r="BP108" s="179" t="str">
        <f t="shared" si="86"/>
        <v>-</v>
      </c>
      <c r="BQ108" s="179" t="str">
        <f t="shared" si="87"/>
        <v>-</v>
      </c>
      <c r="BR108" s="179" t="str">
        <f t="shared" si="88"/>
        <v>-</v>
      </c>
      <c r="BS108" s="179" t="str">
        <f t="shared" si="89"/>
        <v>-</v>
      </c>
      <c r="BT108" s="179" t="str">
        <f t="shared" si="90"/>
        <v>-</v>
      </c>
      <c r="BU108" s="179" t="str">
        <f t="shared" si="91"/>
        <v>-</v>
      </c>
      <c r="BV108" s="179" t="str">
        <f t="shared" si="92"/>
        <v>-</v>
      </c>
      <c r="BW108" s="179" t="str">
        <f t="shared" si="93"/>
        <v>-</v>
      </c>
      <c r="BX108" s="179" t="str">
        <f t="shared" si="94"/>
        <v>-</v>
      </c>
      <c r="BY108" s="179" t="str">
        <f t="shared" si="95"/>
        <v>-</v>
      </c>
      <c r="BZ108" s="179" t="str">
        <f t="shared" si="96"/>
        <v>-</v>
      </c>
      <c r="CA108" s="179" t="str">
        <f t="shared" si="97"/>
        <v>-</v>
      </c>
      <c r="CB108" s="179" t="str">
        <f t="shared" si="98"/>
        <v>-</v>
      </c>
      <c r="CC108" s="179" t="str">
        <f t="shared" si="99"/>
        <v>-</v>
      </c>
      <c r="CD108" s="179" t="str">
        <f t="shared" si="100"/>
        <v>-</v>
      </c>
      <c r="CE108" s="179" t="str">
        <f t="shared" si="101"/>
        <v>-</v>
      </c>
      <c r="CF108" s="179" t="str">
        <f t="shared" si="102"/>
        <v>-</v>
      </c>
      <c r="CG108" s="179" t="str">
        <f t="shared" si="103"/>
        <v>-</v>
      </c>
      <c r="CH108" s="179" t="str">
        <f t="shared" si="104"/>
        <v>-</v>
      </c>
      <c r="CI108" s="179" t="str">
        <f t="shared" si="105"/>
        <v>-</v>
      </c>
      <c r="CJ108" s="179" t="str">
        <f t="shared" si="106"/>
        <v>-</v>
      </c>
      <c r="CL108" s="22" t="s">
        <v>37</v>
      </c>
      <c r="CM108" s="22" t="s">
        <v>37</v>
      </c>
      <c r="CN108" s="22" t="s">
        <v>37</v>
      </c>
      <c r="CO108" s="22" t="s">
        <v>37</v>
      </c>
      <c r="CP108" s="22" t="s">
        <v>37</v>
      </c>
      <c r="CQ108" s="22" t="s">
        <v>37</v>
      </c>
      <c r="CR108" s="22" t="s">
        <v>37</v>
      </c>
      <c r="CS108" s="22" t="s">
        <v>37</v>
      </c>
      <c r="CT108" s="22" t="s">
        <v>37</v>
      </c>
      <c r="CU108" s="22" t="s">
        <v>37</v>
      </c>
      <c r="CV108" s="22" t="s">
        <v>37</v>
      </c>
      <c r="CW108" s="22" t="s">
        <v>37</v>
      </c>
      <c r="CX108" s="22" t="s">
        <v>37</v>
      </c>
      <c r="CY108" s="22" t="s">
        <v>37</v>
      </c>
      <c r="CZ108" s="22" t="s">
        <v>37</v>
      </c>
      <c r="DA108" s="22" t="s">
        <v>37</v>
      </c>
      <c r="DB108" s="22" t="s">
        <v>37</v>
      </c>
      <c r="DC108" s="22" t="s">
        <v>37</v>
      </c>
      <c r="DD108" s="22" t="s">
        <v>37</v>
      </c>
      <c r="DE108" s="22" t="s">
        <v>37</v>
      </c>
      <c r="DF108" s="22" t="s">
        <v>37</v>
      </c>
      <c r="DG108" s="22" t="s">
        <v>37</v>
      </c>
      <c r="DH108" s="22" t="s">
        <v>37</v>
      </c>
      <c r="DI108" s="22" t="s">
        <v>37</v>
      </c>
      <c r="DJ108" s="22" t="s">
        <v>37</v>
      </c>
      <c r="DK108" s="22" t="s">
        <v>37</v>
      </c>
      <c r="DL108" s="22" t="s">
        <v>37</v>
      </c>
      <c r="DM108" s="22" t="s">
        <v>37</v>
      </c>
    </row>
    <row r="109" spans="1:117" outlineLevel="1">
      <c r="A109">
        <v>29</v>
      </c>
      <c r="B109" s="146" t="str">
        <f t="shared" si="34"/>
        <v>Medium BBB, Young ewes:Lamb, CFA:5.5yo, Wethers:Hgt</v>
      </c>
      <c r="C109">
        <f t="shared" si="35"/>
        <v>1</v>
      </c>
      <c r="D109" t="b">
        <f t="shared" si="36"/>
        <v>0</v>
      </c>
      <c r="E109">
        <f t="shared" si="37"/>
        <v>451</v>
      </c>
      <c r="F109">
        <f t="shared" si="38"/>
        <v>630</v>
      </c>
      <c r="G109">
        <f t="shared" si="39"/>
        <v>0</v>
      </c>
      <c r="H109">
        <f t="shared" si="40"/>
        <v>0</v>
      </c>
      <c r="K109" s="152">
        <f t="shared" si="107"/>
        <v>2</v>
      </c>
      <c r="L109" s="151">
        <f>MOD(INT(($A109-5)/PRODUCT(N$80:$Q$80)),L$80)+1</f>
        <v>2</v>
      </c>
      <c r="M109" s="152">
        <f t="shared" si="108"/>
        <v>3</v>
      </c>
      <c r="N109" s="151">
        <f>MOD(INT(($A109-5)/PRODUCT(O$80:$Q$80)),N$80)+1</f>
        <v>3</v>
      </c>
      <c r="O109" s="151">
        <f>MOD(INT(($A109-5)/PRODUCT(P$80:$Q$80)),O$80)+1</f>
        <v>1</v>
      </c>
      <c r="P109" s="151">
        <f>MOD(INT(($A109-5)/PRODUCT(Q$80:$Q$80)),P$80)+1</f>
        <v>1</v>
      </c>
      <c r="S109" s="181" t="str">
        <f t="shared" si="41"/>
        <v>-</v>
      </c>
      <c r="T109" s="181" t="str">
        <f t="shared" si="42"/>
        <v>-</v>
      </c>
      <c r="U109" s="181" t="str">
        <f t="shared" si="43"/>
        <v>-</v>
      </c>
      <c r="V109" s="181" t="str">
        <f t="shared" si="44"/>
        <v>-</v>
      </c>
      <c r="W109" s="181" t="str">
        <f t="shared" si="45"/>
        <v>-</v>
      </c>
      <c r="X109" s="181" t="str">
        <f t="shared" si="46"/>
        <v>-</v>
      </c>
      <c r="Y109" s="181" t="str">
        <f t="shared" si="47"/>
        <v>-</v>
      </c>
      <c r="Z109" s="181" t="str">
        <f t="shared" si="48"/>
        <v>-</v>
      </c>
      <c r="AA109" s="181" t="str">
        <f t="shared" si="49"/>
        <v>-</v>
      </c>
      <c r="AB109" s="181" t="str">
        <f t="shared" si="50"/>
        <v>-</v>
      </c>
      <c r="AC109" s="181" t="str">
        <f t="shared" si="51"/>
        <v>-</v>
      </c>
      <c r="AD109" s="181" t="str">
        <f t="shared" si="52"/>
        <v>-</v>
      </c>
      <c r="AE109" s="181" t="str">
        <f t="shared" si="53"/>
        <v>-</v>
      </c>
      <c r="AF109" s="181" t="str">
        <f t="shared" si="54"/>
        <v>-</v>
      </c>
      <c r="AG109" s="179" t="str">
        <f t="shared" si="55"/>
        <v>-</v>
      </c>
      <c r="AH109" s="179" t="str">
        <f t="shared" si="56"/>
        <v>-</v>
      </c>
      <c r="AI109" s="179" t="str">
        <f t="shared" si="109"/>
        <v>-</v>
      </c>
      <c r="AJ109" s="179" t="str">
        <f t="shared" si="109"/>
        <v>-</v>
      </c>
      <c r="AK109" s="179" t="str">
        <f t="shared" si="109"/>
        <v>-</v>
      </c>
      <c r="AL109" s="179" t="str">
        <f t="shared" si="109"/>
        <v>-</v>
      </c>
      <c r="AM109" s="179" t="str">
        <f t="shared" si="109"/>
        <v>-</v>
      </c>
      <c r="AN109" s="179" t="str">
        <f t="shared" si="58"/>
        <v>-</v>
      </c>
      <c r="AO109" s="179" t="str">
        <f t="shared" si="59"/>
        <v>-</v>
      </c>
      <c r="AP109" s="179" t="str">
        <f t="shared" si="60"/>
        <v>-</v>
      </c>
      <c r="AQ109" s="179" t="str">
        <f t="shared" si="61"/>
        <v>-</v>
      </c>
      <c r="AR109" s="179" t="str">
        <f t="shared" si="62"/>
        <v>-</v>
      </c>
      <c r="AS109" s="179" t="str">
        <f t="shared" si="63"/>
        <v>-</v>
      </c>
      <c r="AT109" s="179" t="str">
        <f t="shared" si="64"/>
        <v>-</v>
      </c>
      <c r="AU109" s="179" t="str">
        <f t="shared" si="65"/>
        <v>-</v>
      </c>
      <c r="AV109" s="179" t="str">
        <f t="shared" si="66"/>
        <v>-</v>
      </c>
      <c r="AW109" s="179" t="str">
        <f t="shared" si="67"/>
        <v>-</v>
      </c>
      <c r="AX109" s="179" t="str">
        <f t="shared" si="68"/>
        <v>-</v>
      </c>
      <c r="AY109" s="179" t="str">
        <f t="shared" si="69"/>
        <v>-</v>
      </c>
      <c r="AZ109" s="179" t="str">
        <f t="shared" si="70"/>
        <v>-</v>
      </c>
      <c r="BA109" s="179" t="str">
        <f t="shared" si="71"/>
        <v>-</v>
      </c>
      <c r="BB109" s="182" t="str">
        <f t="shared" si="72"/>
        <v>-</v>
      </c>
      <c r="BC109" s="182" t="str">
        <f t="shared" si="73"/>
        <v>-</v>
      </c>
      <c r="BD109" s="182" t="str">
        <f t="shared" si="74"/>
        <v>-</v>
      </c>
      <c r="BE109" s="182" t="str">
        <f t="shared" si="75"/>
        <v>-</v>
      </c>
      <c r="BF109" s="182" t="str">
        <f t="shared" si="76"/>
        <v>-</v>
      </c>
      <c r="BG109" s="182" t="str">
        <f t="shared" si="77"/>
        <v>-</v>
      </c>
      <c r="BH109" s="182" t="str">
        <f t="shared" si="78"/>
        <v>-</v>
      </c>
      <c r="BI109" s="182" t="str">
        <f t="shared" si="79"/>
        <v>-</v>
      </c>
      <c r="BJ109" s="182" t="str">
        <f t="shared" si="80"/>
        <v>-</v>
      </c>
      <c r="BK109" s="182" t="str">
        <f t="shared" si="81"/>
        <v>-</v>
      </c>
      <c r="BL109" s="182" t="str">
        <f t="shared" si="82"/>
        <v>-</v>
      </c>
      <c r="BM109" s="182" t="str">
        <f t="shared" si="83"/>
        <v>-</v>
      </c>
      <c r="BN109" s="182" t="str">
        <f t="shared" si="84"/>
        <v>-</v>
      </c>
      <c r="BO109" s="182" t="str">
        <f t="shared" si="85"/>
        <v>-</v>
      </c>
      <c r="BP109" s="179" t="str">
        <f t="shared" si="86"/>
        <v>-</v>
      </c>
      <c r="BQ109" s="179" t="str">
        <f t="shared" si="87"/>
        <v>-</v>
      </c>
      <c r="BR109" s="179" t="str">
        <f t="shared" si="88"/>
        <v>-</v>
      </c>
      <c r="BS109" s="179" t="str">
        <f t="shared" si="89"/>
        <v>-</v>
      </c>
      <c r="BT109" s="179" t="str">
        <f t="shared" si="90"/>
        <v>-</v>
      </c>
      <c r="BU109" s="179" t="str">
        <f t="shared" si="91"/>
        <v>-</v>
      </c>
      <c r="BV109" s="179" t="str">
        <f t="shared" si="92"/>
        <v>-</v>
      </c>
      <c r="BW109" s="179" t="str">
        <f t="shared" si="93"/>
        <v>-</v>
      </c>
      <c r="BX109" s="179" t="str">
        <f t="shared" si="94"/>
        <v>-</v>
      </c>
      <c r="BY109" s="179" t="str">
        <f t="shared" si="95"/>
        <v>-</v>
      </c>
      <c r="BZ109" s="179" t="str">
        <f t="shared" si="96"/>
        <v>-</v>
      </c>
      <c r="CA109" s="179" t="str">
        <f t="shared" si="97"/>
        <v>-</v>
      </c>
      <c r="CB109" s="179" t="str">
        <f t="shared" si="98"/>
        <v>-</v>
      </c>
      <c r="CC109" s="179" t="str">
        <f t="shared" si="99"/>
        <v>-</v>
      </c>
      <c r="CD109" s="179" t="str">
        <f t="shared" si="100"/>
        <v>-</v>
      </c>
      <c r="CE109" s="179" t="str">
        <f t="shared" si="101"/>
        <v>-</v>
      </c>
      <c r="CF109" s="179" t="str">
        <f t="shared" si="102"/>
        <v>-</v>
      </c>
      <c r="CG109" s="179" t="str">
        <f t="shared" si="103"/>
        <v>-</v>
      </c>
      <c r="CH109" s="179" t="str">
        <f t="shared" si="104"/>
        <v>-</v>
      </c>
      <c r="CI109" s="179" t="str">
        <f t="shared" si="105"/>
        <v>-</v>
      </c>
      <c r="CJ109" s="179" t="str">
        <f t="shared" si="106"/>
        <v>-</v>
      </c>
      <c r="CL109" s="22" t="s">
        <v>37</v>
      </c>
      <c r="CM109" s="22" t="s">
        <v>37</v>
      </c>
      <c r="CN109" s="22" t="s">
        <v>37</v>
      </c>
      <c r="CO109" s="22" t="s">
        <v>37</v>
      </c>
      <c r="CP109" s="22" t="s">
        <v>37</v>
      </c>
      <c r="CQ109" s="22" t="s">
        <v>37</v>
      </c>
      <c r="CR109" s="22" t="s">
        <v>37</v>
      </c>
      <c r="CS109" s="22" t="s">
        <v>37</v>
      </c>
      <c r="CT109" s="22" t="s">
        <v>37</v>
      </c>
      <c r="CU109" s="22" t="s">
        <v>37</v>
      </c>
      <c r="CV109" s="22" t="s">
        <v>37</v>
      </c>
      <c r="CW109" s="22" t="s">
        <v>37</v>
      </c>
      <c r="CX109" s="22" t="s">
        <v>37</v>
      </c>
      <c r="CY109" s="22" t="s">
        <v>37</v>
      </c>
      <c r="CZ109" s="22" t="s">
        <v>37</v>
      </c>
      <c r="DA109" s="22" t="s">
        <v>37</v>
      </c>
      <c r="DB109" s="22" t="s">
        <v>37</v>
      </c>
      <c r="DC109" s="22" t="s">
        <v>37</v>
      </c>
      <c r="DD109" s="22" t="s">
        <v>37</v>
      </c>
      <c r="DE109" s="22" t="s">
        <v>37</v>
      </c>
      <c r="DF109" s="22" t="s">
        <v>37</v>
      </c>
      <c r="DG109" s="22" t="s">
        <v>37</v>
      </c>
      <c r="DH109" s="22" t="s">
        <v>37</v>
      </c>
      <c r="DI109" s="22" t="s">
        <v>37</v>
      </c>
      <c r="DJ109" s="22" t="s">
        <v>37</v>
      </c>
      <c r="DK109" s="22" t="s">
        <v>37</v>
      </c>
      <c r="DL109" s="22" t="s">
        <v>37</v>
      </c>
      <c r="DM109" s="22" t="s">
        <v>37</v>
      </c>
    </row>
    <row r="110" spans="1:117" outlineLevel="1">
      <c r="A110">
        <v>30</v>
      </c>
      <c r="B110" s="146" t="str">
        <f t="shared" si="34"/>
        <v>Medium BBB, Young ewes:Lamb, CFA:6.5yo, Wethers:Hgt</v>
      </c>
      <c r="C110">
        <f t="shared" si="35"/>
        <v>1</v>
      </c>
      <c r="D110" t="b">
        <f t="shared" si="36"/>
        <v>0</v>
      </c>
      <c r="E110">
        <f t="shared" si="37"/>
        <v>451</v>
      </c>
      <c r="F110">
        <f t="shared" si="38"/>
        <v>630</v>
      </c>
      <c r="G110">
        <f t="shared" si="39"/>
        <v>0</v>
      </c>
      <c r="H110">
        <f t="shared" si="40"/>
        <v>1</v>
      </c>
      <c r="K110" s="152">
        <f t="shared" si="107"/>
        <v>2</v>
      </c>
      <c r="L110" s="151">
        <f>MOD(INT(($A110-5)/PRODUCT(N$80:$Q$80)),L$80)+1</f>
        <v>2</v>
      </c>
      <c r="M110" s="152">
        <f t="shared" si="108"/>
        <v>3</v>
      </c>
      <c r="N110" s="151">
        <f>MOD(INT(($A110-5)/PRODUCT(O$80:$Q$80)),N$80)+1</f>
        <v>3</v>
      </c>
      <c r="O110" s="151">
        <f>MOD(INT(($A110-5)/PRODUCT(P$80:$Q$80)),O$80)+1</f>
        <v>1</v>
      </c>
      <c r="P110" s="151">
        <f>MOD(INT(($A110-5)/PRODUCT(Q$80:$Q$80)),P$80)+1</f>
        <v>2</v>
      </c>
      <c r="S110" s="181" t="str">
        <f t="shared" si="41"/>
        <v>-</v>
      </c>
      <c r="T110" s="181" t="str">
        <f t="shared" si="42"/>
        <v>-</v>
      </c>
      <c r="U110" s="181" t="str">
        <f t="shared" si="43"/>
        <v>-</v>
      </c>
      <c r="V110" s="181" t="str">
        <f t="shared" si="44"/>
        <v>-</v>
      </c>
      <c r="W110" s="181" t="str">
        <f t="shared" si="45"/>
        <v>-</v>
      </c>
      <c r="X110" s="181" t="str">
        <f t="shared" si="46"/>
        <v>-</v>
      </c>
      <c r="Y110" s="181" t="str">
        <f t="shared" si="47"/>
        <v>-</v>
      </c>
      <c r="Z110" s="181" t="str">
        <f t="shared" si="48"/>
        <v>-</v>
      </c>
      <c r="AA110" s="181" t="str">
        <f t="shared" si="49"/>
        <v>-</v>
      </c>
      <c r="AB110" s="181" t="str">
        <f t="shared" si="50"/>
        <v>-</v>
      </c>
      <c r="AC110" s="181" t="str">
        <f t="shared" si="51"/>
        <v>-</v>
      </c>
      <c r="AD110" s="181" t="str">
        <f t="shared" si="52"/>
        <v>-</v>
      </c>
      <c r="AE110" s="181" t="str">
        <f t="shared" si="53"/>
        <v>-</v>
      </c>
      <c r="AF110" s="181" t="str">
        <f t="shared" si="54"/>
        <v>-</v>
      </c>
      <c r="AG110" s="179" t="str">
        <f t="shared" si="55"/>
        <v>-</v>
      </c>
      <c r="AH110" s="179" t="str">
        <f t="shared" si="56"/>
        <v>-</v>
      </c>
      <c r="AI110" s="179" t="str">
        <f t="shared" si="109"/>
        <v>-</v>
      </c>
      <c r="AJ110" s="179" t="str">
        <f t="shared" si="109"/>
        <v>-</v>
      </c>
      <c r="AK110" s="179" t="str">
        <f t="shared" si="109"/>
        <v>-</v>
      </c>
      <c r="AL110" s="179" t="str">
        <f t="shared" si="109"/>
        <v>-</v>
      </c>
      <c r="AM110" s="179" t="str">
        <f t="shared" si="109"/>
        <v>-</v>
      </c>
      <c r="AN110" s="179" t="str">
        <f t="shared" si="58"/>
        <v>-</v>
      </c>
      <c r="AO110" s="179" t="str">
        <f t="shared" si="59"/>
        <v>-</v>
      </c>
      <c r="AP110" s="179" t="str">
        <f t="shared" si="60"/>
        <v>-</v>
      </c>
      <c r="AQ110" s="179" t="str">
        <f t="shared" si="61"/>
        <v>-</v>
      </c>
      <c r="AR110" s="179" t="str">
        <f t="shared" si="62"/>
        <v>-</v>
      </c>
      <c r="AS110" s="179" t="str">
        <f t="shared" si="63"/>
        <v>-</v>
      </c>
      <c r="AT110" s="179" t="str">
        <f t="shared" si="64"/>
        <v>-</v>
      </c>
      <c r="AU110" s="179" t="str">
        <f t="shared" si="65"/>
        <v>-</v>
      </c>
      <c r="AV110" s="179" t="str">
        <f t="shared" si="66"/>
        <v>-</v>
      </c>
      <c r="AW110" s="179" t="str">
        <f t="shared" si="67"/>
        <v>-</v>
      </c>
      <c r="AX110" s="179" t="str">
        <f t="shared" si="68"/>
        <v>-</v>
      </c>
      <c r="AY110" s="179" t="str">
        <f t="shared" si="69"/>
        <v>-</v>
      </c>
      <c r="AZ110" s="179" t="str">
        <f t="shared" si="70"/>
        <v>-</v>
      </c>
      <c r="BA110" s="179" t="str">
        <f t="shared" si="71"/>
        <v>-</v>
      </c>
      <c r="BB110" s="182" t="str">
        <f t="shared" si="72"/>
        <v>-</v>
      </c>
      <c r="BC110" s="182" t="str">
        <f t="shared" si="73"/>
        <v>-</v>
      </c>
      <c r="BD110" s="182" t="str">
        <f t="shared" si="74"/>
        <v>-</v>
      </c>
      <c r="BE110" s="182" t="str">
        <f t="shared" si="75"/>
        <v>-</v>
      </c>
      <c r="BF110" s="182" t="str">
        <f t="shared" si="76"/>
        <v>-</v>
      </c>
      <c r="BG110" s="182" t="str">
        <f t="shared" si="77"/>
        <v>-</v>
      </c>
      <c r="BH110" s="182" t="str">
        <f t="shared" si="78"/>
        <v>-</v>
      </c>
      <c r="BI110" s="182" t="str">
        <f t="shared" si="79"/>
        <v>-</v>
      </c>
      <c r="BJ110" s="182" t="str">
        <f t="shared" si="80"/>
        <v>-</v>
      </c>
      <c r="BK110" s="182" t="str">
        <f t="shared" si="81"/>
        <v>-</v>
      </c>
      <c r="BL110" s="182" t="str">
        <f t="shared" si="82"/>
        <v>-</v>
      </c>
      <c r="BM110" s="182" t="str">
        <f t="shared" si="83"/>
        <v>-</v>
      </c>
      <c r="BN110" s="182" t="str">
        <f t="shared" si="84"/>
        <v>-</v>
      </c>
      <c r="BO110" s="182" t="str">
        <f t="shared" si="85"/>
        <v>-</v>
      </c>
      <c r="BP110" s="179" t="str">
        <f t="shared" si="86"/>
        <v>-</v>
      </c>
      <c r="BQ110" s="179" t="str">
        <f t="shared" si="87"/>
        <v>-</v>
      </c>
      <c r="BR110" s="179" t="str">
        <f t="shared" si="88"/>
        <v>-</v>
      </c>
      <c r="BS110" s="179" t="str">
        <f t="shared" si="89"/>
        <v>-</v>
      </c>
      <c r="BT110" s="179" t="str">
        <f t="shared" si="90"/>
        <v>-</v>
      </c>
      <c r="BU110" s="179" t="str">
        <f t="shared" si="91"/>
        <v>-</v>
      </c>
      <c r="BV110" s="179" t="str">
        <f t="shared" si="92"/>
        <v>-</v>
      </c>
      <c r="BW110" s="179" t="str">
        <f t="shared" si="93"/>
        <v>-</v>
      </c>
      <c r="BX110" s="179" t="str">
        <f t="shared" si="94"/>
        <v>-</v>
      </c>
      <c r="BY110" s="179" t="str">
        <f t="shared" si="95"/>
        <v>-</v>
      </c>
      <c r="BZ110" s="179" t="str">
        <f t="shared" si="96"/>
        <v>-</v>
      </c>
      <c r="CA110" s="179" t="str">
        <f t="shared" si="97"/>
        <v>-</v>
      </c>
      <c r="CB110" s="179" t="str">
        <f t="shared" si="98"/>
        <v>-</v>
      </c>
      <c r="CC110" s="179" t="str">
        <f t="shared" si="99"/>
        <v>-</v>
      </c>
      <c r="CD110" s="179" t="str">
        <f t="shared" si="100"/>
        <v>-</v>
      </c>
      <c r="CE110" s="179" t="str">
        <f t="shared" si="101"/>
        <v>-</v>
      </c>
      <c r="CF110" s="179" t="str">
        <f t="shared" si="102"/>
        <v>-</v>
      </c>
      <c r="CG110" s="179" t="str">
        <f t="shared" si="103"/>
        <v>-</v>
      </c>
      <c r="CH110" s="179" t="str">
        <f t="shared" si="104"/>
        <v>-</v>
      </c>
      <c r="CI110" s="179" t="str">
        <f t="shared" si="105"/>
        <v>-</v>
      </c>
      <c r="CJ110" s="179" t="str">
        <f t="shared" si="106"/>
        <v>-</v>
      </c>
      <c r="CL110" s="22" t="s">
        <v>37</v>
      </c>
      <c r="CM110" s="22" t="s">
        <v>37</v>
      </c>
      <c r="CN110" s="22" t="s">
        <v>37</v>
      </c>
      <c r="CO110" s="22" t="s">
        <v>37</v>
      </c>
      <c r="CP110" s="22" t="s">
        <v>37</v>
      </c>
      <c r="CQ110" s="22" t="s">
        <v>37</v>
      </c>
      <c r="CR110" s="22" t="s">
        <v>37</v>
      </c>
      <c r="CS110" s="22" t="s">
        <v>37</v>
      </c>
      <c r="CT110" s="22" t="s">
        <v>37</v>
      </c>
      <c r="CU110" s="22" t="s">
        <v>37</v>
      </c>
      <c r="CV110" s="22" t="s">
        <v>37</v>
      </c>
      <c r="CW110" s="22" t="s">
        <v>37</v>
      </c>
      <c r="CX110" s="22" t="s">
        <v>37</v>
      </c>
      <c r="CY110" s="22" t="s">
        <v>37</v>
      </c>
      <c r="CZ110" s="22" t="s">
        <v>37</v>
      </c>
      <c r="DA110" s="22" t="s">
        <v>37</v>
      </c>
      <c r="DB110" s="22" t="s">
        <v>37</v>
      </c>
      <c r="DC110" s="22" t="s">
        <v>37</v>
      </c>
      <c r="DD110" s="22" t="s">
        <v>37</v>
      </c>
      <c r="DE110" s="22" t="s">
        <v>37</v>
      </c>
      <c r="DF110" s="22" t="s">
        <v>37</v>
      </c>
      <c r="DG110" s="22" t="s">
        <v>37</v>
      </c>
      <c r="DH110" s="22" t="s">
        <v>37</v>
      </c>
      <c r="DI110" s="22" t="s">
        <v>37</v>
      </c>
      <c r="DJ110" s="22" t="s">
        <v>37</v>
      </c>
      <c r="DK110" s="22" t="s">
        <v>37</v>
      </c>
      <c r="DL110" s="22" t="s">
        <v>37</v>
      </c>
      <c r="DM110" s="22" t="s">
        <v>37</v>
      </c>
    </row>
    <row r="111" spans="1:117" outlineLevel="1">
      <c r="A111">
        <v>31</v>
      </c>
      <c r="B111" s="146" t="str">
        <f t="shared" si="34"/>
        <v>Medium BBB, Young ewes:Hgt, CFA:5.5yo, Wethers:Hgt</v>
      </c>
      <c r="C111">
        <f t="shared" si="35"/>
        <v>1</v>
      </c>
      <c r="D111" t="b">
        <f t="shared" si="36"/>
        <v>0</v>
      </c>
      <c r="E111">
        <f t="shared" si="37"/>
        <v>451</v>
      </c>
      <c r="F111">
        <f t="shared" si="38"/>
        <v>630</v>
      </c>
      <c r="G111">
        <f t="shared" si="39"/>
        <v>500</v>
      </c>
      <c r="H111">
        <f t="shared" si="40"/>
        <v>0</v>
      </c>
      <c r="K111" s="152">
        <f t="shared" si="107"/>
        <v>2</v>
      </c>
      <c r="L111" s="151">
        <f>MOD(INT(($A111-5)/PRODUCT(N$80:$Q$80)),L$80)+1</f>
        <v>2</v>
      </c>
      <c r="M111" s="152">
        <f t="shared" si="108"/>
        <v>3</v>
      </c>
      <c r="N111" s="151">
        <f>MOD(INT(($A111-5)/PRODUCT(O$80:$Q$80)),N$80)+1</f>
        <v>3</v>
      </c>
      <c r="O111" s="151">
        <f>MOD(INT(($A111-5)/PRODUCT(P$80:$Q$80)),O$80)+1</f>
        <v>2</v>
      </c>
      <c r="P111" s="151">
        <f>MOD(INT(($A111-5)/PRODUCT(Q$80:$Q$80)),P$80)+1</f>
        <v>1</v>
      </c>
      <c r="S111" s="181">
        <f t="shared" si="41"/>
        <v>1884</v>
      </c>
      <c r="T111" s="181">
        <f t="shared" si="42"/>
        <v>1733</v>
      </c>
      <c r="U111" s="181">
        <f t="shared" si="43"/>
        <v>1643</v>
      </c>
      <c r="V111" s="181">
        <f t="shared" si="44"/>
        <v>1549</v>
      </c>
      <c r="W111" s="181">
        <f t="shared" si="45"/>
        <v>1453</v>
      </c>
      <c r="X111" s="181" t="str">
        <f t="shared" si="46"/>
        <v>-</v>
      </c>
      <c r="Y111" s="181" t="str">
        <f t="shared" si="47"/>
        <v>-</v>
      </c>
      <c r="Z111" s="181" t="str">
        <f t="shared" si="48"/>
        <v>-</v>
      </c>
      <c r="AA111" s="181" t="str">
        <f t="shared" si="49"/>
        <v>-</v>
      </c>
      <c r="AB111" s="181" t="str">
        <f t="shared" si="50"/>
        <v>-</v>
      </c>
      <c r="AC111" s="181" t="str">
        <f t="shared" si="51"/>
        <v>-</v>
      </c>
      <c r="AD111" s="181" t="str">
        <f t="shared" si="52"/>
        <v>-</v>
      </c>
      <c r="AE111" s="181" t="str">
        <f t="shared" si="53"/>
        <v>-</v>
      </c>
      <c r="AF111" s="181" t="str">
        <f t="shared" si="54"/>
        <v>-</v>
      </c>
      <c r="AG111" s="179">
        <f t="shared" si="55"/>
        <v>2260.7999999999997</v>
      </c>
      <c r="AH111" s="179">
        <f t="shared" si="56"/>
        <v>2079.6</v>
      </c>
      <c r="AI111" s="179">
        <f t="shared" si="109"/>
        <v>1971.6</v>
      </c>
      <c r="AJ111" s="179">
        <f t="shared" si="109"/>
        <v>1858.8</v>
      </c>
      <c r="AK111" s="179">
        <f t="shared" si="109"/>
        <v>1743.6</v>
      </c>
      <c r="AL111" s="179" t="str">
        <f t="shared" si="109"/>
        <v>-</v>
      </c>
      <c r="AM111" s="179" t="str">
        <f t="shared" si="109"/>
        <v>-</v>
      </c>
      <c r="AN111" s="179" t="str">
        <f t="shared" si="58"/>
        <v>-</v>
      </c>
      <c r="AO111" s="179" t="str">
        <f t="shared" si="59"/>
        <v>-</v>
      </c>
      <c r="AP111" s="179" t="str">
        <f t="shared" si="60"/>
        <v>-</v>
      </c>
      <c r="AQ111" s="179" t="str">
        <f t="shared" si="61"/>
        <v>-</v>
      </c>
      <c r="AR111" s="179" t="str">
        <f t="shared" si="62"/>
        <v>-</v>
      </c>
      <c r="AS111" s="179" t="str">
        <f t="shared" si="63"/>
        <v>-</v>
      </c>
      <c r="AT111" s="179" t="str">
        <f t="shared" si="64"/>
        <v>-</v>
      </c>
      <c r="AU111" s="179">
        <f t="shared" si="65"/>
        <v>1507.2</v>
      </c>
      <c r="AV111" s="179">
        <f t="shared" si="66"/>
        <v>1386.4</v>
      </c>
      <c r="AW111" s="179">
        <f t="shared" si="67"/>
        <v>1314.4</v>
      </c>
      <c r="AX111" s="179">
        <f t="shared" si="68"/>
        <v>1239.2</v>
      </c>
      <c r="AY111" s="179">
        <f t="shared" si="69"/>
        <v>1162.4000000000001</v>
      </c>
      <c r="AZ111" s="179" t="str">
        <f t="shared" si="70"/>
        <v>-</v>
      </c>
      <c r="BA111" s="179" t="str">
        <f t="shared" si="71"/>
        <v>-</v>
      </c>
      <c r="BB111" s="182">
        <f t="shared" si="72"/>
        <v>3000</v>
      </c>
      <c r="BC111" s="182">
        <f t="shared" si="73"/>
        <v>3001</v>
      </c>
      <c r="BD111" s="182">
        <f t="shared" si="74"/>
        <v>3002</v>
      </c>
      <c r="BE111" s="182">
        <f t="shared" si="75"/>
        <v>3003</v>
      </c>
      <c r="BF111" s="182">
        <f t="shared" si="76"/>
        <v>3004</v>
      </c>
      <c r="BG111" s="182" t="str">
        <f t="shared" si="77"/>
        <v>-</v>
      </c>
      <c r="BH111" s="182" t="str">
        <f t="shared" si="78"/>
        <v>-</v>
      </c>
      <c r="BI111" s="182" t="str">
        <f t="shared" si="79"/>
        <v>-</v>
      </c>
      <c r="BJ111" s="182" t="str">
        <f t="shared" si="80"/>
        <v>-</v>
      </c>
      <c r="BK111" s="182" t="str">
        <f t="shared" si="81"/>
        <v>-</v>
      </c>
      <c r="BL111" s="182" t="str">
        <f t="shared" si="82"/>
        <v>-</v>
      </c>
      <c r="BM111" s="182" t="str">
        <f t="shared" si="83"/>
        <v>-</v>
      </c>
      <c r="BN111" s="182" t="str">
        <f t="shared" si="84"/>
        <v>-</v>
      </c>
      <c r="BO111" s="182" t="str">
        <f t="shared" si="85"/>
        <v>-</v>
      </c>
      <c r="BP111" s="179">
        <f t="shared" si="86"/>
        <v>3600</v>
      </c>
      <c r="BQ111" s="179">
        <f t="shared" si="87"/>
        <v>3601.2</v>
      </c>
      <c r="BR111" s="179">
        <f t="shared" si="88"/>
        <v>3602.4</v>
      </c>
      <c r="BS111" s="179">
        <f t="shared" si="89"/>
        <v>3603.6</v>
      </c>
      <c r="BT111" s="179">
        <f t="shared" si="90"/>
        <v>3604.7999999999997</v>
      </c>
      <c r="BU111" s="179" t="str">
        <f t="shared" si="91"/>
        <v>-</v>
      </c>
      <c r="BV111" s="179" t="str">
        <f t="shared" si="92"/>
        <v>-</v>
      </c>
      <c r="BW111" s="179" t="str">
        <f t="shared" si="93"/>
        <v>-</v>
      </c>
      <c r="BX111" s="179" t="str">
        <f t="shared" si="94"/>
        <v>-</v>
      </c>
      <c r="BY111" s="179" t="str">
        <f t="shared" si="95"/>
        <v>-</v>
      </c>
      <c r="BZ111" s="179" t="str">
        <f t="shared" si="96"/>
        <v>-</v>
      </c>
      <c r="CA111" s="179" t="str">
        <f t="shared" si="97"/>
        <v>-</v>
      </c>
      <c r="CB111" s="179" t="str">
        <f t="shared" si="98"/>
        <v>-</v>
      </c>
      <c r="CC111" s="179" t="str">
        <f t="shared" si="99"/>
        <v>-</v>
      </c>
      <c r="CD111" s="179">
        <f t="shared" si="100"/>
        <v>2400</v>
      </c>
      <c r="CE111" s="179">
        <f t="shared" si="101"/>
        <v>2400.8000000000002</v>
      </c>
      <c r="CF111" s="179">
        <f t="shared" si="102"/>
        <v>2401.6</v>
      </c>
      <c r="CG111" s="179">
        <f t="shared" si="103"/>
        <v>2402.4</v>
      </c>
      <c r="CH111" s="179">
        <f t="shared" si="104"/>
        <v>2403.2000000000003</v>
      </c>
      <c r="CI111" s="179" t="str">
        <f t="shared" si="105"/>
        <v>-</v>
      </c>
      <c r="CJ111" s="179" t="str">
        <f t="shared" si="106"/>
        <v>-</v>
      </c>
      <c r="CL111" s="22">
        <v>1884</v>
      </c>
      <c r="CM111" s="22">
        <v>1733</v>
      </c>
      <c r="CN111" s="22">
        <v>1643</v>
      </c>
      <c r="CO111" s="22">
        <v>1549</v>
      </c>
      <c r="CP111" s="22">
        <v>1453</v>
      </c>
      <c r="CQ111" s="22" t="s">
        <v>37</v>
      </c>
      <c r="CR111" s="22" t="s">
        <v>37</v>
      </c>
      <c r="CS111" s="22" t="s">
        <v>37</v>
      </c>
      <c r="CT111" s="22" t="s">
        <v>37</v>
      </c>
      <c r="CU111" s="22" t="s">
        <v>37</v>
      </c>
      <c r="CV111" s="22" t="s">
        <v>37</v>
      </c>
      <c r="CW111" s="22" t="s">
        <v>37</v>
      </c>
      <c r="CX111" s="22" t="s">
        <v>37</v>
      </c>
      <c r="CY111" s="22" t="s">
        <v>37</v>
      </c>
      <c r="CZ111" s="22">
        <v>3000</v>
      </c>
      <c r="DA111" s="22">
        <f>CZ111+1</f>
        <v>3001</v>
      </c>
      <c r="DB111" s="22">
        <f t="shared" ref="DB111:DD111" si="112">DA111+1</f>
        <v>3002</v>
      </c>
      <c r="DC111" s="22">
        <f t="shared" si="112"/>
        <v>3003</v>
      </c>
      <c r="DD111" s="22">
        <f t="shared" si="112"/>
        <v>3004</v>
      </c>
      <c r="DE111" s="22" t="s">
        <v>37</v>
      </c>
      <c r="DF111" s="22" t="s">
        <v>37</v>
      </c>
      <c r="DG111" s="22" t="s">
        <v>37</v>
      </c>
      <c r="DH111" s="22" t="s">
        <v>37</v>
      </c>
      <c r="DI111" s="22" t="s">
        <v>37</v>
      </c>
      <c r="DJ111" s="22" t="s">
        <v>37</v>
      </c>
      <c r="DK111" s="22" t="s">
        <v>37</v>
      </c>
      <c r="DL111" s="22" t="s">
        <v>37</v>
      </c>
      <c r="DM111" s="22" t="s">
        <v>37</v>
      </c>
    </row>
    <row r="112" spans="1:117" outlineLevel="1">
      <c r="A112">
        <v>32</v>
      </c>
      <c r="B112" s="146" t="str">
        <f t="shared" si="34"/>
        <v>Medium BBB, Young ewes:Hgt, CFA:6.5yo, Wethers:Hgt</v>
      </c>
      <c r="C112">
        <f t="shared" si="35"/>
        <v>1</v>
      </c>
      <c r="D112" t="b">
        <f t="shared" si="36"/>
        <v>0</v>
      </c>
      <c r="E112">
        <f t="shared" si="37"/>
        <v>451</v>
      </c>
      <c r="F112">
        <f t="shared" si="38"/>
        <v>630</v>
      </c>
      <c r="G112">
        <f t="shared" si="39"/>
        <v>500</v>
      </c>
      <c r="H112">
        <f t="shared" si="40"/>
        <v>1</v>
      </c>
      <c r="K112" s="152">
        <f t="shared" si="107"/>
        <v>2</v>
      </c>
      <c r="L112" s="151">
        <f>MOD(INT(($A112-5)/PRODUCT(N$80:$Q$80)),L$80)+1</f>
        <v>2</v>
      </c>
      <c r="M112" s="152">
        <f t="shared" si="108"/>
        <v>3</v>
      </c>
      <c r="N112" s="151">
        <f>MOD(INT(($A112-5)/PRODUCT(O$80:$Q$80)),N$80)+1</f>
        <v>3</v>
      </c>
      <c r="O112" s="151">
        <f>MOD(INT(($A112-5)/PRODUCT(P$80:$Q$80)),O$80)+1</f>
        <v>2</v>
      </c>
      <c r="P112" s="151">
        <f>MOD(INT(($A112-5)/PRODUCT(Q$80:$Q$80)),P$80)+1</f>
        <v>2</v>
      </c>
      <c r="S112" s="181" t="str">
        <f t="shared" si="41"/>
        <v>-</v>
      </c>
      <c r="T112" s="181" t="str">
        <f t="shared" si="42"/>
        <v>-</v>
      </c>
      <c r="U112" s="181" t="str">
        <f t="shared" si="43"/>
        <v>-</v>
      </c>
      <c r="V112" s="181" t="str">
        <f t="shared" si="44"/>
        <v>-</v>
      </c>
      <c r="W112" s="181" t="str">
        <f t="shared" si="45"/>
        <v>-</v>
      </c>
      <c r="X112" s="181" t="str">
        <f t="shared" si="46"/>
        <v>-</v>
      </c>
      <c r="Y112" s="181" t="str">
        <f t="shared" si="47"/>
        <v>-</v>
      </c>
      <c r="Z112" s="181" t="str">
        <f t="shared" si="48"/>
        <v>-</v>
      </c>
      <c r="AA112" s="181" t="str">
        <f t="shared" si="49"/>
        <v>-</v>
      </c>
      <c r="AB112" s="181" t="str">
        <f t="shared" si="50"/>
        <v>-</v>
      </c>
      <c r="AC112" s="181" t="str">
        <f t="shared" si="51"/>
        <v>-</v>
      </c>
      <c r="AD112" s="181" t="str">
        <f t="shared" si="52"/>
        <v>-</v>
      </c>
      <c r="AE112" s="181" t="str">
        <f t="shared" si="53"/>
        <v>-</v>
      </c>
      <c r="AF112" s="181" t="str">
        <f t="shared" si="54"/>
        <v>-</v>
      </c>
      <c r="AG112" s="179" t="str">
        <f t="shared" si="55"/>
        <v>-</v>
      </c>
      <c r="AH112" s="179" t="str">
        <f t="shared" si="56"/>
        <v>-</v>
      </c>
      <c r="AI112" s="179" t="str">
        <f t="shared" si="109"/>
        <v>-</v>
      </c>
      <c r="AJ112" s="179" t="str">
        <f t="shared" si="109"/>
        <v>-</v>
      </c>
      <c r="AK112" s="179" t="str">
        <f t="shared" si="109"/>
        <v>-</v>
      </c>
      <c r="AL112" s="179" t="str">
        <f t="shared" si="109"/>
        <v>-</v>
      </c>
      <c r="AM112" s="179" t="str">
        <f t="shared" si="109"/>
        <v>-</v>
      </c>
      <c r="AN112" s="179" t="str">
        <f t="shared" si="58"/>
        <v>-</v>
      </c>
      <c r="AO112" s="179" t="str">
        <f t="shared" si="59"/>
        <v>-</v>
      </c>
      <c r="AP112" s="179" t="str">
        <f t="shared" si="60"/>
        <v>-</v>
      </c>
      <c r="AQ112" s="179" t="str">
        <f t="shared" si="61"/>
        <v>-</v>
      </c>
      <c r="AR112" s="179" t="str">
        <f t="shared" si="62"/>
        <v>-</v>
      </c>
      <c r="AS112" s="179" t="str">
        <f t="shared" si="63"/>
        <v>-</v>
      </c>
      <c r="AT112" s="179" t="str">
        <f t="shared" si="64"/>
        <v>-</v>
      </c>
      <c r="AU112" s="179" t="str">
        <f t="shared" si="65"/>
        <v>-</v>
      </c>
      <c r="AV112" s="179" t="str">
        <f t="shared" si="66"/>
        <v>-</v>
      </c>
      <c r="AW112" s="179" t="str">
        <f t="shared" si="67"/>
        <v>-</v>
      </c>
      <c r="AX112" s="179" t="str">
        <f t="shared" si="68"/>
        <v>-</v>
      </c>
      <c r="AY112" s="179" t="str">
        <f t="shared" si="69"/>
        <v>-</v>
      </c>
      <c r="AZ112" s="179" t="str">
        <f t="shared" si="70"/>
        <v>-</v>
      </c>
      <c r="BA112" s="179" t="str">
        <f t="shared" si="71"/>
        <v>-</v>
      </c>
      <c r="BB112" s="182" t="str">
        <f t="shared" si="72"/>
        <v>-</v>
      </c>
      <c r="BC112" s="182" t="str">
        <f t="shared" si="73"/>
        <v>-</v>
      </c>
      <c r="BD112" s="182" t="str">
        <f t="shared" si="74"/>
        <v>-</v>
      </c>
      <c r="BE112" s="182" t="str">
        <f t="shared" si="75"/>
        <v>-</v>
      </c>
      <c r="BF112" s="182" t="str">
        <f t="shared" si="76"/>
        <v>-</v>
      </c>
      <c r="BG112" s="182" t="str">
        <f t="shared" si="77"/>
        <v>-</v>
      </c>
      <c r="BH112" s="182" t="str">
        <f t="shared" si="78"/>
        <v>-</v>
      </c>
      <c r="BI112" s="182" t="str">
        <f t="shared" si="79"/>
        <v>-</v>
      </c>
      <c r="BJ112" s="182" t="str">
        <f t="shared" si="80"/>
        <v>-</v>
      </c>
      <c r="BK112" s="182" t="str">
        <f t="shared" si="81"/>
        <v>-</v>
      </c>
      <c r="BL112" s="182" t="str">
        <f t="shared" si="82"/>
        <v>-</v>
      </c>
      <c r="BM112" s="182" t="str">
        <f t="shared" si="83"/>
        <v>-</v>
      </c>
      <c r="BN112" s="182" t="str">
        <f t="shared" si="84"/>
        <v>-</v>
      </c>
      <c r="BO112" s="182" t="str">
        <f t="shared" si="85"/>
        <v>-</v>
      </c>
      <c r="BP112" s="179" t="str">
        <f t="shared" si="86"/>
        <v>-</v>
      </c>
      <c r="BQ112" s="179" t="str">
        <f t="shared" si="87"/>
        <v>-</v>
      </c>
      <c r="BR112" s="179" t="str">
        <f t="shared" si="88"/>
        <v>-</v>
      </c>
      <c r="BS112" s="179" t="str">
        <f t="shared" si="89"/>
        <v>-</v>
      </c>
      <c r="BT112" s="179" t="str">
        <f t="shared" si="90"/>
        <v>-</v>
      </c>
      <c r="BU112" s="179" t="str">
        <f t="shared" si="91"/>
        <v>-</v>
      </c>
      <c r="BV112" s="179" t="str">
        <f t="shared" si="92"/>
        <v>-</v>
      </c>
      <c r="BW112" s="179" t="str">
        <f t="shared" si="93"/>
        <v>-</v>
      </c>
      <c r="BX112" s="179" t="str">
        <f t="shared" si="94"/>
        <v>-</v>
      </c>
      <c r="BY112" s="179" t="str">
        <f t="shared" si="95"/>
        <v>-</v>
      </c>
      <c r="BZ112" s="179" t="str">
        <f t="shared" si="96"/>
        <v>-</v>
      </c>
      <c r="CA112" s="179" t="str">
        <f t="shared" si="97"/>
        <v>-</v>
      </c>
      <c r="CB112" s="179" t="str">
        <f t="shared" si="98"/>
        <v>-</v>
      </c>
      <c r="CC112" s="179" t="str">
        <f t="shared" si="99"/>
        <v>-</v>
      </c>
      <c r="CD112" s="179" t="str">
        <f t="shared" si="100"/>
        <v>-</v>
      </c>
      <c r="CE112" s="179" t="str">
        <f t="shared" si="101"/>
        <v>-</v>
      </c>
      <c r="CF112" s="179" t="str">
        <f t="shared" si="102"/>
        <v>-</v>
      </c>
      <c r="CG112" s="179" t="str">
        <f t="shared" si="103"/>
        <v>-</v>
      </c>
      <c r="CH112" s="179" t="str">
        <f t="shared" si="104"/>
        <v>-</v>
      </c>
      <c r="CI112" s="179" t="str">
        <f t="shared" si="105"/>
        <v>-</v>
      </c>
      <c r="CJ112" s="179" t="str">
        <f t="shared" si="106"/>
        <v>-</v>
      </c>
      <c r="CL112" s="22" t="s">
        <v>37</v>
      </c>
      <c r="CM112" s="22" t="s">
        <v>37</v>
      </c>
      <c r="CN112" s="22" t="s">
        <v>37</v>
      </c>
      <c r="CO112" s="22" t="s">
        <v>37</v>
      </c>
      <c r="CP112" s="22" t="s">
        <v>37</v>
      </c>
      <c r="CQ112" s="22" t="s">
        <v>37</v>
      </c>
      <c r="CR112" s="22" t="s">
        <v>37</v>
      </c>
      <c r="CS112" s="22" t="s">
        <v>37</v>
      </c>
      <c r="CT112" s="22" t="s">
        <v>37</v>
      </c>
      <c r="CU112" s="22" t="s">
        <v>37</v>
      </c>
      <c r="CV112" s="22" t="s">
        <v>37</v>
      </c>
      <c r="CW112" s="22" t="s">
        <v>37</v>
      </c>
      <c r="CX112" s="22" t="s">
        <v>37</v>
      </c>
      <c r="CY112" s="22" t="s">
        <v>37</v>
      </c>
      <c r="CZ112" s="22" t="s">
        <v>37</v>
      </c>
      <c r="DA112" s="22" t="s">
        <v>37</v>
      </c>
      <c r="DB112" s="22" t="s">
        <v>37</v>
      </c>
      <c r="DC112" s="22" t="s">
        <v>37</v>
      </c>
      <c r="DD112" s="22" t="s">
        <v>37</v>
      </c>
      <c r="DE112" s="22" t="s">
        <v>37</v>
      </c>
      <c r="DF112" s="22" t="s">
        <v>37</v>
      </c>
      <c r="DG112" s="22" t="s">
        <v>37</v>
      </c>
      <c r="DH112" s="22" t="s">
        <v>37</v>
      </c>
      <c r="DI112" s="22" t="s">
        <v>37</v>
      </c>
      <c r="DJ112" s="22" t="s">
        <v>37</v>
      </c>
      <c r="DK112" s="22" t="s">
        <v>37</v>
      </c>
      <c r="DL112" s="22" t="s">
        <v>37</v>
      </c>
      <c r="DM112" s="22" t="s">
        <v>37</v>
      </c>
    </row>
    <row r="113" spans="1:117" outlineLevel="1">
      <c r="A113">
        <v>33</v>
      </c>
      <c r="B113" s="146" t="str">
        <f t="shared" si="34"/>
        <v>Medium BBB, Young ewes:Lamb, CFA:5.5yo, Wethers:Older</v>
      </c>
      <c r="C113">
        <f t="shared" si="35"/>
        <v>1</v>
      </c>
      <c r="D113" t="b">
        <f t="shared" si="36"/>
        <v>0</v>
      </c>
      <c r="E113">
        <f t="shared" si="37"/>
        <v>601</v>
      </c>
      <c r="F113" t="str">
        <f t="shared" si="38"/>
        <v>-</v>
      </c>
      <c r="G113">
        <f t="shared" si="39"/>
        <v>0</v>
      </c>
      <c r="H113">
        <f t="shared" si="40"/>
        <v>0</v>
      </c>
      <c r="K113" s="152">
        <f t="shared" si="107"/>
        <v>2</v>
      </c>
      <c r="L113" s="151">
        <f>MOD(INT(($A113-5)/PRODUCT(N$80:$Q$80)),L$80)+1</f>
        <v>2</v>
      </c>
      <c r="M113" s="152">
        <f t="shared" si="108"/>
        <v>4</v>
      </c>
      <c r="N113" s="151">
        <f>MOD(INT(($A113-5)/PRODUCT(O$80:$Q$80)),N$80)+1</f>
        <v>4</v>
      </c>
      <c r="O113" s="151">
        <f>MOD(INT(($A113-5)/PRODUCT(P$80:$Q$80)),O$80)+1</f>
        <v>1</v>
      </c>
      <c r="P113" s="151">
        <f>MOD(INT(($A113-5)/PRODUCT(Q$80:$Q$80)),P$80)+1</f>
        <v>1</v>
      </c>
      <c r="S113" s="181" t="str">
        <f t="shared" si="41"/>
        <v>-</v>
      </c>
      <c r="T113" s="181" t="str">
        <f t="shared" si="42"/>
        <v>-</v>
      </c>
      <c r="U113" s="181" t="str">
        <f t="shared" si="43"/>
        <v>-</v>
      </c>
      <c r="V113" s="181" t="str">
        <f t="shared" si="44"/>
        <v>-</v>
      </c>
      <c r="W113" s="181" t="str">
        <f t="shared" si="45"/>
        <v>-</v>
      </c>
      <c r="X113" s="181" t="str">
        <f t="shared" si="46"/>
        <v>-</v>
      </c>
      <c r="Y113" s="181" t="str">
        <f t="shared" si="47"/>
        <v>-</v>
      </c>
      <c r="Z113" s="181" t="str">
        <f t="shared" si="48"/>
        <v>-</v>
      </c>
      <c r="AA113" s="181" t="str">
        <f t="shared" si="49"/>
        <v>-</v>
      </c>
      <c r="AB113" s="181" t="str">
        <f t="shared" si="50"/>
        <v>-</v>
      </c>
      <c r="AC113" s="181" t="str">
        <f t="shared" si="51"/>
        <v>-</v>
      </c>
      <c r="AD113" s="181" t="str">
        <f t="shared" si="52"/>
        <v>-</v>
      </c>
      <c r="AE113" s="181" t="str">
        <f t="shared" si="53"/>
        <v>-</v>
      </c>
      <c r="AF113" s="181" t="str">
        <f t="shared" si="54"/>
        <v>-</v>
      </c>
      <c r="AG113" s="179" t="str">
        <f t="shared" si="55"/>
        <v>-</v>
      </c>
      <c r="AH113" s="179" t="str">
        <f t="shared" si="56"/>
        <v>-</v>
      </c>
      <c r="AI113" s="179" t="str">
        <f t="shared" si="109"/>
        <v>-</v>
      </c>
      <c r="AJ113" s="179" t="str">
        <f t="shared" si="109"/>
        <v>-</v>
      </c>
      <c r="AK113" s="179" t="str">
        <f t="shared" si="109"/>
        <v>-</v>
      </c>
      <c r="AL113" s="179" t="str">
        <f t="shared" si="109"/>
        <v>-</v>
      </c>
      <c r="AM113" s="179" t="str">
        <f t="shared" si="109"/>
        <v>-</v>
      </c>
      <c r="AN113" s="179" t="str">
        <f t="shared" si="58"/>
        <v>-</v>
      </c>
      <c r="AO113" s="179" t="str">
        <f t="shared" si="59"/>
        <v>-</v>
      </c>
      <c r="AP113" s="179" t="str">
        <f t="shared" si="60"/>
        <v>-</v>
      </c>
      <c r="AQ113" s="179" t="str">
        <f t="shared" si="61"/>
        <v>-</v>
      </c>
      <c r="AR113" s="179" t="str">
        <f t="shared" si="62"/>
        <v>-</v>
      </c>
      <c r="AS113" s="179" t="str">
        <f t="shared" si="63"/>
        <v>-</v>
      </c>
      <c r="AT113" s="179" t="str">
        <f t="shared" si="64"/>
        <v>-</v>
      </c>
      <c r="AU113" s="179" t="str">
        <f t="shared" si="65"/>
        <v>-</v>
      </c>
      <c r="AV113" s="179" t="str">
        <f t="shared" si="66"/>
        <v>-</v>
      </c>
      <c r="AW113" s="179" t="str">
        <f t="shared" si="67"/>
        <v>-</v>
      </c>
      <c r="AX113" s="179" t="str">
        <f t="shared" si="68"/>
        <v>-</v>
      </c>
      <c r="AY113" s="179" t="str">
        <f t="shared" si="69"/>
        <v>-</v>
      </c>
      <c r="AZ113" s="179" t="str">
        <f t="shared" si="70"/>
        <v>-</v>
      </c>
      <c r="BA113" s="179" t="str">
        <f t="shared" si="71"/>
        <v>-</v>
      </c>
      <c r="BB113" s="182" t="str">
        <f t="shared" si="72"/>
        <v>-</v>
      </c>
      <c r="BC113" s="182" t="str">
        <f t="shared" si="73"/>
        <v>-</v>
      </c>
      <c r="BD113" s="182" t="str">
        <f t="shared" si="74"/>
        <v>-</v>
      </c>
      <c r="BE113" s="182" t="str">
        <f t="shared" si="75"/>
        <v>-</v>
      </c>
      <c r="BF113" s="182" t="str">
        <f t="shared" si="76"/>
        <v>-</v>
      </c>
      <c r="BG113" s="182" t="str">
        <f t="shared" si="77"/>
        <v>-</v>
      </c>
      <c r="BH113" s="182" t="str">
        <f t="shared" si="78"/>
        <v>-</v>
      </c>
      <c r="BI113" s="182" t="str">
        <f t="shared" si="79"/>
        <v>-</v>
      </c>
      <c r="BJ113" s="182" t="str">
        <f t="shared" si="80"/>
        <v>-</v>
      </c>
      <c r="BK113" s="182" t="str">
        <f t="shared" si="81"/>
        <v>-</v>
      </c>
      <c r="BL113" s="182" t="str">
        <f t="shared" si="82"/>
        <v>-</v>
      </c>
      <c r="BM113" s="182" t="str">
        <f t="shared" si="83"/>
        <v>-</v>
      </c>
      <c r="BN113" s="182" t="str">
        <f t="shared" si="84"/>
        <v>-</v>
      </c>
      <c r="BO113" s="182" t="str">
        <f t="shared" si="85"/>
        <v>-</v>
      </c>
      <c r="BP113" s="179" t="str">
        <f t="shared" si="86"/>
        <v>-</v>
      </c>
      <c r="BQ113" s="179" t="str">
        <f t="shared" si="87"/>
        <v>-</v>
      </c>
      <c r="BR113" s="179" t="str">
        <f t="shared" si="88"/>
        <v>-</v>
      </c>
      <c r="BS113" s="179" t="str">
        <f t="shared" si="89"/>
        <v>-</v>
      </c>
      <c r="BT113" s="179" t="str">
        <f t="shared" si="90"/>
        <v>-</v>
      </c>
      <c r="BU113" s="179" t="str">
        <f t="shared" si="91"/>
        <v>-</v>
      </c>
      <c r="BV113" s="179" t="str">
        <f t="shared" si="92"/>
        <v>-</v>
      </c>
      <c r="BW113" s="179" t="str">
        <f t="shared" si="93"/>
        <v>-</v>
      </c>
      <c r="BX113" s="179" t="str">
        <f t="shared" si="94"/>
        <v>-</v>
      </c>
      <c r="BY113" s="179" t="str">
        <f t="shared" si="95"/>
        <v>-</v>
      </c>
      <c r="BZ113" s="179" t="str">
        <f t="shared" si="96"/>
        <v>-</v>
      </c>
      <c r="CA113" s="179" t="str">
        <f t="shared" si="97"/>
        <v>-</v>
      </c>
      <c r="CB113" s="179" t="str">
        <f t="shared" si="98"/>
        <v>-</v>
      </c>
      <c r="CC113" s="179" t="str">
        <f t="shared" si="99"/>
        <v>-</v>
      </c>
      <c r="CD113" s="179" t="str">
        <f t="shared" si="100"/>
        <v>-</v>
      </c>
      <c r="CE113" s="179" t="str">
        <f t="shared" si="101"/>
        <v>-</v>
      </c>
      <c r="CF113" s="179" t="str">
        <f t="shared" si="102"/>
        <v>-</v>
      </c>
      <c r="CG113" s="179" t="str">
        <f t="shared" si="103"/>
        <v>-</v>
      </c>
      <c r="CH113" s="179" t="str">
        <f t="shared" si="104"/>
        <v>-</v>
      </c>
      <c r="CI113" s="179" t="str">
        <f t="shared" si="105"/>
        <v>-</v>
      </c>
      <c r="CJ113" s="179" t="str">
        <f t="shared" si="106"/>
        <v>-</v>
      </c>
      <c r="CL113" s="22" t="s">
        <v>37</v>
      </c>
      <c r="CM113" s="22" t="s">
        <v>37</v>
      </c>
      <c r="CN113" s="22" t="s">
        <v>37</v>
      </c>
      <c r="CO113" s="22" t="s">
        <v>37</v>
      </c>
      <c r="CP113" s="22" t="s">
        <v>37</v>
      </c>
      <c r="CQ113" s="22" t="s">
        <v>37</v>
      </c>
      <c r="CR113" s="22" t="s">
        <v>37</v>
      </c>
      <c r="CS113" s="22" t="s">
        <v>37</v>
      </c>
      <c r="CT113" s="22" t="s">
        <v>37</v>
      </c>
      <c r="CU113" s="22" t="s">
        <v>37</v>
      </c>
      <c r="CV113" s="22" t="s">
        <v>37</v>
      </c>
      <c r="CW113" s="22" t="s">
        <v>37</v>
      </c>
      <c r="CX113" s="22" t="s">
        <v>37</v>
      </c>
      <c r="CY113" s="22" t="s">
        <v>37</v>
      </c>
      <c r="CZ113" s="22" t="s">
        <v>37</v>
      </c>
      <c r="DA113" s="22" t="s">
        <v>37</v>
      </c>
      <c r="DB113" s="22" t="s">
        <v>37</v>
      </c>
      <c r="DC113" s="22" t="s">
        <v>37</v>
      </c>
      <c r="DD113" s="22" t="s">
        <v>37</v>
      </c>
      <c r="DE113" s="22" t="s">
        <v>37</v>
      </c>
      <c r="DF113" s="22" t="s">
        <v>37</v>
      </c>
      <c r="DG113" s="22" t="s">
        <v>37</v>
      </c>
      <c r="DH113" s="22" t="s">
        <v>37</v>
      </c>
      <c r="DI113" s="22" t="s">
        <v>37</v>
      </c>
      <c r="DJ113" s="22" t="s">
        <v>37</v>
      </c>
      <c r="DK113" s="22" t="s">
        <v>37</v>
      </c>
      <c r="DL113" s="22" t="s">
        <v>37</v>
      </c>
      <c r="DM113" s="22" t="s">
        <v>37</v>
      </c>
    </row>
    <row r="114" spans="1:117" outlineLevel="1">
      <c r="A114">
        <v>34</v>
      </c>
      <c r="B114" s="146" t="str">
        <f t="shared" si="34"/>
        <v>Medium BBB, Young ewes:Lamb, CFA:6.5yo, Wethers:Older</v>
      </c>
      <c r="C114">
        <f t="shared" si="35"/>
        <v>1</v>
      </c>
      <c r="D114" t="b">
        <f t="shared" si="36"/>
        <v>0</v>
      </c>
      <c r="E114">
        <f t="shared" si="37"/>
        <v>601</v>
      </c>
      <c r="F114" t="str">
        <f t="shared" si="38"/>
        <v>-</v>
      </c>
      <c r="G114">
        <f t="shared" si="39"/>
        <v>0</v>
      </c>
      <c r="H114">
        <f t="shared" si="40"/>
        <v>1</v>
      </c>
      <c r="K114" s="152">
        <f t="shared" si="107"/>
        <v>2</v>
      </c>
      <c r="L114" s="151">
        <f>MOD(INT(($A114-5)/PRODUCT(N$80:$Q$80)),L$80)+1</f>
        <v>2</v>
      </c>
      <c r="M114" s="152">
        <f t="shared" si="108"/>
        <v>4</v>
      </c>
      <c r="N114" s="151">
        <f>MOD(INT(($A114-5)/PRODUCT(O$80:$Q$80)),N$80)+1</f>
        <v>4</v>
      </c>
      <c r="O114" s="151">
        <f>MOD(INT(($A114-5)/PRODUCT(P$80:$Q$80)),O$80)+1</f>
        <v>1</v>
      </c>
      <c r="P114" s="151">
        <f>MOD(INT(($A114-5)/PRODUCT(Q$80:$Q$80)),P$80)+1</f>
        <v>2</v>
      </c>
      <c r="S114" s="181" t="str">
        <f t="shared" si="41"/>
        <v>-</v>
      </c>
      <c r="T114" s="181" t="str">
        <f t="shared" si="42"/>
        <v>-</v>
      </c>
      <c r="U114" s="181" t="str">
        <f t="shared" si="43"/>
        <v>-</v>
      </c>
      <c r="V114" s="181" t="str">
        <f t="shared" si="44"/>
        <v>-</v>
      </c>
      <c r="W114" s="181" t="str">
        <f t="shared" si="45"/>
        <v>-</v>
      </c>
      <c r="X114" s="181" t="str">
        <f t="shared" si="46"/>
        <v>-</v>
      </c>
      <c r="Y114" s="181" t="str">
        <f t="shared" si="47"/>
        <v>-</v>
      </c>
      <c r="Z114" s="181" t="str">
        <f t="shared" si="48"/>
        <v>-</v>
      </c>
      <c r="AA114" s="181" t="str">
        <f t="shared" si="49"/>
        <v>-</v>
      </c>
      <c r="AB114" s="181" t="str">
        <f t="shared" si="50"/>
        <v>-</v>
      </c>
      <c r="AC114" s="181" t="str">
        <f t="shared" si="51"/>
        <v>-</v>
      </c>
      <c r="AD114" s="181" t="str">
        <f t="shared" si="52"/>
        <v>-</v>
      </c>
      <c r="AE114" s="181" t="str">
        <f t="shared" si="53"/>
        <v>-</v>
      </c>
      <c r="AF114" s="181" t="str">
        <f t="shared" si="54"/>
        <v>-</v>
      </c>
      <c r="AG114" s="179" t="str">
        <f t="shared" si="55"/>
        <v>-</v>
      </c>
      <c r="AH114" s="179" t="str">
        <f t="shared" si="56"/>
        <v>-</v>
      </c>
      <c r="AI114" s="179" t="str">
        <f t="shared" si="109"/>
        <v>-</v>
      </c>
      <c r="AJ114" s="179" t="str">
        <f t="shared" si="109"/>
        <v>-</v>
      </c>
      <c r="AK114" s="179" t="str">
        <f t="shared" si="109"/>
        <v>-</v>
      </c>
      <c r="AL114" s="179" t="str">
        <f t="shared" si="109"/>
        <v>-</v>
      </c>
      <c r="AM114" s="179" t="str">
        <f t="shared" si="109"/>
        <v>-</v>
      </c>
      <c r="AN114" s="179" t="str">
        <f t="shared" si="58"/>
        <v>-</v>
      </c>
      <c r="AO114" s="179" t="str">
        <f t="shared" si="59"/>
        <v>-</v>
      </c>
      <c r="AP114" s="179" t="str">
        <f t="shared" si="60"/>
        <v>-</v>
      </c>
      <c r="AQ114" s="179" t="str">
        <f t="shared" si="61"/>
        <v>-</v>
      </c>
      <c r="AR114" s="179" t="str">
        <f t="shared" si="62"/>
        <v>-</v>
      </c>
      <c r="AS114" s="179" t="str">
        <f t="shared" si="63"/>
        <v>-</v>
      </c>
      <c r="AT114" s="179" t="str">
        <f t="shared" si="64"/>
        <v>-</v>
      </c>
      <c r="AU114" s="179" t="str">
        <f t="shared" si="65"/>
        <v>-</v>
      </c>
      <c r="AV114" s="179" t="str">
        <f t="shared" si="66"/>
        <v>-</v>
      </c>
      <c r="AW114" s="179" t="str">
        <f t="shared" si="67"/>
        <v>-</v>
      </c>
      <c r="AX114" s="179" t="str">
        <f t="shared" si="68"/>
        <v>-</v>
      </c>
      <c r="AY114" s="179" t="str">
        <f t="shared" si="69"/>
        <v>-</v>
      </c>
      <c r="AZ114" s="179" t="str">
        <f t="shared" si="70"/>
        <v>-</v>
      </c>
      <c r="BA114" s="179" t="str">
        <f t="shared" si="71"/>
        <v>-</v>
      </c>
      <c r="BB114" s="182" t="str">
        <f t="shared" si="72"/>
        <v>-</v>
      </c>
      <c r="BC114" s="182" t="str">
        <f t="shared" si="73"/>
        <v>-</v>
      </c>
      <c r="BD114" s="182" t="str">
        <f t="shared" si="74"/>
        <v>-</v>
      </c>
      <c r="BE114" s="182" t="str">
        <f t="shared" si="75"/>
        <v>-</v>
      </c>
      <c r="BF114" s="182" t="str">
        <f t="shared" si="76"/>
        <v>-</v>
      </c>
      <c r="BG114" s="182" t="str">
        <f t="shared" si="77"/>
        <v>-</v>
      </c>
      <c r="BH114" s="182" t="str">
        <f t="shared" si="78"/>
        <v>-</v>
      </c>
      <c r="BI114" s="182" t="str">
        <f t="shared" si="79"/>
        <v>-</v>
      </c>
      <c r="BJ114" s="182" t="str">
        <f t="shared" si="80"/>
        <v>-</v>
      </c>
      <c r="BK114" s="182" t="str">
        <f t="shared" si="81"/>
        <v>-</v>
      </c>
      <c r="BL114" s="182" t="str">
        <f t="shared" si="82"/>
        <v>-</v>
      </c>
      <c r="BM114" s="182" t="str">
        <f t="shared" si="83"/>
        <v>-</v>
      </c>
      <c r="BN114" s="182" t="str">
        <f t="shared" si="84"/>
        <v>-</v>
      </c>
      <c r="BO114" s="182" t="str">
        <f t="shared" si="85"/>
        <v>-</v>
      </c>
      <c r="BP114" s="179" t="str">
        <f t="shared" si="86"/>
        <v>-</v>
      </c>
      <c r="BQ114" s="179" t="str">
        <f t="shared" si="87"/>
        <v>-</v>
      </c>
      <c r="BR114" s="179" t="str">
        <f t="shared" si="88"/>
        <v>-</v>
      </c>
      <c r="BS114" s="179" t="str">
        <f t="shared" si="89"/>
        <v>-</v>
      </c>
      <c r="BT114" s="179" t="str">
        <f t="shared" si="90"/>
        <v>-</v>
      </c>
      <c r="BU114" s="179" t="str">
        <f t="shared" si="91"/>
        <v>-</v>
      </c>
      <c r="BV114" s="179" t="str">
        <f t="shared" si="92"/>
        <v>-</v>
      </c>
      <c r="BW114" s="179" t="str">
        <f t="shared" si="93"/>
        <v>-</v>
      </c>
      <c r="BX114" s="179" t="str">
        <f t="shared" si="94"/>
        <v>-</v>
      </c>
      <c r="BY114" s="179" t="str">
        <f t="shared" si="95"/>
        <v>-</v>
      </c>
      <c r="BZ114" s="179" t="str">
        <f t="shared" si="96"/>
        <v>-</v>
      </c>
      <c r="CA114" s="179" t="str">
        <f t="shared" si="97"/>
        <v>-</v>
      </c>
      <c r="CB114" s="179" t="str">
        <f t="shared" si="98"/>
        <v>-</v>
      </c>
      <c r="CC114" s="179" t="str">
        <f t="shared" si="99"/>
        <v>-</v>
      </c>
      <c r="CD114" s="179" t="str">
        <f t="shared" si="100"/>
        <v>-</v>
      </c>
      <c r="CE114" s="179" t="str">
        <f t="shared" si="101"/>
        <v>-</v>
      </c>
      <c r="CF114" s="179" t="str">
        <f t="shared" si="102"/>
        <v>-</v>
      </c>
      <c r="CG114" s="179" t="str">
        <f t="shared" si="103"/>
        <v>-</v>
      </c>
      <c r="CH114" s="179" t="str">
        <f t="shared" si="104"/>
        <v>-</v>
      </c>
      <c r="CI114" s="179" t="str">
        <f t="shared" si="105"/>
        <v>-</v>
      </c>
      <c r="CJ114" s="179" t="str">
        <f t="shared" si="106"/>
        <v>-</v>
      </c>
      <c r="CL114" s="22" t="s">
        <v>37</v>
      </c>
      <c r="CM114" s="22" t="s">
        <v>37</v>
      </c>
      <c r="CN114" s="22" t="s">
        <v>37</v>
      </c>
      <c r="CO114" s="22" t="s">
        <v>37</v>
      </c>
      <c r="CP114" s="22" t="s">
        <v>37</v>
      </c>
      <c r="CQ114" s="22" t="s">
        <v>37</v>
      </c>
      <c r="CR114" s="22" t="s">
        <v>37</v>
      </c>
      <c r="CS114" s="22" t="s">
        <v>37</v>
      </c>
      <c r="CT114" s="22" t="s">
        <v>37</v>
      </c>
      <c r="CU114" s="22" t="s">
        <v>37</v>
      </c>
      <c r="CV114" s="22" t="s">
        <v>37</v>
      </c>
      <c r="CW114" s="22" t="s">
        <v>37</v>
      </c>
      <c r="CX114" s="22" t="s">
        <v>37</v>
      </c>
      <c r="CY114" s="22" t="s">
        <v>37</v>
      </c>
      <c r="CZ114" s="22" t="s">
        <v>37</v>
      </c>
      <c r="DA114" s="22" t="s">
        <v>37</v>
      </c>
      <c r="DB114" s="22" t="s">
        <v>37</v>
      </c>
      <c r="DC114" s="22" t="s">
        <v>37</v>
      </c>
      <c r="DD114" s="22" t="s">
        <v>37</v>
      </c>
      <c r="DE114" s="22" t="s">
        <v>37</v>
      </c>
      <c r="DF114" s="22" t="s">
        <v>37</v>
      </c>
      <c r="DG114" s="22" t="s">
        <v>37</v>
      </c>
      <c r="DH114" s="22" t="s">
        <v>37</v>
      </c>
      <c r="DI114" s="22" t="s">
        <v>37</v>
      </c>
      <c r="DJ114" s="22" t="s">
        <v>37</v>
      </c>
      <c r="DK114" s="22" t="s">
        <v>37</v>
      </c>
      <c r="DL114" s="22" t="s">
        <v>37</v>
      </c>
      <c r="DM114" s="22" t="s">
        <v>37</v>
      </c>
    </row>
    <row r="115" spans="1:117" outlineLevel="1">
      <c r="A115">
        <v>35</v>
      </c>
      <c r="B115" s="146" t="str">
        <f t="shared" si="34"/>
        <v>Medium BBB, Young ewes:Hgt, CFA:5.5yo, Wethers:Older</v>
      </c>
      <c r="C115">
        <f t="shared" si="35"/>
        <v>1</v>
      </c>
      <c r="D115" t="b">
        <f t="shared" si="36"/>
        <v>0</v>
      </c>
      <c r="E115">
        <f t="shared" si="37"/>
        <v>601</v>
      </c>
      <c r="F115" t="str">
        <f t="shared" si="38"/>
        <v>-</v>
      </c>
      <c r="G115">
        <f t="shared" si="39"/>
        <v>500</v>
      </c>
      <c r="H115">
        <f t="shared" si="40"/>
        <v>0</v>
      </c>
      <c r="K115" s="152">
        <f t="shared" si="107"/>
        <v>2</v>
      </c>
      <c r="L115" s="151">
        <f>MOD(INT(($A115-5)/PRODUCT(N$80:$Q$80)),L$80)+1</f>
        <v>2</v>
      </c>
      <c r="M115" s="152">
        <f t="shared" si="108"/>
        <v>4</v>
      </c>
      <c r="N115" s="151">
        <f>MOD(INT(($A115-5)/PRODUCT(O$80:$Q$80)),N$80)+1</f>
        <v>4</v>
      </c>
      <c r="O115" s="151">
        <f>MOD(INT(($A115-5)/PRODUCT(P$80:$Q$80)),O$80)+1</f>
        <v>2</v>
      </c>
      <c r="P115" s="151">
        <f>MOD(INT(($A115-5)/PRODUCT(Q$80:$Q$80)),P$80)+1</f>
        <v>1</v>
      </c>
      <c r="S115" s="181">
        <f t="shared" si="41"/>
        <v>1789</v>
      </c>
      <c r="T115" s="181">
        <f t="shared" si="42"/>
        <v>1645</v>
      </c>
      <c r="U115" s="181">
        <f t="shared" si="43"/>
        <v>1560</v>
      </c>
      <c r="V115" s="181">
        <f t="shared" si="44"/>
        <v>1471</v>
      </c>
      <c r="W115" s="181">
        <f t="shared" si="45"/>
        <v>1380</v>
      </c>
      <c r="X115" s="181" t="str">
        <f t="shared" si="46"/>
        <v>-</v>
      </c>
      <c r="Y115" s="181" t="str">
        <f t="shared" si="47"/>
        <v>-</v>
      </c>
      <c r="Z115" s="181" t="str">
        <f t="shared" si="48"/>
        <v>-</v>
      </c>
      <c r="AA115" s="181" t="str">
        <f t="shared" si="49"/>
        <v>-</v>
      </c>
      <c r="AB115" s="181" t="str">
        <f t="shared" si="50"/>
        <v>-</v>
      </c>
      <c r="AC115" s="181" t="str">
        <f t="shared" si="51"/>
        <v>-</v>
      </c>
      <c r="AD115" s="181" t="str">
        <f t="shared" si="52"/>
        <v>-</v>
      </c>
      <c r="AE115" s="181" t="str">
        <f t="shared" si="53"/>
        <v>-</v>
      </c>
      <c r="AF115" s="181" t="str">
        <f t="shared" si="54"/>
        <v>-</v>
      </c>
      <c r="AG115" s="179">
        <f t="shared" si="55"/>
        <v>2146.7999999999997</v>
      </c>
      <c r="AH115" s="179">
        <f t="shared" si="56"/>
        <v>1974</v>
      </c>
      <c r="AI115" s="179">
        <f t="shared" si="109"/>
        <v>1872</v>
      </c>
      <c r="AJ115" s="179">
        <f t="shared" si="109"/>
        <v>1765.2</v>
      </c>
      <c r="AK115" s="179">
        <f t="shared" si="109"/>
        <v>1656</v>
      </c>
      <c r="AL115" s="179" t="str">
        <f t="shared" si="109"/>
        <v>-</v>
      </c>
      <c r="AM115" s="179" t="str">
        <f t="shared" si="109"/>
        <v>-</v>
      </c>
      <c r="AN115" s="179" t="str">
        <f t="shared" si="58"/>
        <v>-</v>
      </c>
      <c r="AO115" s="179" t="str">
        <f t="shared" si="59"/>
        <v>-</v>
      </c>
      <c r="AP115" s="179" t="str">
        <f t="shared" si="60"/>
        <v>-</v>
      </c>
      <c r="AQ115" s="179" t="str">
        <f t="shared" si="61"/>
        <v>-</v>
      </c>
      <c r="AR115" s="179" t="str">
        <f t="shared" si="62"/>
        <v>-</v>
      </c>
      <c r="AS115" s="179" t="str">
        <f t="shared" si="63"/>
        <v>-</v>
      </c>
      <c r="AT115" s="179" t="str">
        <f t="shared" si="64"/>
        <v>-</v>
      </c>
      <c r="AU115" s="179">
        <f t="shared" si="65"/>
        <v>1431.2</v>
      </c>
      <c r="AV115" s="179">
        <f t="shared" si="66"/>
        <v>1316</v>
      </c>
      <c r="AW115" s="179">
        <f t="shared" si="67"/>
        <v>1248</v>
      </c>
      <c r="AX115" s="179">
        <f t="shared" si="68"/>
        <v>1176.8</v>
      </c>
      <c r="AY115" s="179">
        <f t="shared" si="69"/>
        <v>1104</v>
      </c>
      <c r="AZ115" s="179" t="str">
        <f t="shared" si="70"/>
        <v>-</v>
      </c>
      <c r="BA115" s="179" t="str">
        <f t="shared" si="71"/>
        <v>-</v>
      </c>
      <c r="BB115" s="182">
        <f t="shared" si="72"/>
        <v>4000</v>
      </c>
      <c r="BC115" s="182">
        <f t="shared" si="73"/>
        <v>4001</v>
      </c>
      <c r="BD115" s="182">
        <f t="shared" si="74"/>
        <v>4002</v>
      </c>
      <c r="BE115" s="182">
        <f t="shared" si="75"/>
        <v>4003</v>
      </c>
      <c r="BF115" s="182">
        <f t="shared" si="76"/>
        <v>4004</v>
      </c>
      <c r="BG115" s="182" t="str">
        <f t="shared" si="77"/>
        <v>-</v>
      </c>
      <c r="BH115" s="182" t="str">
        <f t="shared" si="78"/>
        <v>-</v>
      </c>
      <c r="BI115" s="182" t="str">
        <f t="shared" si="79"/>
        <v>-</v>
      </c>
      <c r="BJ115" s="182" t="str">
        <f t="shared" si="80"/>
        <v>-</v>
      </c>
      <c r="BK115" s="182" t="str">
        <f t="shared" si="81"/>
        <v>-</v>
      </c>
      <c r="BL115" s="182" t="str">
        <f t="shared" si="82"/>
        <v>-</v>
      </c>
      <c r="BM115" s="182" t="str">
        <f t="shared" si="83"/>
        <v>-</v>
      </c>
      <c r="BN115" s="182" t="str">
        <f t="shared" si="84"/>
        <v>-</v>
      </c>
      <c r="BO115" s="182" t="str">
        <f t="shared" si="85"/>
        <v>-</v>
      </c>
      <c r="BP115" s="179">
        <f t="shared" si="86"/>
        <v>4800</v>
      </c>
      <c r="BQ115" s="179">
        <f t="shared" si="87"/>
        <v>4801.2</v>
      </c>
      <c r="BR115" s="179">
        <f t="shared" si="88"/>
        <v>4802.3999999999996</v>
      </c>
      <c r="BS115" s="179">
        <f t="shared" si="89"/>
        <v>4803.5999999999995</v>
      </c>
      <c r="BT115" s="179">
        <f t="shared" si="90"/>
        <v>4804.8</v>
      </c>
      <c r="BU115" s="179" t="str">
        <f t="shared" si="91"/>
        <v>-</v>
      </c>
      <c r="BV115" s="179" t="str">
        <f t="shared" si="92"/>
        <v>-</v>
      </c>
      <c r="BW115" s="179" t="str">
        <f t="shared" si="93"/>
        <v>-</v>
      </c>
      <c r="BX115" s="179" t="str">
        <f t="shared" si="94"/>
        <v>-</v>
      </c>
      <c r="BY115" s="179" t="str">
        <f t="shared" si="95"/>
        <v>-</v>
      </c>
      <c r="BZ115" s="179" t="str">
        <f t="shared" si="96"/>
        <v>-</v>
      </c>
      <c r="CA115" s="179" t="str">
        <f t="shared" si="97"/>
        <v>-</v>
      </c>
      <c r="CB115" s="179" t="str">
        <f t="shared" si="98"/>
        <v>-</v>
      </c>
      <c r="CC115" s="179" t="str">
        <f t="shared" si="99"/>
        <v>-</v>
      </c>
      <c r="CD115" s="179">
        <f t="shared" si="100"/>
        <v>3200</v>
      </c>
      <c r="CE115" s="179">
        <f t="shared" si="101"/>
        <v>3200.8</v>
      </c>
      <c r="CF115" s="179">
        <f t="shared" si="102"/>
        <v>3201.6000000000004</v>
      </c>
      <c r="CG115" s="179">
        <f t="shared" si="103"/>
        <v>3202.4</v>
      </c>
      <c r="CH115" s="179">
        <f t="shared" si="104"/>
        <v>3203.2000000000003</v>
      </c>
      <c r="CI115" s="179" t="str">
        <f t="shared" si="105"/>
        <v>-</v>
      </c>
      <c r="CJ115" s="179" t="str">
        <f t="shared" si="106"/>
        <v>-</v>
      </c>
      <c r="CL115" s="22">
        <v>1789</v>
      </c>
      <c r="CM115" s="22">
        <v>1645</v>
      </c>
      <c r="CN115" s="22">
        <v>1560</v>
      </c>
      <c r="CO115" s="22">
        <v>1471</v>
      </c>
      <c r="CP115" s="22">
        <v>1380</v>
      </c>
      <c r="CQ115" s="22" t="s">
        <v>37</v>
      </c>
      <c r="CR115" s="22" t="s">
        <v>37</v>
      </c>
      <c r="CS115" s="22" t="s">
        <v>37</v>
      </c>
      <c r="CT115" s="22" t="s">
        <v>37</v>
      </c>
      <c r="CU115" s="22" t="s">
        <v>37</v>
      </c>
      <c r="CV115" s="22" t="s">
        <v>37</v>
      </c>
      <c r="CW115" s="22" t="s">
        <v>37</v>
      </c>
      <c r="CX115" s="22" t="s">
        <v>37</v>
      </c>
      <c r="CY115" s="22" t="s">
        <v>37</v>
      </c>
      <c r="CZ115" s="22">
        <v>4000</v>
      </c>
      <c r="DA115" s="22">
        <f>CZ115+1</f>
        <v>4001</v>
      </c>
      <c r="DB115" s="22">
        <f t="shared" ref="DB115:DD115" si="113">DA115+1</f>
        <v>4002</v>
      </c>
      <c r="DC115" s="22">
        <f t="shared" si="113"/>
        <v>4003</v>
      </c>
      <c r="DD115" s="22">
        <f t="shared" si="113"/>
        <v>4004</v>
      </c>
      <c r="DE115" s="22" t="s">
        <v>37</v>
      </c>
      <c r="DF115" s="22" t="s">
        <v>37</v>
      </c>
      <c r="DG115" s="22" t="s">
        <v>37</v>
      </c>
      <c r="DH115" s="22" t="s">
        <v>37</v>
      </c>
      <c r="DI115" s="22" t="s">
        <v>37</v>
      </c>
      <c r="DJ115" s="22" t="s">
        <v>37</v>
      </c>
      <c r="DK115" s="22" t="s">
        <v>37</v>
      </c>
      <c r="DL115" s="22" t="s">
        <v>37</v>
      </c>
      <c r="DM115" s="22" t="s">
        <v>37</v>
      </c>
    </row>
    <row r="116" spans="1:117" outlineLevel="1">
      <c r="A116">
        <v>36</v>
      </c>
      <c r="B116" s="146" t="str">
        <f t="shared" si="34"/>
        <v>Medium BBB, Young ewes:Hgt, CFA:6.5yo, Wethers:Older</v>
      </c>
      <c r="C116">
        <f t="shared" si="35"/>
        <v>1</v>
      </c>
      <c r="D116" t="b">
        <f t="shared" si="36"/>
        <v>0</v>
      </c>
      <c r="E116">
        <f t="shared" si="37"/>
        <v>601</v>
      </c>
      <c r="F116" t="str">
        <f t="shared" si="38"/>
        <v>-</v>
      </c>
      <c r="G116">
        <f t="shared" si="39"/>
        <v>500</v>
      </c>
      <c r="H116">
        <f t="shared" si="40"/>
        <v>1</v>
      </c>
      <c r="K116" s="152">
        <f t="shared" si="107"/>
        <v>2</v>
      </c>
      <c r="L116" s="151">
        <f>MOD(INT(($A116-5)/PRODUCT(N$80:$Q$80)),L$80)+1</f>
        <v>2</v>
      </c>
      <c r="M116" s="152">
        <f t="shared" si="108"/>
        <v>4</v>
      </c>
      <c r="N116" s="151">
        <f>MOD(INT(($A116-5)/PRODUCT(O$80:$Q$80)),N$80)+1</f>
        <v>4</v>
      </c>
      <c r="O116" s="151">
        <f>MOD(INT(($A116-5)/PRODUCT(P$80:$Q$80)),O$80)+1</f>
        <v>2</v>
      </c>
      <c r="P116" s="151">
        <f>MOD(INT(($A116-5)/PRODUCT(Q$80:$Q$80)),P$80)+1</f>
        <v>2</v>
      </c>
      <c r="S116" s="181" t="str">
        <f t="shared" si="41"/>
        <v>-</v>
      </c>
      <c r="T116" s="181" t="str">
        <f t="shared" si="42"/>
        <v>-</v>
      </c>
      <c r="U116" s="181" t="str">
        <f t="shared" si="43"/>
        <v>-</v>
      </c>
      <c r="V116" s="181" t="str">
        <f t="shared" si="44"/>
        <v>-</v>
      </c>
      <c r="W116" s="181" t="str">
        <f t="shared" si="45"/>
        <v>-</v>
      </c>
      <c r="X116" s="181" t="str">
        <f t="shared" si="46"/>
        <v>-</v>
      </c>
      <c r="Y116" s="181" t="str">
        <f t="shared" si="47"/>
        <v>-</v>
      </c>
      <c r="Z116" s="181" t="str">
        <f t="shared" si="48"/>
        <v>-</v>
      </c>
      <c r="AA116" s="181" t="str">
        <f t="shared" si="49"/>
        <v>-</v>
      </c>
      <c r="AB116" s="181" t="str">
        <f t="shared" si="50"/>
        <v>-</v>
      </c>
      <c r="AC116" s="181" t="str">
        <f t="shared" si="51"/>
        <v>-</v>
      </c>
      <c r="AD116" s="181" t="str">
        <f t="shared" si="52"/>
        <v>-</v>
      </c>
      <c r="AE116" s="181" t="str">
        <f t="shared" si="53"/>
        <v>-</v>
      </c>
      <c r="AF116" s="181" t="str">
        <f t="shared" si="54"/>
        <v>-</v>
      </c>
      <c r="AG116" s="179" t="str">
        <f t="shared" si="55"/>
        <v>-</v>
      </c>
      <c r="AH116" s="179" t="str">
        <f t="shared" si="56"/>
        <v>-</v>
      </c>
      <c r="AI116" s="179" t="str">
        <f t="shared" si="109"/>
        <v>-</v>
      </c>
      <c r="AJ116" s="179" t="str">
        <f t="shared" si="109"/>
        <v>-</v>
      </c>
      <c r="AK116" s="179" t="str">
        <f t="shared" si="109"/>
        <v>-</v>
      </c>
      <c r="AL116" s="179" t="str">
        <f t="shared" si="109"/>
        <v>-</v>
      </c>
      <c r="AM116" s="179" t="str">
        <f t="shared" si="109"/>
        <v>-</v>
      </c>
      <c r="AN116" s="179" t="str">
        <f t="shared" si="58"/>
        <v>-</v>
      </c>
      <c r="AO116" s="179" t="str">
        <f t="shared" si="59"/>
        <v>-</v>
      </c>
      <c r="AP116" s="179" t="str">
        <f t="shared" si="60"/>
        <v>-</v>
      </c>
      <c r="AQ116" s="179" t="str">
        <f t="shared" si="61"/>
        <v>-</v>
      </c>
      <c r="AR116" s="179" t="str">
        <f t="shared" si="62"/>
        <v>-</v>
      </c>
      <c r="AS116" s="179" t="str">
        <f t="shared" si="63"/>
        <v>-</v>
      </c>
      <c r="AT116" s="179" t="str">
        <f t="shared" si="64"/>
        <v>-</v>
      </c>
      <c r="AU116" s="179" t="str">
        <f t="shared" si="65"/>
        <v>-</v>
      </c>
      <c r="AV116" s="179" t="str">
        <f t="shared" si="66"/>
        <v>-</v>
      </c>
      <c r="AW116" s="179" t="str">
        <f t="shared" si="67"/>
        <v>-</v>
      </c>
      <c r="AX116" s="179" t="str">
        <f t="shared" si="68"/>
        <v>-</v>
      </c>
      <c r="AY116" s="179" t="str">
        <f t="shared" si="69"/>
        <v>-</v>
      </c>
      <c r="AZ116" s="179" t="str">
        <f t="shared" si="70"/>
        <v>-</v>
      </c>
      <c r="BA116" s="179" t="str">
        <f t="shared" si="71"/>
        <v>-</v>
      </c>
      <c r="BB116" s="182" t="str">
        <f t="shared" si="72"/>
        <v>-</v>
      </c>
      <c r="BC116" s="182" t="str">
        <f t="shared" si="73"/>
        <v>-</v>
      </c>
      <c r="BD116" s="182" t="str">
        <f t="shared" si="74"/>
        <v>-</v>
      </c>
      <c r="BE116" s="182" t="str">
        <f t="shared" si="75"/>
        <v>-</v>
      </c>
      <c r="BF116" s="182" t="str">
        <f t="shared" si="76"/>
        <v>-</v>
      </c>
      <c r="BG116" s="182" t="str">
        <f t="shared" si="77"/>
        <v>-</v>
      </c>
      <c r="BH116" s="182" t="str">
        <f t="shared" si="78"/>
        <v>-</v>
      </c>
      <c r="BI116" s="182" t="str">
        <f t="shared" si="79"/>
        <v>-</v>
      </c>
      <c r="BJ116" s="182" t="str">
        <f t="shared" si="80"/>
        <v>-</v>
      </c>
      <c r="BK116" s="182" t="str">
        <f t="shared" si="81"/>
        <v>-</v>
      </c>
      <c r="BL116" s="182" t="str">
        <f t="shared" si="82"/>
        <v>-</v>
      </c>
      <c r="BM116" s="182" t="str">
        <f t="shared" si="83"/>
        <v>-</v>
      </c>
      <c r="BN116" s="182" t="str">
        <f t="shared" si="84"/>
        <v>-</v>
      </c>
      <c r="BO116" s="182" t="str">
        <f t="shared" si="85"/>
        <v>-</v>
      </c>
      <c r="BP116" s="179" t="str">
        <f t="shared" si="86"/>
        <v>-</v>
      </c>
      <c r="BQ116" s="179" t="str">
        <f t="shared" si="87"/>
        <v>-</v>
      </c>
      <c r="BR116" s="179" t="str">
        <f t="shared" si="88"/>
        <v>-</v>
      </c>
      <c r="BS116" s="179" t="str">
        <f t="shared" si="89"/>
        <v>-</v>
      </c>
      <c r="BT116" s="179" t="str">
        <f t="shared" si="90"/>
        <v>-</v>
      </c>
      <c r="BU116" s="179" t="str">
        <f t="shared" si="91"/>
        <v>-</v>
      </c>
      <c r="BV116" s="179" t="str">
        <f t="shared" si="92"/>
        <v>-</v>
      </c>
      <c r="BW116" s="179" t="str">
        <f t="shared" si="93"/>
        <v>-</v>
      </c>
      <c r="BX116" s="179" t="str">
        <f t="shared" si="94"/>
        <v>-</v>
      </c>
      <c r="BY116" s="179" t="str">
        <f t="shared" si="95"/>
        <v>-</v>
      </c>
      <c r="BZ116" s="179" t="str">
        <f t="shared" si="96"/>
        <v>-</v>
      </c>
      <c r="CA116" s="179" t="str">
        <f t="shared" si="97"/>
        <v>-</v>
      </c>
      <c r="CB116" s="179" t="str">
        <f t="shared" si="98"/>
        <v>-</v>
      </c>
      <c r="CC116" s="179" t="str">
        <f t="shared" si="99"/>
        <v>-</v>
      </c>
      <c r="CD116" s="179" t="str">
        <f t="shared" si="100"/>
        <v>-</v>
      </c>
      <c r="CE116" s="179" t="str">
        <f t="shared" si="101"/>
        <v>-</v>
      </c>
      <c r="CF116" s="179" t="str">
        <f t="shared" si="102"/>
        <v>-</v>
      </c>
      <c r="CG116" s="179" t="str">
        <f t="shared" si="103"/>
        <v>-</v>
      </c>
      <c r="CH116" s="179" t="str">
        <f t="shared" si="104"/>
        <v>-</v>
      </c>
      <c r="CI116" s="179" t="str">
        <f t="shared" si="105"/>
        <v>-</v>
      </c>
      <c r="CJ116" s="179" t="str">
        <f t="shared" si="106"/>
        <v>-</v>
      </c>
      <c r="CL116" s="22" t="s">
        <v>37</v>
      </c>
      <c r="CM116" s="22" t="s">
        <v>37</v>
      </c>
      <c r="CN116" s="22" t="s">
        <v>37</v>
      </c>
      <c r="CO116" s="22" t="s">
        <v>37</v>
      </c>
      <c r="CP116" s="22" t="s">
        <v>37</v>
      </c>
      <c r="CQ116" s="22" t="s">
        <v>37</v>
      </c>
      <c r="CR116" s="22" t="s">
        <v>37</v>
      </c>
      <c r="CS116" s="22" t="s">
        <v>37</v>
      </c>
      <c r="CT116" s="22" t="s">
        <v>37</v>
      </c>
      <c r="CU116" s="22" t="s">
        <v>37</v>
      </c>
      <c r="CV116" s="22" t="s">
        <v>37</v>
      </c>
      <c r="CW116" s="22" t="s">
        <v>37</v>
      </c>
      <c r="CX116" s="22" t="s">
        <v>37</v>
      </c>
      <c r="CY116" s="22" t="s">
        <v>37</v>
      </c>
      <c r="CZ116" s="22" t="s">
        <v>37</v>
      </c>
      <c r="DA116" s="22" t="s">
        <v>37</v>
      </c>
      <c r="DB116" s="22" t="s">
        <v>37</v>
      </c>
      <c r="DC116" s="22" t="s">
        <v>37</v>
      </c>
      <c r="DD116" s="22" t="s">
        <v>37</v>
      </c>
      <c r="DE116" s="22" t="s">
        <v>37</v>
      </c>
      <c r="DF116" s="22" t="s">
        <v>37</v>
      </c>
      <c r="DG116" s="22" t="s">
        <v>37</v>
      </c>
      <c r="DH116" s="22" t="s">
        <v>37</v>
      </c>
      <c r="DI116" s="22" t="s">
        <v>37</v>
      </c>
      <c r="DJ116" s="22" t="s">
        <v>37</v>
      </c>
      <c r="DK116" s="22" t="s">
        <v>37</v>
      </c>
      <c r="DL116" s="22" t="s">
        <v>37</v>
      </c>
      <c r="DM116" s="22" t="s">
        <v>37</v>
      </c>
    </row>
    <row r="117" spans="1:117" outlineLevel="1">
      <c r="A117">
        <v>37</v>
      </c>
      <c r="B117" s="146" t="str">
        <f t="shared" ref="B117:B134" si="114">INDEX($K$76:$K$79,$K117,1)&amp;" "&amp;INDEX($L$76:$L$79,$L117,1)&amp;", Young ewes:"&amp;INDEX($O$76:$O$79,$O117,1)&amp;", CFA:"&amp;INDEX($P$76:$P$79,$P117,1)&amp;", Wethers:"&amp;INDEX($M$76:$M$79,$M117,1)</f>
        <v>Medium BBT, Young ewes:Lamb, CFA:5.5yo, Wethers:Lamb</v>
      </c>
      <c r="C117">
        <f t="shared" si="35"/>
        <v>1</v>
      </c>
      <c r="D117" t="b">
        <f t="shared" si="36"/>
        <v>1</v>
      </c>
      <c r="E117">
        <f t="shared" si="37"/>
        <v>0</v>
      </c>
      <c r="F117">
        <f t="shared" si="38"/>
        <v>240</v>
      </c>
      <c r="G117">
        <f t="shared" si="39"/>
        <v>0</v>
      </c>
      <c r="H117">
        <f t="shared" si="40"/>
        <v>0</v>
      </c>
      <c r="K117" s="152">
        <f t="shared" si="107"/>
        <v>3</v>
      </c>
      <c r="L117" s="151">
        <f>MOD(INT(($A117-5)/PRODUCT(N$80:$Q$80)),L$80)+1</f>
        <v>3</v>
      </c>
      <c r="M117" s="152">
        <f t="shared" si="108"/>
        <v>1</v>
      </c>
      <c r="N117" s="151">
        <f>MOD(INT(($A117-5)/PRODUCT(O$80:$Q$80)),N$80)+1</f>
        <v>1</v>
      </c>
      <c r="O117" s="151">
        <f>MOD(INT(($A117-5)/PRODUCT(P$80:$Q$80)),O$80)+1</f>
        <v>1</v>
      </c>
      <c r="P117" s="151">
        <f>MOD(INT(($A117-5)/PRODUCT(Q$80:$Q$80)),P$80)+1</f>
        <v>1</v>
      </c>
      <c r="S117" s="181" t="str">
        <f t="shared" ref="S117:S134" si="115">INDEX(CL117:DN117,1,1+(d.Region-1)*28)</f>
        <v>-</v>
      </c>
      <c r="T117" s="181" t="str">
        <f t="shared" ref="T117:T134" si="116">INDEX(CM117:DO117,1,1+(d.Region-1)*28)</f>
        <v>-</v>
      </c>
      <c r="U117" s="181" t="str">
        <f t="shared" ref="U117:U134" si="117">INDEX(CN117:DP117,1,1+(d.Region-1)*28)</f>
        <v>-</v>
      </c>
      <c r="V117" s="181" t="str">
        <f t="shared" ref="V117:V134" si="118">INDEX(CO117:DQ117,1,1+(d.Region-1)*28)</f>
        <v>-</v>
      </c>
      <c r="W117" s="181" t="str">
        <f t="shared" ref="W117:W134" si="119">INDEX(CP117:DR117,1,1+(d.Region-1)*28)</f>
        <v>-</v>
      </c>
      <c r="X117" s="181" t="str">
        <f t="shared" ref="X117:X134" si="120">INDEX(CQ117:DS117,1,1+(d.Region-1)*28)</f>
        <v>-</v>
      </c>
      <c r="Y117" s="181" t="str">
        <f t="shared" ref="Y117:Y134" si="121">INDEX(CR117:DT117,1,1+(d.Region-1)*28)</f>
        <v>-</v>
      </c>
      <c r="Z117" s="181" t="str">
        <f t="shared" ref="Z117:Z134" si="122">INDEX(CS117:DU117,1,1+(d.Region-1)*28)</f>
        <v>-</v>
      </c>
      <c r="AA117" s="181" t="str">
        <f t="shared" ref="AA117:AA134" si="123">INDEX(CT117:DV117,1,1+(d.Region-1)*28)</f>
        <v>-</v>
      </c>
      <c r="AB117" s="181" t="str">
        <f t="shared" ref="AB117:AB134" si="124">INDEX(CU117:DW117,1,1+(d.Region-1)*28)</f>
        <v>-</v>
      </c>
      <c r="AC117" s="181" t="str">
        <f t="shared" ref="AC117:AC134" si="125">INDEX(CV117:DX117,1,1+(d.Region-1)*28)</f>
        <v>-</v>
      </c>
      <c r="AD117" s="181" t="str">
        <f t="shared" ref="AD117:AD134" si="126">INDEX(CW117:DY117,1,1+(d.Region-1)*28)</f>
        <v>-</v>
      </c>
      <c r="AE117" s="181" t="str">
        <f t="shared" ref="AE117:AE134" si="127">INDEX(CX117:DZ117,1,1+(d.Region-1)*28)</f>
        <v>-</v>
      </c>
      <c r="AF117" s="181" t="str">
        <f t="shared" ref="AF117:AF134" si="128">INDEX(CY117:EA117,1,1+(d.Region-1)*28)</f>
        <v>-</v>
      </c>
      <c r="AG117" s="179" t="str">
        <f t="shared" ref="AG117:AG134" si="129">IF(S117="-","-",S117*AG$76)</f>
        <v>-</v>
      </c>
      <c r="AH117" s="179" t="str">
        <f t="shared" ref="AH117:AH134" si="130">IF(T117="-","-",T117*AH$76)</f>
        <v>-</v>
      </c>
      <c r="AI117" s="179" t="str">
        <f t="shared" ref="AI117:AM132" si="131">IF(U117="-","-",U117*AI$76)</f>
        <v>-</v>
      </c>
      <c r="AJ117" s="179" t="str">
        <f t="shared" si="131"/>
        <v>-</v>
      </c>
      <c r="AK117" s="179" t="str">
        <f t="shared" si="131"/>
        <v>-</v>
      </c>
      <c r="AL117" s="179" t="str">
        <f t="shared" si="131"/>
        <v>-</v>
      </c>
      <c r="AM117" s="179" t="str">
        <f t="shared" si="131"/>
        <v>-</v>
      </c>
      <c r="AN117" s="179" t="str">
        <f t="shared" ref="AN117:AN134" si="132">IF(Z117="-","-",Z117*AN$76)</f>
        <v>-</v>
      </c>
      <c r="AO117" s="179" t="str">
        <f t="shared" ref="AO117:AO134" si="133">IF(AA117="-","-",AA117*AO$76)</f>
        <v>-</v>
      </c>
      <c r="AP117" s="179" t="str">
        <f t="shared" ref="AP117:AP134" si="134">IF(AB117="-","-",AB117*AP$76)</f>
        <v>-</v>
      </c>
      <c r="AQ117" s="179" t="str">
        <f t="shared" ref="AQ117:AQ134" si="135">IF(AC117="-","-",AC117*AQ$76)</f>
        <v>-</v>
      </c>
      <c r="AR117" s="179" t="str">
        <f t="shared" ref="AR117:AR134" si="136">IF(AD117="-","-",AD117*AR$76)</f>
        <v>-</v>
      </c>
      <c r="AS117" s="179" t="str">
        <f t="shared" ref="AS117:AS134" si="137">IF(AE117="-","-",AE117*AS$76)</f>
        <v>-</v>
      </c>
      <c r="AT117" s="179" t="str">
        <f t="shared" ref="AT117:AT134" si="138">IF(AF117="-","-",AF117*AT$76)</f>
        <v>-</v>
      </c>
      <c r="AU117" s="179" t="str">
        <f t="shared" ref="AU117:AU134" si="139">IF(S117="-","-",S117*AU$76)</f>
        <v>-</v>
      </c>
      <c r="AV117" s="179" t="str">
        <f t="shared" ref="AV117:AV134" si="140">IF(T117="-","-",T117*AV$76)</f>
        <v>-</v>
      </c>
      <c r="AW117" s="179" t="str">
        <f t="shared" ref="AW117:AW134" si="141">IF(U117="-","-",U117*AW$76)</f>
        <v>-</v>
      </c>
      <c r="AX117" s="179" t="str">
        <f t="shared" ref="AX117:AX134" si="142">IF(V117="-","-",V117*AX$76)</f>
        <v>-</v>
      </c>
      <c r="AY117" s="179" t="str">
        <f t="shared" ref="AY117:AY134" si="143">IF(W117="-","-",W117*AY$76)</f>
        <v>-</v>
      </c>
      <c r="AZ117" s="179" t="str">
        <f t="shared" ref="AZ117:AZ134" si="144">IF(X117="-","-",X117*AZ$76)</f>
        <v>-</v>
      </c>
      <c r="BA117" s="179" t="str">
        <f t="shared" ref="BA117:BA134" si="145">IF(Y117="-","-",Y117*BA$76)</f>
        <v>-</v>
      </c>
      <c r="BB117" s="182" t="str">
        <f t="shared" ref="BB117:BB134" si="146">INDEX(CZ117:EB117,1,1+(d.Region-1)*28)</f>
        <v>-</v>
      </c>
      <c r="BC117" s="182" t="str">
        <f t="shared" ref="BC117:BC134" si="147">INDEX(DA117:EC117,1,1+(d.Region-1)*28)</f>
        <v>-</v>
      </c>
      <c r="BD117" s="182" t="str">
        <f t="shared" ref="BD117:BD134" si="148">INDEX(DB117:ED117,1,1+(d.Region-1)*28)</f>
        <v>-</v>
      </c>
      <c r="BE117" s="182" t="str">
        <f t="shared" ref="BE117:BE134" si="149">INDEX(DC117:EE117,1,1+(d.Region-1)*28)</f>
        <v>-</v>
      </c>
      <c r="BF117" s="182" t="str">
        <f t="shared" ref="BF117:BF134" si="150">INDEX(DD117:EF117,1,1+(d.Region-1)*28)</f>
        <v>-</v>
      </c>
      <c r="BG117" s="182" t="str">
        <f t="shared" ref="BG117:BG134" si="151">INDEX(DE117:EG117,1,1+(d.Region-1)*28)</f>
        <v>-</v>
      </c>
      <c r="BH117" s="182" t="str">
        <f t="shared" ref="BH117:BH134" si="152">INDEX(DF117:EH117,1,1+(d.Region-1)*28)</f>
        <v>-</v>
      </c>
      <c r="BI117" s="182" t="str">
        <f t="shared" ref="BI117:BI134" si="153">INDEX(DG117:EI117,1,1+(d.Region-1)*28)</f>
        <v>-</v>
      </c>
      <c r="BJ117" s="182" t="str">
        <f t="shared" ref="BJ117:BJ134" si="154">INDEX(DH117:EJ117,1,1+(d.Region-1)*28)</f>
        <v>-</v>
      </c>
      <c r="BK117" s="182" t="str">
        <f t="shared" ref="BK117:BK134" si="155">INDEX(DI117:EK117,1,1+(d.Region-1)*28)</f>
        <v>-</v>
      </c>
      <c r="BL117" s="182" t="str">
        <f t="shared" ref="BL117:BL134" si="156">INDEX(DJ117:EL117,1,1+(d.Region-1)*28)</f>
        <v>-</v>
      </c>
      <c r="BM117" s="182" t="str">
        <f t="shared" ref="BM117:BM134" si="157">INDEX(DK117:EM117,1,1+(d.Region-1)*28)</f>
        <v>-</v>
      </c>
      <c r="BN117" s="182" t="str">
        <f t="shared" ref="BN117:BN134" si="158">INDEX(DL117:EN117,1,1+(d.Region-1)*28)</f>
        <v>-</v>
      </c>
      <c r="BO117" s="182" t="str">
        <f t="shared" ref="BO117:BO134" si="159">INDEX(DM117:EO117,1,1+(d.Region-1)*28)</f>
        <v>-</v>
      </c>
      <c r="BP117" s="179" t="str">
        <f t="shared" ref="BP117:BP134" si="160">IF(BB117="-","-",BB117*BP$76)</f>
        <v>-</v>
      </c>
      <c r="BQ117" s="179" t="str">
        <f t="shared" ref="BQ117:BQ134" si="161">IF(BC117="-","-",BC117*BQ$76)</f>
        <v>-</v>
      </c>
      <c r="BR117" s="179" t="str">
        <f t="shared" si="88"/>
        <v>-</v>
      </c>
      <c r="BS117" s="179" t="str">
        <f t="shared" si="89"/>
        <v>-</v>
      </c>
      <c r="BT117" s="179" t="str">
        <f t="shared" si="90"/>
        <v>-</v>
      </c>
      <c r="BU117" s="179" t="str">
        <f t="shared" si="91"/>
        <v>-</v>
      </c>
      <c r="BV117" s="179" t="str">
        <f t="shared" si="92"/>
        <v>-</v>
      </c>
      <c r="BW117" s="179" t="str">
        <f t="shared" ref="BW117:BW134" si="162">IF(BI117="-","-",BI117*BW$76)</f>
        <v>-</v>
      </c>
      <c r="BX117" s="179" t="str">
        <f t="shared" ref="BX117:BX134" si="163">IF(BJ117="-","-",BJ117*BX$76)</f>
        <v>-</v>
      </c>
      <c r="BY117" s="179" t="str">
        <f t="shared" ref="BY117:BY134" si="164">IF(BK117="-","-",BK117*BY$76)</f>
        <v>-</v>
      </c>
      <c r="BZ117" s="179" t="str">
        <f t="shared" ref="BZ117:BZ134" si="165">IF(BL117="-","-",BL117*BZ$76)</f>
        <v>-</v>
      </c>
      <c r="CA117" s="179" t="str">
        <f t="shared" ref="CA117:CA134" si="166">IF(BM117="-","-",BM117*CA$76)</f>
        <v>-</v>
      </c>
      <c r="CB117" s="179" t="str">
        <f t="shared" ref="CB117:CB134" si="167">IF(BN117="-","-",BN117*CB$76)</f>
        <v>-</v>
      </c>
      <c r="CC117" s="179" t="str">
        <f t="shared" ref="CC117:CC134" si="168">IF(BO117="-","-",BO117*CC$76)</f>
        <v>-</v>
      </c>
      <c r="CD117" s="179" t="str">
        <f t="shared" ref="CD117:CD134" si="169">IF(BB117="-","-",BB117*CD$76)</f>
        <v>-</v>
      </c>
      <c r="CE117" s="179" t="str">
        <f t="shared" ref="CE117:CE134" si="170">IF(BC117="-","-",BC117*CE$76)</f>
        <v>-</v>
      </c>
      <c r="CF117" s="179" t="str">
        <f t="shared" ref="CF117:CF134" si="171">IF(BD117="-","-",BD117*CF$76)</f>
        <v>-</v>
      </c>
      <c r="CG117" s="179" t="str">
        <f t="shared" ref="CG117:CG134" si="172">IF(BE117="-","-",BE117*CG$76)</f>
        <v>-</v>
      </c>
      <c r="CH117" s="179" t="str">
        <f t="shared" ref="CH117:CH134" si="173">IF(BF117="-","-",BF117*CH$76)</f>
        <v>-</v>
      </c>
      <c r="CI117" s="179" t="str">
        <f t="shared" ref="CI117:CI134" si="174">IF(BG117="-","-",BG117*CI$76)</f>
        <v>-</v>
      </c>
      <c r="CJ117" s="179" t="str">
        <f t="shared" ref="CJ117:CJ134" si="175">IF(BH117="-","-",BH117*CJ$76)</f>
        <v>-</v>
      </c>
      <c r="CL117" s="22" t="s">
        <v>37</v>
      </c>
      <c r="CM117" s="22" t="s">
        <v>37</v>
      </c>
      <c r="CN117" s="22" t="s">
        <v>37</v>
      </c>
      <c r="CO117" s="22" t="s">
        <v>37</v>
      </c>
      <c r="CP117" s="22" t="s">
        <v>37</v>
      </c>
      <c r="CQ117" s="22" t="s">
        <v>37</v>
      </c>
      <c r="CR117" s="22" t="s">
        <v>37</v>
      </c>
      <c r="CS117" s="22" t="s">
        <v>37</v>
      </c>
      <c r="CT117" s="22" t="s">
        <v>37</v>
      </c>
      <c r="CU117" s="22" t="s">
        <v>37</v>
      </c>
      <c r="CV117" s="22" t="s">
        <v>37</v>
      </c>
      <c r="CW117" s="22" t="s">
        <v>37</v>
      </c>
      <c r="CX117" s="22" t="s">
        <v>37</v>
      </c>
      <c r="CY117" s="22" t="s">
        <v>37</v>
      </c>
      <c r="CZ117" s="22" t="s">
        <v>37</v>
      </c>
      <c r="DA117" s="22" t="s">
        <v>37</v>
      </c>
      <c r="DB117" s="22" t="s">
        <v>37</v>
      </c>
      <c r="DC117" s="22" t="s">
        <v>37</v>
      </c>
      <c r="DD117" s="22" t="s">
        <v>37</v>
      </c>
      <c r="DE117" s="22" t="s">
        <v>37</v>
      </c>
      <c r="DF117" s="22" t="s">
        <v>37</v>
      </c>
      <c r="DG117" s="22" t="s">
        <v>37</v>
      </c>
      <c r="DH117" s="22" t="s">
        <v>37</v>
      </c>
      <c r="DI117" s="22" t="s">
        <v>37</v>
      </c>
      <c r="DJ117" s="22" t="s">
        <v>37</v>
      </c>
      <c r="DK117" s="22" t="s">
        <v>37</v>
      </c>
      <c r="DL117" s="22" t="s">
        <v>37</v>
      </c>
      <c r="DM117" s="22" t="s">
        <v>37</v>
      </c>
    </row>
    <row r="118" spans="1:117" outlineLevel="1">
      <c r="A118">
        <v>38</v>
      </c>
      <c r="B118" s="146" t="str">
        <f t="shared" si="114"/>
        <v>Medium BBT, Young ewes:Lamb, CFA:6.5yo, Wethers:Lamb</v>
      </c>
      <c r="C118">
        <f t="shared" si="35"/>
        <v>1</v>
      </c>
      <c r="D118" t="b">
        <f t="shared" si="36"/>
        <v>1</v>
      </c>
      <c r="E118">
        <f t="shared" si="37"/>
        <v>0</v>
      </c>
      <c r="F118">
        <f t="shared" si="38"/>
        <v>240</v>
      </c>
      <c r="G118">
        <f t="shared" si="39"/>
        <v>0</v>
      </c>
      <c r="H118">
        <f t="shared" si="40"/>
        <v>1</v>
      </c>
      <c r="K118" s="152">
        <f t="shared" si="107"/>
        <v>3</v>
      </c>
      <c r="L118" s="151">
        <f>MOD(INT(($A118-5)/PRODUCT(N$80:$Q$80)),L$80)+1</f>
        <v>3</v>
      </c>
      <c r="M118" s="152">
        <f t="shared" si="108"/>
        <v>1</v>
      </c>
      <c r="N118" s="151">
        <f>MOD(INT(($A118-5)/PRODUCT(O$80:$Q$80)),N$80)+1</f>
        <v>1</v>
      </c>
      <c r="O118" s="151">
        <f>MOD(INT(($A118-5)/PRODUCT(P$80:$Q$80)),O$80)+1</f>
        <v>1</v>
      </c>
      <c r="P118" s="151">
        <f>MOD(INT(($A118-5)/PRODUCT(Q$80:$Q$80)),P$80)+1</f>
        <v>2</v>
      </c>
      <c r="S118" s="181" t="str">
        <f t="shared" si="115"/>
        <v>-</v>
      </c>
      <c r="T118" s="181" t="str">
        <f t="shared" si="116"/>
        <v>-</v>
      </c>
      <c r="U118" s="181" t="str">
        <f t="shared" si="117"/>
        <v>-</v>
      </c>
      <c r="V118" s="181" t="str">
        <f t="shared" si="118"/>
        <v>-</v>
      </c>
      <c r="W118" s="181" t="str">
        <f t="shared" si="119"/>
        <v>-</v>
      </c>
      <c r="X118" s="181" t="str">
        <f t="shared" si="120"/>
        <v>-</v>
      </c>
      <c r="Y118" s="181" t="str">
        <f t="shared" si="121"/>
        <v>-</v>
      </c>
      <c r="Z118" s="181" t="str">
        <f t="shared" si="122"/>
        <v>-</v>
      </c>
      <c r="AA118" s="181" t="str">
        <f t="shared" si="123"/>
        <v>-</v>
      </c>
      <c r="AB118" s="181" t="str">
        <f t="shared" si="124"/>
        <v>-</v>
      </c>
      <c r="AC118" s="181" t="str">
        <f t="shared" si="125"/>
        <v>-</v>
      </c>
      <c r="AD118" s="181" t="str">
        <f t="shared" si="126"/>
        <v>-</v>
      </c>
      <c r="AE118" s="181" t="str">
        <f t="shared" si="127"/>
        <v>-</v>
      </c>
      <c r="AF118" s="181" t="str">
        <f t="shared" si="128"/>
        <v>-</v>
      </c>
      <c r="AG118" s="179" t="str">
        <f t="shared" si="129"/>
        <v>-</v>
      </c>
      <c r="AH118" s="179" t="str">
        <f t="shared" si="130"/>
        <v>-</v>
      </c>
      <c r="AI118" s="179" t="str">
        <f t="shared" si="131"/>
        <v>-</v>
      </c>
      <c r="AJ118" s="179" t="str">
        <f t="shared" si="131"/>
        <v>-</v>
      </c>
      <c r="AK118" s="179" t="str">
        <f t="shared" si="131"/>
        <v>-</v>
      </c>
      <c r="AL118" s="179" t="str">
        <f t="shared" si="131"/>
        <v>-</v>
      </c>
      <c r="AM118" s="179" t="str">
        <f t="shared" si="131"/>
        <v>-</v>
      </c>
      <c r="AN118" s="179" t="str">
        <f t="shared" si="132"/>
        <v>-</v>
      </c>
      <c r="AO118" s="179" t="str">
        <f t="shared" si="133"/>
        <v>-</v>
      </c>
      <c r="AP118" s="179" t="str">
        <f t="shared" si="134"/>
        <v>-</v>
      </c>
      <c r="AQ118" s="179" t="str">
        <f t="shared" si="135"/>
        <v>-</v>
      </c>
      <c r="AR118" s="179" t="str">
        <f t="shared" si="136"/>
        <v>-</v>
      </c>
      <c r="AS118" s="179" t="str">
        <f t="shared" si="137"/>
        <v>-</v>
      </c>
      <c r="AT118" s="179" t="str">
        <f t="shared" si="138"/>
        <v>-</v>
      </c>
      <c r="AU118" s="179" t="str">
        <f t="shared" si="139"/>
        <v>-</v>
      </c>
      <c r="AV118" s="179" t="str">
        <f t="shared" si="140"/>
        <v>-</v>
      </c>
      <c r="AW118" s="179" t="str">
        <f t="shared" si="141"/>
        <v>-</v>
      </c>
      <c r="AX118" s="179" t="str">
        <f t="shared" si="142"/>
        <v>-</v>
      </c>
      <c r="AY118" s="179" t="str">
        <f t="shared" si="143"/>
        <v>-</v>
      </c>
      <c r="AZ118" s="179" t="str">
        <f t="shared" si="144"/>
        <v>-</v>
      </c>
      <c r="BA118" s="179" t="str">
        <f t="shared" si="145"/>
        <v>-</v>
      </c>
      <c r="BB118" s="182" t="str">
        <f t="shared" si="146"/>
        <v>-</v>
      </c>
      <c r="BC118" s="182" t="str">
        <f t="shared" si="147"/>
        <v>-</v>
      </c>
      <c r="BD118" s="182" t="str">
        <f t="shared" si="148"/>
        <v>-</v>
      </c>
      <c r="BE118" s="182" t="str">
        <f t="shared" si="149"/>
        <v>-</v>
      </c>
      <c r="BF118" s="182" t="str">
        <f t="shared" si="150"/>
        <v>-</v>
      </c>
      <c r="BG118" s="182" t="str">
        <f t="shared" si="151"/>
        <v>-</v>
      </c>
      <c r="BH118" s="182" t="str">
        <f t="shared" si="152"/>
        <v>-</v>
      </c>
      <c r="BI118" s="182" t="str">
        <f t="shared" si="153"/>
        <v>-</v>
      </c>
      <c r="BJ118" s="182" t="str">
        <f t="shared" si="154"/>
        <v>-</v>
      </c>
      <c r="BK118" s="182" t="str">
        <f t="shared" si="155"/>
        <v>-</v>
      </c>
      <c r="BL118" s="182" t="str">
        <f t="shared" si="156"/>
        <v>-</v>
      </c>
      <c r="BM118" s="182" t="str">
        <f t="shared" si="157"/>
        <v>-</v>
      </c>
      <c r="BN118" s="182" t="str">
        <f t="shared" si="158"/>
        <v>-</v>
      </c>
      <c r="BO118" s="182" t="str">
        <f t="shared" si="159"/>
        <v>-</v>
      </c>
      <c r="BP118" s="179" t="str">
        <f t="shared" si="160"/>
        <v>-</v>
      </c>
      <c r="BQ118" s="179" t="str">
        <f t="shared" si="161"/>
        <v>-</v>
      </c>
      <c r="BR118" s="179" t="str">
        <f t="shared" si="88"/>
        <v>-</v>
      </c>
      <c r="BS118" s="179" t="str">
        <f t="shared" si="89"/>
        <v>-</v>
      </c>
      <c r="BT118" s="179" t="str">
        <f t="shared" si="90"/>
        <v>-</v>
      </c>
      <c r="BU118" s="179" t="str">
        <f t="shared" si="91"/>
        <v>-</v>
      </c>
      <c r="BV118" s="179" t="str">
        <f t="shared" si="92"/>
        <v>-</v>
      </c>
      <c r="BW118" s="179" t="str">
        <f t="shared" si="162"/>
        <v>-</v>
      </c>
      <c r="BX118" s="179" t="str">
        <f t="shared" si="163"/>
        <v>-</v>
      </c>
      <c r="BY118" s="179" t="str">
        <f t="shared" si="164"/>
        <v>-</v>
      </c>
      <c r="BZ118" s="179" t="str">
        <f t="shared" si="165"/>
        <v>-</v>
      </c>
      <c r="CA118" s="179" t="str">
        <f t="shared" si="166"/>
        <v>-</v>
      </c>
      <c r="CB118" s="179" t="str">
        <f t="shared" si="167"/>
        <v>-</v>
      </c>
      <c r="CC118" s="179" t="str">
        <f t="shared" si="168"/>
        <v>-</v>
      </c>
      <c r="CD118" s="179" t="str">
        <f t="shared" si="169"/>
        <v>-</v>
      </c>
      <c r="CE118" s="179" t="str">
        <f t="shared" si="170"/>
        <v>-</v>
      </c>
      <c r="CF118" s="179" t="str">
        <f t="shared" si="171"/>
        <v>-</v>
      </c>
      <c r="CG118" s="179" t="str">
        <f t="shared" si="172"/>
        <v>-</v>
      </c>
      <c r="CH118" s="179" t="str">
        <f t="shared" si="173"/>
        <v>-</v>
      </c>
      <c r="CI118" s="179" t="str">
        <f t="shared" si="174"/>
        <v>-</v>
      </c>
      <c r="CJ118" s="179" t="str">
        <f t="shared" si="175"/>
        <v>-</v>
      </c>
      <c r="CL118" s="22" t="s">
        <v>37</v>
      </c>
      <c r="CM118" s="22" t="s">
        <v>37</v>
      </c>
      <c r="CN118" s="22" t="s">
        <v>37</v>
      </c>
      <c r="CO118" s="22" t="s">
        <v>37</v>
      </c>
      <c r="CP118" s="22" t="s">
        <v>37</v>
      </c>
      <c r="CQ118" s="22" t="s">
        <v>37</v>
      </c>
      <c r="CR118" s="22" t="s">
        <v>37</v>
      </c>
      <c r="CS118" s="22" t="s">
        <v>37</v>
      </c>
      <c r="CT118" s="22" t="s">
        <v>37</v>
      </c>
      <c r="CU118" s="22" t="s">
        <v>37</v>
      </c>
      <c r="CV118" s="22" t="s">
        <v>37</v>
      </c>
      <c r="CW118" s="22" t="s">
        <v>37</v>
      </c>
      <c r="CX118" s="22" t="s">
        <v>37</v>
      </c>
      <c r="CY118" s="22" t="s">
        <v>37</v>
      </c>
      <c r="CZ118" s="22" t="s">
        <v>37</v>
      </c>
      <c r="DA118" s="22" t="s">
        <v>37</v>
      </c>
      <c r="DB118" s="22" t="s">
        <v>37</v>
      </c>
      <c r="DC118" s="22" t="s">
        <v>37</v>
      </c>
      <c r="DD118" s="22" t="s">
        <v>37</v>
      </c>
      <c r="DE118" s="22" t="s">
        <v>37</v>
      </c>
      <c r="DF118" s="22" t="s">
        <v>37</v>
      </c>
      <c r="DG118" s="22" t="s">
        <v>37</v>
      </c>
      <c r="DH118" s="22" t="s">
        <v>37</v>
      </c>
      <c r="DI118" s="22" t="s">
        <v>37</v>
      </c>
      <c r="DJ118" s="22" t="s">
        <v>37</v>
      </c>
      <c r="DK118" s="22" t="s">
        <v>37</v>
      </c>
      <c r="DL118" s="22" t="s">
        <v>37</v>
      </c>
      <c r="DM118" s="22" t="s">
        <v>37</v>
      </c>
    </row>
    <row r="119" spans="1:117" outlineLevel="1">
      <c r="A119">
        <v>39</v>
      </c>
      <c r="B119" s="146" t="str">
        <f t="shared" si="114"/>
        <v>Medium BBT, Young ewes:Hgt, CFA:5.5yo, Wethers:Lamb</v>
      </c>
      <c r="C119">
        <f t="shared" si="35"/>
        <v>1</v>
      </c>
      <c r="D119" t="b">
        <f t="shared" si="36"/>
        <v>1</v>
      </c>
      <c r="E119">
        <f t="shared" si="37"/>
        <v>0</v>
      </c>
      <c r="F119">
        <f t="shared" si="38"/>
        <v>240</v>
      </c>
      <c r="G119">
        <f t="shared" si="39"/>
        <v>500</v>
      </c>
      <c r="H119">
        <f t="shared" si="40"/>
        <v>0</v>
      </c>
      <c r="K119" s="152">
        <f t="shared" si="107"/>
        <v>3</v>
      </c>
      <c r="L119" s="151">
        <f>MOD(INT(($A119-5)/PRODUCT(N$80:$Q$80)),L$80)+1</f>
        <v>3</v>
      </c>
      <c r="M119" s="152">
        <f t="shared" si="108"/>
        <v>1</v>
      </c>
      <c r="N119" s="151">
        <f>MOD(INT(($A119-5)/PRODUCT(O$80:$Q$80)),N$80)+1</f>
        <v>1</v>
      </c>
      <c r="O119" s="151">
        <f>MOD(INT(($A119-5)/PRODUCT(P$80:$Q$80)),O$80)+1</f>
        <v>2</v>
      </c>
      <c r="P119" s="151">
        <f>MOD(INT(($A119-5)/PRODUCT(Q$80:$Q$80)),P$80)+1</f>
        <v>1</v>
      </c>
      <c r="S119" s="181" t="str">
        <f t="shared" si="115"/>
        <v>-</v>
      </c>
      <c r="T119" s="181" t="str">
        <f t="shared" si="116"/>
        <v>-</v>
      </c>
      <c r="U119" s="181" t="str">
        <f t="shared" si="117"/>
        <v>-</v>
      </c>
      <c r="V119" s="181" t="str">
        <f t="shared" si="118"/>
        <v>-</v>
      </c>
      <c r="W119" s="181" t="str">
        <f t="shared" si="119"/>
        <v>-</v>
      </c>
      <c r="X119" s="181" t="str">
        <f t="shared" si="120"/>
        <v>-</v>
      </c>
      <c r="Y119" s="181" t="str">
        <f t="shared" si="121"/>
        <v>-</v>
      </c>
      <c r="Z119" s="181" t="str">
        <f t="shared" si="122"/>
        <v>-</v>
      </c>
      <c r="AA119" s="181" t="str">
        <f t="shared" si="123"/>
        <v>-</v>
      </c>
      <c r="AB119" s="181" t="str">
        <f t="shared" si="124"/>
        <v>-</v>
      </c>
      <c r="AC119" s="181" t="str">
        <f t="shared" si="125"/>
        <v>-</v>
      </c>
      <c r="AD119" s="181" t="str">
        <f t="shared" si="126"/>
        <v>-</v>
      </c>
      <c r="AE119" s="181" t="str">
        <f t="shared" si="127"/>
        <v>-</v>
      </c>
      <c r="AF119" s="181" t="str">
        <f t="shared" si="128"/>
        <v>-</v>
      </c>
      <c r="AG119" s="179" t="str">
        <f t="shared" si="129"/>
        <v>-</v>
      </c>
      <c r="AH119" s="179" t="str">
        <f t="shared" si="130"/>
        <v>-</v>
      </c>
      <c r="AI119" s="179" t="str">
        <f t="shared" si="131"/>
        <v>-</v>
      </c>
      <c r="AJ119" s="179" t="str">
        <f t="shared" si="131"/>
        <v>-</v>
      </c>
      <c r="AK119" s="179" t="str">
        <f t="shared" si="131"/>
        <v>-</v>
      </c>
      <c r="AL119" s="179" t="str">
        <f t="shared" si="131"/>
        <v>-</v>
      </c>
      <c r="AM119" s="179" t="str">
        <f t="shared" si="131"/>
        <v>-</v>
      </c>
      <c r="AN119" s="179" t="str">
        <f t="shared" si="132"/>
        <v>-</v>
      </c>
      <c r="AO119" s="179" t="str">
        <f t="shared" si="133"/>
        <v>-</v>
      </c>
      <c r="AP119" s="179" t="str">
        <f t="shared" si="134"/>
        <v>-</v>
      </c>
      <c r="AQ119" s="179" t="str">
        <f t="shared" si="135"/>
        <v>-</v>
      </c>
      <c r="AR119" s="179" t="str">
        <f t="shared" si="136"/>
        <v>-</v>
      </c>
      <c r="AS119" s="179" t="str">
        <f t="shared" si="137"/>
        <v>-</v>
      </c>
      <c r="AT119" s="179" t="str">
        <f t="shared" si="138"/>
        <v>-</v>
      </c>
      <c r="AU119" s="179" t="str">
        <f t="shared" si="139"/>
        <v>-</v>
      </c>
      <c r="AV119" s="179" t="str">
        <f t="shared" si="140"/>
        <v>-</v>
      </c>
      <c r="AW119" s="179" t="str">
        <f t="shared" si="141"/>
        <v>-</v>
      </c>
      <c r="AX119" s="179" t="str">
        <f t="shared" si="142"/>
        <v>-</v>
      </c>
      <c r="AY119" s="179" t="str">
        <f t="shared" si="143"/>
        <v>-</v>
      </c>
      <c r="AZ119" s="179" t="str">
        <f t="shared" si="144"/>
        <v>-</v>
      </c>
      <c r="BA119" s="179" t="str">
        <f t="shared" si="145"/>
        <v>-</v>
      </c>
      <c r="BB119" s="182" t="str">
        <f t="shared" si="146"/>
        <v>-</v>
      </c>
      <c r="BC119" s="182" t="str">
        <f t="shared" si="147"/>
        <v>-</v>
      </c>
      <c r="BD119" s="182" t="str">
        <f t="shared" si="148"/>
        <v>-</v>
      </c>
      <c r="BE119" s="182" t="str">
        <f t="shared" si="149"/>
        <v>-</v>
      </c>
      <c r="BF119" s="182" t="str">
        <f t="shared" si="150"/>
        <v>-</v>
      </c>
      <c r="BG119" s="182" t="str">
        <f t="shared" si="151"/>
        <v>-</v>
      </c>
      <c r="BH119" s="182" t="str">
        <f t="shared" si="152"/>
        <v>-</v>
      </c>
      <c r="BI119" s="182" t="str">
        <f t="shared" si="153"/>
        <v>-</v>
      </c>
      <c r="BJ119" s="182" t="str">
        <f t="shared" si="154"/>
        <v>-</v>
      </c>
      <c r="BK119" s="182" t="str">
        <f t="shared" si="155"/>
        <v>-</v>
      </c>
      <c r="BL119" s="182" t="str">
        <f t="shared" si="156"/>
        <v>-</v>
      </c>
      <c r="BM119" s="182" t="str">
        <f t="shared" si="157"/>
        <v>-</v>
      </c>
      <c r="BN119" s="182" t="str">
        <f t="shared" si="158"/>
        <v>-</v>
      </c>
      <c r="BO119" s="182" t="str">
        <f t="shared" si="159"/>
        <v>-</v>
      </c>
      <c r="BP119" s="179" t="str">
        <f t="shared" si="160"/>
        <v>-</v>
      </c>
      <c r="BQ119" s="179" t="str">
        <f t="shared" si="161"/>
        <v>-</v>
      </c>
      <c r="BR119" s="179" t="str">
        <f t="shared" si="88"/>
        <v>-</v>
      </c>
      <c r="BS119" s="179" t="str">
        <f t="shared" si="89"/>
        <v>-</v>
      </c>
      <c r="BT119" s="179" t="str">
        <f t="shared" si="90"/>
        <v>-</v>
      </c>
      <c r="BU119" s="179" t="str">
        <f t="shared" si="91"/>
        <v>-</v>
      </c>
      <c r="BV119" s="179" t="str">
        <f t="shared" si="92"/>
        <v>-</v>
      </c>
      <c r="BW119" s="179" t="str">
        <f t="shared" si="162"/>
        <v>-</v>
      </c>
      <c r="BX119" s="179" t="str">
        <f t="shared" si="163"/>
        <v>-</v>
      </c>
      <c r="BY119" s="179" t="str">
        <f t="shared" si="164"/>
        <v>-</v>
      </c>
      <c r="BZ119" s="179" t="str">
        <f t="shared" si="165"/>
        <v>-</v>
      </c>
      <c r="CA119" s="179" t="str">
        <f t="shared" si="166"/>
        <v>-</v>
      </c>
      <c r="CB119" s="179" t="str">
        <f t="shared" si="167"/>
        <v>-</v>
      </c>
      <c r="CC119" s="179" t="str">
        <f t="shared" si="168"/>
        <v>-</v>
      </c>
      <c r="CD119" s="179" t="str">
        <f t="shared" si="169"/>
        <v>-</v>
      </c>
      <c r="CE119" s="179" t="str">
        <f t="shared" si="170"/>
        <v>-</v>
      </c>
      <c r="CF119" s="179" t="str">
        <f t="shared" si="171"/>
        <v>-</v>
      </c>
      <c r="CG119" s="179" t="str">
        <f t="shared" si="172"/>
        <v>-</v>
      </c>
      <c r="CH119" s="179" t="str">
        <f t="shared" si="173"/>
        <v>-</v>
      </c>
      <c r="CI119" s="179" t="str">
        <f t="shared" si="174"/>
        <v>-</v>
      </c>
      <c r="CJ119" s="179" t="str">
        <f t="shared" si="175"/>
        <v>-</v>
      </c>
      <c r="CL119" s="22" t="s">
        <v>37</v>
      </c>
      <c r="CM119" s="22" t="s">
        <v>37</v>
      </c>
      <c r="CN119" s="22" t="s">
        <v>37</v>
      </c>
      <c r="CO119" s="22" t="s">
        <v>37</v>
      </c>
      <c r="CP119" s="22" t="s">
        <v>37</v>
      </c>
      <c r="CQ119" s="22" t="s">
        <v>37</v>
      </c>
      <c r="CR119" s="22" t="s">
        <v>37</v>
      </c>
      <c r="CS119" s="22" t="s">
        <v>37</v>
      </c>
      <c r="CT119" s="22" t="s">
        <v>37</v>
      </c>
      <c r="CU119" s="22" t="s">
        <v>37</v>
      </c>
      <c r="CV119" s="22" t="s">
        <v>37</v>
      </c>
      <c r="CW119" s="22" t="s">
        <v>37</v>
      </c>
      <c r="CX119" s="22" t="s">
        <v>37</v>
      </c>
      <c r="CY119" s="22" t="s">
        <v>37</v>
      </c>
      <c r="CZ119" s="22" t="s">
        <v>37</v>
      </c>
      <c r="DA119" s="22" t="s">
        <v>37</v>
      </c>
      <c r="DB119" s="22" t="s">
        <v>37</v>
      </c>
      <c r="DC119" s="22" t="s">
        <v>37</v>
      </c>
      <c r="DD119" s="22" t="s">
        <v>37</v>
      </c>
      <c r="DE119" s="22" t="s">
        <v>37</v>
      </c>
      <c r="DF119" s="22" t="s">
        <v>37</v>
      </c>
      <c r="DG119" s="22" t="s">
        <v>37</v>
      </c>
      <c r="DH119" s="22" t="s">
        <v>37</v>
      </c>
      <c r="DI119" s="22" t="s">
        <v>37</v>
      </c>
      <c r="DJ119" s="22" t="s">
        <v>37</v>
      </c>
      <c r="DK119" s="22" t="s">
        <v>37</v>
      </c>
      <c r="DL119" s="22" t="s">
        <v>37</v>
      </c>
      <c r="DM119" s="22" t="s">
        <v>37</v>
      </c>
    </row>
    <row r="120" spans="1:117" outlineLevel="1">
      <c r="A120">
        <v>40</v>
      </c>
      <c r="B120" s="146" t="str">
        <f t="shared" si="114"/>
        <v>Medium BBT, Young ewes:Hgt, CFA:6.5yo, Wethers:Lamb</v>
      </c>
      <c r="C120">
        <f t="shared" si="35"/>
        <v>1</v>
      </c>
      <c r="D120" t="b">
        <f t="shared" si="36"/>
        <v>1</v>
      </c>
      <c r="E120">
        <f t="shared" si="37"/>
        <v>0</v>
      </c>
      <c r="F120">
        <f t="shared" si="38"/>
        <v>240</v>
      </c>
      <c r="G120">
        <f t="shared" si="39"/>
        <v>500</v>
      </c>
      <c r="H120">
        <f t="shared" si="40"/>
        <v>1</v>
      </c>
      <c r="K120" s="152">
        <f t="shared" si="107"/>
        <v>3</v>
      </c>
      <c r="L120" s="151">
        <f>MOD(INT(($A120-5)/PRODUCT(N$80:$Q$80)),L$80)+1</f>
        <v>3</v>
      </c>
      <c r="M120" s="152">
        <f t="shared" si="108"/>
        <v>1</v>
      </c>
      <c r="N120" s="151">
        <f>MOD(INT(($A120-5)/PRODUCT(O$80:$Q$80)),N$80)+1</f>
        <v>1</v>
      </c>
      <c r="O120" s="151">
        <f>MOD(INT(($A120-5)/PRODUCT(P$80:$Q$80)),O$80)+1</f>
        <v>2</v>
      </c>
      <c r="P120" s="151">
        <f>MOD(INT(($A120-5)/PRODUCT(Q$80:$Q$80)),P$80)+1</f>
        <v>2</v>
      </c>
      <c r="S120" s="181" t="str">
        <f t="shared" si="115"/>
        <v>-</v>
      </c>
      <c r="T120" s="181" t="str">
        <f t="shared" si="116"/>
        <v>-</v>
      </c>
      <c r="U120" s="181" t="str">
        <f t="shared" si="117"/>
        <v>-</v>
      </c>
      <c r="V120" s="181" t="str">
        <f t="shared" si="118"/>
        <v>-</v>
      </c>
      <c r="W120" s="181" t="str">
        <f t="shared" si="119"/>
        <v>-</v>
      </c>
      <c r="X120" s="181" t="str">
        <f t="shared" si="120"/>
        <v>-</v>
      </c>
      <c r="Y120" s="181" t="str">
        <f t="shared" si="121"/>
        <v>-</v>
      </c>
      <c r="Z120" s="181" t="str">
        <f t="shared" si="122"/>
        <v>-</v>
      </c>
      <c r="AA120" s="181" t="str">
        <f t="shared" si="123"/>
        <v>-</v>
      </c>
      <c r="AB120" s="181" t="str">
        <f t="shared" si="124"/>
        <v>-</v>
      </c>
      <c r="AC120" s="181" t="str">
        <f t="shared" si="125"/>
        <v>-</v>
      </c>
      <c r="AD120" s="181" t="str">
        <f t="shared" si="126"/>
        <v>-</v>
      </c>
      <c r="AE120" s="181" t="str">
        <f t="shared" si="127"/>
        <v>-</v>
      </c>
      <c r="AF120" s="181" t="str">
        <f t="shared" si="128"/>
        <v>-</v>
      </c>
      <c r="AG120" s="179" t="str">
        <f t="shared" si="129"/>
        <v>-</v>
      </c>
      <c r="AH120" s="179" t="str">
        <f t="shared" si="130"/>
        <v>-</v>
      </c>
      <c r="AI120" s="179" t="str">
        <f t="shared" si="131"/>
        <v>-</v>
      </c>
      <c r="AJ120" s="179" t="str">
        <f t="shared" si="131"/>
        <v>-</v>
      </c>
      <c r="AK120" s="179" t="str">
        <f t="shared" si="131"/>
        <v>-</v>
      </c>
      <c r="AL120" s="179" t="str">
        <f t="shared" si="131"/>
        <v>-</v>
      </c>
      <c r="AM120" s="179" t="str">
        <f t="shared" si="131"/>
        <v>-</v>
      </c>
      <c r="AN120" s="179" t="str">
        <f t="shared" si="132"/>
        <v>-</v>
      </c>
      <c r="AO120" s="179" t="str">
        <f t="shared" si="133"/>
        <v>-</v>
      </c>
      <c r="AP120" s="179" t="str">
        <f t="shared" si="134"/>
        <v>-</v>
      </c>
      <c r="AQ120" s="179" t="str">
        <f t="shared" si="135"/>
        <v>-</v>
      </c>
      <c r="AR120" s="179" t="str">
        <f t="shared" si="136"/>
        <v>-</v>
      </c>
      <c r="AS120" s="179" t="str">
        <f t="shared" si="137"/>
        <v>-</v>
      </c>
      <c r="AT120" s="179" t="str">
        <f t="shared" si="138"/>
        <v>-</v>
      </c>
      <c r="AU120" s="179" t="str">
        <f t="shared" si="139"/>
        <v>-</v>
      </c>
      <c r="AV120" s="179" t="str">
        <f t="shared" si="140"/>
        <v>-</v>
      </c>
      <c r="AW120" s="179" t="str">
        <f t="shared" si="141"/>
        <v>-</v>
      </c>
      <c r="AX120" s="179" t="str">
        <f t="shared" si="142"/>
        <v>-</v>
      </c>
      <c r="AY120" s="179" t="str">
        <f t="shared" si="143"/>
        <v>-</v>
      </c>
      <c r="AZ120" s="179" t="str">
        <f t="shared" si="144"/>
        <v>-</v>
      </c>
      <c r="BA120" s="179" t="str">
        <f t="shared" si="145"/>
        <v>-</v>
      </c>
      <c r="BB120" s="182" t="str">
        <f t="shared" si="146"/>
        <v>-</v>
      </c>
      <c r="BC120" s="182" t="str">
        <f t="shared" si="147"/>
        <v>-</v>
      </c>
      <c r="BD120" s="182" t="str">
        <f t="shared" si="148"/>
        <v>-</v>
      </c>
      <c r="BE120" s="182" t="str">
        <f t="shared" si="149"/>
        <v>-</v>
      </c>
      <c r="BF120" s="182" t="str">
        <f t="shared" si="150"/>
        <v>-</v>
      </c>
      <c r="BG120" s="182" t="str">
        <f t="shared" si="151"/>
        <v>-</v>
      </c>
      <c r="BH120" s="182" t="str">
        <f t="shared" si="152"/>
        <v>-</v>
      </c>
      <c r="BI120" s="182" t="str">
        <f t="shared" si="153"/>
        <v>-</v>
      </c>
      <c r="BJ120" s="182" t="str">
        <f t="shared" si="154"/>
        <v>-</v>
      </c>
      <c r="BK120" s="182" t="str">
        <f t="shared" si="155"/>
        <v>-</v>
      </c>
      <c r="BL120" s="182" t="str">
        <f t="shared" si="156"/>
        <v>-</v>
      </c>
      <c r="BM120" s="182" t="str">
        <f t="shared" si="157"/>
        <v>-</v>
      </c>
      <c r="BN120" s="182" t="str">
        <f t="shared" si="158"/>
        <v>-</v>
      </c>
      <c r="BO120" s="182" t="str">
        <f t="shared" si="159"/>
        <v>-</v>
      </c>
      <c r="BP120" s="179" t="str">
        <f t="shared" si="160"/>
        <v>-</v>
      </c>
      <c r="BQ120" s="179" t="str">
        <f t="shared" si="161"/>
        <v>-</v>
      </c>
      <c r="BR120" s="179" t="str">
        <f t="shared" si="88"/>
        <v>-</v>
      </c>
      <c r="BS120" s="179" t="str">
        <f t="shared" si="89"/>
        <v>-</v>
      </c>
      <c r="BT120" s="179" t="str">
        <f t="shared" si="90"/>
        <v>-</v>
      </c>
      <c r="BU120" s="179" t="str">
        <f t="shared" si="91"/>
        <v>-</v>
      </c>
      <c r="BV120" s="179" t="str">
        <f t="shared" si="92"/>
        <v>-</v>
      </c>
      <c r="BW120" s="179" t="str">
        <f t="shared" si="162"/>
        <v>-</v>
      </c>
      <c r="BX120" s="179" t="str">
        <f t="shared" si="163"/>
        <v>-</v>
      </c>
      <c r="BY120" s="179" t="str">
        <f t="shared" si="164"/>
        <v>-</v>
      </c>
      <c r="BZ120" s="179" t="str">
        <f t="shared" si="165"/>
        <v>-</v>
      </c>
      <c r="CA120" s="179" t="str">
        <f t="shared" si="166"/>
        <v>-</v>
      </c>
      <c r="CB120" s="179" t="str">
        <f t="shared" si="167"/>
        <v>-</v>
      </c>
      <c r="CC120" s="179" t="str">
        <f t="shared" si="168"/>
        <v>-</v>
      </c>
      <c r="CD120" s="179" t="str">
        <f t="shared" si="169"/>
        <v>-</v>
      </c>
      <c r="CE120" s="179" t="str">
        <f t="shared" si="170"/>
        <v>-</v>
      </c>
      <c r="CF120" s="179" t="str">
        <f t="shared" si="171"/>
        <v>-</v>
      </c>
      <c r="CG120" s="179" t="str">
        <f t="shared" si="172"/>
        <v>-</v>
      </c>
      <c r="CH120" s="179" t="str">
        <f t="shared" si="173"/>
        <v>-</v>
      </c>
      <c r="CI120" s="179" t="str">
        <f t="shared" si="174"/>
        <v>-</v>
      </c>
      <c r="CJ120" s="179" t="str">
        <f t="shared" si="175"/>
        <v>-</v>
      </c>
      <c r="CL120" s="22" t="s">
        <v>37</v>
      </c>
      <c r="CM120" s="22" t="s">
        <v>37</v>
      </c>
      <c r="CN120" s="22" t="s">
        <v>37</v>
      </c>
      <c r="CO120" s="22" t="s">
        <v>37</v>
      </c>
      <c r="CP120" s="22" t="s">
        <v>37</v>
      </c>
      <c r="CQ120" s="22" t="s">
        <v>37</v>
      </c>
      <c r="CR120" s="22" t="s">
        <v>37</v>
      </c>
      <c r="CS120" s="22" t="s">
        <v>37</v>
      </c>
      <c r="CT120" s="22" t="s">
        <v>37</v>
      </c>
      <c r="CU120" s="22" t="s">
        <v>37</v>
      </c>
      <c r="CV120" s="22" t="s">
        <v>37</v>
      </c>
      <c r="CW120" s="22" t="s">
        <v>37</v>
      </c>
      <c r="CX120" s="22" t="s">
        <v>37</v>
      </c>
      <c r="CY120" s="22" t="s">
        <v>37</v>
      </c>
      <c r="CZ120" s="22" t="s">
        <v>37</v>
      </c>
      <c r="DA120" s="22" t="s">
        <v>37</v>
      </c>
      <c r="DB120" s="22" t="s">
        <v>37</v>
      </c>
      <c r="DC120" s="22" t="s">
        <v>37</v>
      </c>
      <c r="DD120" s="22" t="s">
        <v>37</v>
      </c>
      <c r="DE120" s="22" t="s">
        <v>37</v>
      </c>
      <c r="DF120" s="22" t="s">
        <v>37</v>
      </c>
      <c r="DG120" s="22" t="s">
        <v>37</v>
      </c>
      <c r="DH120" s="22" t="s">
        <v>37</v>
      </c>
      <c r="DI120" s="22" t="s">
        <v>37</v>
      </c>
      <c r="DJ120" s="22" t="s">
        <v>37</v>
      </c>
      <c r="DK120" s="22" t="s">
        <v>37</v>
      </c>
      <c r="DL120" s="22" t="s">
        <v>37</v>
      </c>
      <c r="DM120" s="22" t="s">
        <v>37</v>
      </c>
    </row>
    <row r="121" spans="1:117" outlineLevel="1">
      <c r="A121">
        <v>41</v>
      </c>
      <c r="B121" s="146" t="str">
        <f t="shared" si="114"/>
        <v>Medium BBT, Young ewes:Lamb, CFA:5.5yo, Wethers:Yearling</v>
      </c>
      <c r="C121">
        <f t="shared" si="35"/>
        <v>1</v>
      </c>
      <c r="D121" t="b">
        <f t="shared" si="36"/>
        <v>1</v>
      </c>
      <c r="E121">
        <f t="shared" si="37"/>
        <v>241</v>
      </c>
      <c r="F121">
        <f t="shared" si="38"/>
        <v>450</v>
      </c>
      <c r="G121">
        <f t="shared" si="39"/>
        <v>0</v>
      </c>
      <c r="H121">
        <f t="shared" si="40"/>
        <v>0</v>
      </c>
      <c r="K121" s="152">
        <f t="shared" si="107"/>
        <v>3</v>
      </c>
      <c r="L121" s="151">
        <f>MOD(INT(($A121-5)/PRODUCT(N$80:$Q$80)),L$80)+1</f>
        <v>3</v>
      </c>
      <c r="M121" s="152">
        <f t="shared" si="108"/>
        <v>2</v>
      </c>
      <c r="N121" s="151">
        <f>MOD(INT(($A121-5)/PRODUCT(O$80:$Q$80)),N$80)+1</f>
        <v>2</v>
      </c>
      <c r="O121" s="151">
        <f>MOD(INT(($A121-5)/PRODUCT(P$80:$Q$80)),O$80)+1</f>
        <v>1</v>
      </c>
      <c r="P121" s="151">
        <f>MOD(INT(($A121-5)/PRODUCT(Q$80:$Q$80)),P$80)+1</f>
        <v>1</v>
      </c>
      <c r="S121" s="181" t="str">
        <f t="shared" si="115"/>
        <v>-</v>
      </c>
      <c r="T121" s="181" t="str">
        <f t="shared" si="116"/>
        <v>-</v>
      </c>
      <c r="U121" s="181" t="str">
        <f t="shared" si="117"/>
        <v>-</v>
      </c>
      <c r="V121" s="181" t="str">
        <f t="shared" si="118"/>
        <v>-</v>
      </c>
      <c r="W121" s="181" t="str">
        <f t="shared" si="119"/>
        <v>-</v>
      </c>
      <c r="X121" s="181" t="str">
        <f t="shared" si="120"/>
        <v>-</v>
      </c>
      <c r="Y121" s="181" t="str">
        <f t="shared" si="121"/>
        <v>-</v>
      </c>
      <c r="Z121" s="181" t="str">
        <f t="shared" si="122"/>
        <v>-</v>
      </c>
      <c r="AA121" s="181" t="str">
        <f t="shared" si="123"/>
        <v>-</v>
      </c>
      <c r="AB121" s="181" t="str">
        <f t="shared" si="124"/>
        <v>-</v>
      </c>
      <c r="AC121" s="181" t="str">
        <f t="shared" si="125"/>
        <v>-</v>
      </c>
      <c r="AD121" s="181" t="str">
        <f t="shared" si="126"/>
        <v>-</v>
      </c>
      <c r="AE121" s="181" t="str">
        <f t="shared" si="127"/>
        <v>-</v>
      </c>
      <c r="AF121" s="181" t="str">
        <f t="shared" si="128"/>
        <v>-</v>
      </c>
      <c r="AG121" s="179" t="str">
        <f t="shared" si="129"/>
        <v>-</v>
      </c>
      <c r="AH121" s="179" t="str">
        <f t="shared" si="130"/>
        <v>-</v>
      </c>
      <c r="AI121" s="179" t="str">
        <f t="shared" si="131"/>
        <v>-</v>
      </c>
      <c r="AJ121" s="179" t="str">
        <f t="shared" si="131"/>
        <v>-</v>
      </c>
      <c r="AK121" s="179" t="str">
        <f t="shared" si="131"/>
        <v>-</v>
      </c>
      <c r="AL121" s="179" t="str">
        <f t="shared" si="131"/>
        <v>-</v>
      </c>
      <c r="AM121" s="179" t="str">
        <f t="shared" si="131"/>
        <v>-</v>
      </c>
      <c r="AN121" s="179" t="str">
        <f t="shared" si="132"/>
        <v>-</v>
      </c>
      <c r="AO121" s="179" t="str">
        <f t="shared" si="133"/>
        <v>-</v>
      </c>
      <c r="AP121" s="179" t="str">
        <f t="shared" si="134"/>
        <v>-</v>
      </c>
      <c r="AQ121" s="179" t="str">
        <f t="shared" si="135"/>
        <v>-</v>
      </c>
      <c r="AR121" s="179" t="str">
        <f t="shared" si="136"/>
        <v>-</v>
      </c>
      <c r="AS121" s="179" t="str">
        <f t="shared" si="137"/>
        <v>-</v>
      </c>
      <c r="AT121" s="179" t="str">
        <f t="shared" si="138"/>
        <v>-</v>
      </c>
      <c r="AU121" s="179" t="str">
        <f t="shared" si="139"/>
        <v>-</v>
      </c>
      <c r="AV121" s="179" t="str">
        <f t="shared" si="140"/>
        <v>-</v>
      </c>
      <c r="AW121" s="179" t="str">
        <f t="shared" si="141"/>
        <v>-</v>
      </c>
      <c r="AX121" s="179" t="str">
        <f t="shared" si="142"/>
        <v>-</v>
      </c>
      <c r="AY121" s="179" t="str">
        <f t="shared" si="143"/>
        <v>-</v>
      </c>
      <c r="AZ121" s="179" t="str">
        <f t="shared" si="144"/>
        <v>-</v>
      </c>
      <c r="BA121" s="179" t="str">
        <f t="shared" si="145"/>
        <v>-</v>
      </c>
      <c r="BB121" s="182" t="str">
        <f t="shared" si="146"/>
        <v>-</v>
      </c>
      <c r="BC121" s="182" t="str">
        <f t="shared" si="147"/>
        <v>-</v>
      </c>
      <c r="BD121" s="182" t="str">
        <f t="shared" si="148"/>
        <v>-</v>
      </c>
      <c r="BE121" s="182" t="str">
        <f t="shared" si="149"/>
        <v>-</v>
      </c>
      <c r="BF121" s="182" t="str">
        <f t="shared" si="150"/>
        <v>-</v>
      </c>
      <c r="BG121" s="182" t="str">
        <f t="shared" si="151"/>
        <v>-</v>
      </c>
      <c r="BH121" s="182" t="str">
        <f t="shared" si="152"/>
        <v>-</v>
      </c>
      <c r="BI121" s="182" t="str">
        <f t="shared" si="153"/>
        <v>-</v>
      </c>
      <c r="BJ121" s="182" t="str">
        <f t="shared" si="154"/>
        <v>-</v>
      </c>
      <c r="BK121" s="182" t="str">
        <f t="shared" si="155"/>
        <v>-</v>
      </c>
      <c r="BL121" s="182" t="str">
        <f t="shared" si="156"/>
        <v>-</v>
      </c>
      <c r="BM121" s="182" t="str">
        <f t="shared" si="157"/>
        <v>-</v>
      </c>
      <c r="BN121" s="182" t="str">
        <f t="shared" si="158"/>
        <v>-</v>
      </c>
      <c r="BO121" s="182" t="str">
        <f t="shared" si="159"/>
        <v>-</v>
      </c>
      <c r="BP121" s="179" t="str">
        <f t="shared" si="160"/>
        <v>-</v>
      </c>
      <c r="BQ121" s="179" t="str">
        <f t="shared" si="161"/>
        <v>-</v>
      </c>
      <c r="BR121" s="179" t="str">
        <f t="shared" si="88"/>
        <v>-</v>
      </c>
      <c r="BS121" s="179" t="str">
        <f t="shared" si="89"/>
        <v>-</v>
      </c>
      <c r="BT121" s="179" t="str">
        <f t="shared" si="90"/>
        <v>-</v>
      </c>
      <c r="BU121" s="179" t="str">
        <f t="shared" si="91"/>
        <v>-</v>
      </c>
      <c r="BV121" s="179" t="str">
        <f t="shared" si="92"/>
        <v>-</v>
      </c>
      <c r="BW121" s="179" t="str">
        <f t="shared" si="162"/>
        <v>-</v>
      </c>
      <c r="BX121" s="179" t="str">
        <f t="shared" si="163"/>
        <v>-</v>
      </c>
      <c r="BY121" s="179" t="str">
        <f t="shared" si="164"/>
        <v>-</v>
      </c>
      <c r="BZ121" s="179" t="str">
        <f t="shared" si="165"/>
        <v>-</v>
      </c>
      <c r="CA121" s="179" t="str">
        <f t="shared" si="166"/>
        <v>-</v>
      </c>
      <c r="CB121" s="179" t="str">
        <f t="shared" si="167"/>
        <v>-</v>
      </c>
      <c r="CC121" s="179" t="str">
        <f t="shared" si="168"/>
        <v>-</v>
      </c>
      <c r="CD121" s="179" t="str">
        <f t="shared" si="169"/>
        <v>-</v>
      </c>
      <c r="CE121" s="179" t="str">
        <f t="shared" si="170"/>
        <v>-</v>
      </c>
      <c r="CF121" s="179" t="str">
        <f t="shared" si="171"/>
        <v>-</v>
      </c>
      <c r="CG121" s="179" t="str">
        <f t="shared" si="172"/>
        <v>-</v>
      </c>
      <c r="CH121" s="179" t="str">
        <f t="shared" si="173"/>
        <v>-</v>
      </c>
      <c r="CI121" s="179" t="str">
        <f t="shared" si="174"/>
        <v>-</v>
      </c>
      <c r="CJ121" s="179" t="str">
        <f t="shared" si="175"/>
        <v>-</v>
      </c>
      <c r="CL121" s="22" t="s">
        <v>37</v>
      </c>
      <c r="CM121" s="22" t="s">
        <v>37</v>
      </c>
      <c r="CN121" s="22" t="s">
        <v>37</v>
      </c>
      <c r="CO121" s="22" t="s">
        <v>37</v>
      </c>
      <c r="CP121" s="22" t="s">
        <v>37</v>
      </c>
      <c r="CQ121" s="22" t="s">
        <v>37</v>
      </c>
      <c r="CR121" s="22" t="s">
        <v>37</v>
      </c>
      <c r="CS121" s="22" t="s">
        <v>37</v>
      </c>
      <c r="CT121" s="22" t="s">
        <v>37</v>
      </c>
      <c r="CU121" s="22" t="s">
        <v>37</v>
      </c>
      <c r="CV121" s="22" t="s">
        <v>37</v>
      </c>
      <c r="CW121" s="22" t="s">
        <v>37</v>
      </c>
      <c r="CX121" s="22" t="s">
        <v>37</v>
      </c>
      <c r="CY121" s="22" t="s">
        <v>37</v>
      </c>
      <c r="CZ121" s="22" t="s">
        <v>37</v>
      </c>
      <c r="DA121" s="22" t="s">
        <v>37</v>
      </c>
      <c r="DB121" s="22" t="s">
        <v>37</v>
      </c>
      <c r="DC121" s="22" t="s">
        <v>37</v>
      </c>
      <c r="DD121" s="22" t="s">
        <v>37</v>
      </c>
      <c r="DE121" s="22" t="s">
        <v>37</v>
      </c>
      <c r="DF121" s="22" t="s">
        <v>37</v>
      </c>
      <c r="DG121" s="22" t="s">
        <v>37</v>
      </c>
      <c r="DH121" s="22" t="s">
        <v>37</v>
      </c>
      <c r="DI121" s="22" t="s">
        <v>37</v>
      </c>
      <c r="DJ121" s="22" t="s">
        <v>37</v>
      </c>
      <c r="DK121" s="22" t="s">
        <v>37</v>
      </c>
      <c r="DL121" s="22" t="s">
        <v>37</v>
      </c>
      <c r="DM121" s="22" t="s">
        <v>37</v>
      </c>
    </row>
    <row r="122" spans="1:117" outlineLevel="1">
      <c r="A122">
        <v>42</v>
      </c>
      <c r="B122" s="146" t="str">
        <f t="shared" si="114"/>
        <v>Medium BBT, Young ewes:Lamb, CFA:6.5yo, Wethers:Yearling</v>
      </c>
      <c r="C122">
        <f t="shared" si="35"/>
        <v>1</v>
      </c>
      <c r="D122" t="b">
        <f t="shared" si="36"/>
        <v>1</v>
      </c>
      <c r="E122">
        <f t="shared" si="37"/>
        <v>241</v>
      </c>
      <c r="F122">
        <f t="shared" si="38"/>
        <v>450</v>
      </c>
      <c r="G122">
        <f t="shared" si="39"/>
        <v>0</v>
      </c>
      <c r="H122">
        <f t="shared" si="40"/>
        <v>1</v>
      </c>
      <c r="K122" s="152">
        <f t="shared" si="107"/>
        <v>3</v>
      </c>
      <c r="L122" s="151">
        <f>MOD(INT(($A122-5)/PRODUCT(N$80:$Q$80)),L$80)+1</f>
        <v>3</v>
      </c>
      <c r="M122" s="152">
        <f t="shared" si="108"/>
        <v>2</v>
      </c>
      <c r="N122" s="151">
        <f>MOD(INT(($A122-5)/PRODUCT(O$80:$Q$80)),N$80)+1</f>
        <v>2</v>
      </c>
      <c r="O122" s="151">
        <f>MOD(INT(($A122-5)/PRODUCT(P$80:$Q$80)),O$80)+1</f>
        <v>1</v>
      </c>
      <c r="P122" s="151">
        <f>MOD(INT(($A122-5)/PRODUCT(Q$80:$Q$80)),P$80)+1</f>
        <v>2</v>
      </c>
      <c r="S122" s="181" t="str">
        <f t="shared" si="115"/>
        <v>-</v>
      </c>
      <c r="T122" s="181" t="str">
        <f t="shared" si="116"/>
        <v>-</v>
      </c>
      <c r="U122" s="181" t="str">
        <f t="shared" si="117"/>
        <v>-</v>
      </c>
      <c r="V122" s="181" t="str">
        <f t="shared" si="118"/>
        <v>-</v>
      </c>
      <c r="W122" s="181" t="str">
        <f t="shared" si="119"/>
        <v>-</v>
      </c>
      <c r="X122" s="181" t="str">
        <f t="shared" si="120"/>
        <v>-</v>
      </c>
      <c r="Y122" s="181" t="str">
        <f t="shared" si="121"/>
        <v>-</v>
      </c>
      <c r="Z122" s="181" t="str">
        <f t="shared" si="122"/>
        <v>-</v>
      </c>
      <c r="AA122" s="181" t="str">
        <f t="shared" si="123"/>
        <v>-</v>
      </c>
      <c r="AB122" s="181" t="str">
        <f t="shared" si="124"/>
        <v>-</v>
      </c>
      <c r="AC122" s="181" t="str">
        <f t="shared" si="125"/>
        <v>-</v>
      </c>
      <c r="AD122" s="181" t="str">
        <f t="shared" si="126"/>
        <v>-</v>
      </c>
      <c r="AE122" s="181" t="str">
        <f t="shared" si="127"/>
        <v>-</v>
      </c>
      <c r="AF122" s="181" t="str">
        <f t="shared" si="128"/>
        <v>-</v>
      </c>
      <c r="AG122" s="179" t="str">
        <f t="shared" si="129"/>
        <v>-</v>
      </c>
      <c r="AH122" s="179" t="str">
        <f t="shared" si="130"/>
        <v>-</v>
      </c>
      <c r="AI122" s="179" t="str">
        <f t="shared" si="131"/>
        <v>-</v>
      </c>
      <c r="AJ122" s="179" t="str">
        <f t="shared" si="131"/>
        <v>-</v>
      </c>
      <c r="AK122" s="179" t="str">
        <f t="shared" si="131"/>
        <v>-</v>
      </c>
      <c r="AL122" s="179" t="str">
        <f t="shared" si="131"/>
        <v>-</v>
      </c>
      <c r="AM122" s="179" t="str">
        <f t="shared" si="131"/>
        <v>-</v>
      </c>
      <c r="AN122" s="179" t="str">
        <f t="shared" si="132"/>
        <v>-</v>
      </c>
      <c r="AO122" s="179" t="str">
        <f t="shared" si="133"/>
        <v>-</v>
      </c>
      <c r="AP122" s="179" t="str">
        <f t="shared" si="134"/>
        <v>-</v>
      </c>
      <c r="AQ122" s="179" t="str">
        <f t="shared" si="135"/>
        <v>-</v>
      </c>
      <c r="AR122" s="179" t="str">
        <f t="shared" si="136"/>
        <v>-</v>
      </c>
      <c r="AS122" s="179" t="str">
        <f t="shared" si="137"/>
        <v>-</v>
      </c>
      <c r="AT122" s="179" t="str">
        <f t="shared" si="138"/>
        <v>-</v>
      </c>
      <c r="AU122" s="179" t="str">
        <f t="shared" si="139"/>
        <v>-</v>
      </c>
      <c r="AV122" s="179" t="str">
        <f t="shared" si="140"/>
        <v>-</v>
      </c>
      <c r="AW122" s="179" t="str">
        <f t="shared" si="141"/>
        <v>-</v>
      </c>
      <c r="AX122" s="179" t="str">
        <f t="shared" si="142"/>
        <v>-</v>
      </c>
      <c r="AY122" s="179" t="str">
        <f t="shared" si="143"/>
        <v>-</v>
      </c>
      <c r="AZ122" s="179" t="str">
        <f t="shared" si="144"/>
        <v>-</v>
      </c>
      <c r="BA122" s="179" t="str">
        <f t="shared" si="145"/>
        <v>-</v>
      </c>
      <c r="BB122" s="182" t="str">
        <f t="shared" si="146"/>
        <v>-</v>
      </c>
      <c r="BC122" s="182" t="str">
        <f t="shared" si="147"/>
        <v>-</v>
      </c>
      <c r="BD122" s="182" t="str">
        <f t="shared" si="148"/>
        <v>-</v>
      </c>
      <c r="BE122" s="182" t="str">
        <f t="shared" si="149"/>
        <v>-</v>
      </c>
      <c r="BF122" s="182" t="str">
        <f t="shared" si="150"/>
        <v>-</v>
      </c>
      <c r="BG122" s="182" t="str">
        <f t="shared" si="151"/>
        <v>-</v>
      </c>
      <c r="BH122" s="182" t="str">
        <f t="shared" si="152"/>
        <v>-</v>
      </c>
      <c r="BI122" s="182" t="str">
        <f t="shared" si="153"/>
        <v>-</v>
      </c>
      <c r="BJ122" s="182" t="str">
        <f t="shared" si="154"/>
        <v>-</v>
      </c>
      <c r="BK122" s="182" t="str">
        <f t="shared" si="155"/>
        <v>-</v>
      </c>
      <c r="BL122" s="182" t="str">
        <f t="shared" si="156"/>
        <v>-</v>
      </c>
      <c r="BM122" s="182" t="str">
        <f t="shared" si="157"/>
        <v>-</v>
      </c>
      <c r="BN122" s="182" t="str">
        <f t="shared" si="158"/>
        <v>-</v>
      </c>
      <c r="BO122" s="182" t="str">
        <f t="shared" si="159"/>
        <v>-</v>
      </c>
      <c r="BP122" s="179" t="str">
        <f t="shared" si="160"/>
        <v>-</v>
      </c>
      <c r="BQ122" s="179" t="str">
        <f t="shared" si="161"/>
        <v>-</v>
      </c>
      <c r="BR122" s="179" t="str">
        <f t="shared" si="88"/>
        <v>-</v>
      </c>
      <c r="BS122" s="179" t="str">
        <f t="shared" si="89"/>
        <v>-</v>
      </c>
      <c r="BT122" s="179" t="str">
        <f t="shared" si="90"/>
        <v>-</v>
      </c>
      <c r="BU122" s="179" t="str">
        <f t="shared" si="91"/>
        <v>-</v>
      </c>
      <c r="BV122" s="179" t="str">
        <f t="shared" si="92"/>
        <v>-</v>
      </c>
      <c r="BW122" s="179" t="str">
        <f t="shared" si="162"/>
        <v>-</v>
      </c>
      <c r="BX122" s="179" t="str">
        <f t="shared" si="163"/>
        <v>-</v>
      </c>
      <c r="BY122" s="179" t="str">
        <f t="shared" si="164"/>
        <v>-</v>
      </c>
      <c r="BZ122" s="179" t="str">
        <f t="shared" si="165"/>
        <v>-</v>
      </c>
      <c r="CA122" s="179" t="str">
        <f t="shared" si="166"/>
        <v>-</v>
      </c>
      <c r="CB122" s="179" t="str">
        <f t="shared" si="167"/>
        <v>-</v>
      </c>
      <c r="CC122" s="179" t="str">
        <f t="shared" si="168"/>
        <v>-</v>
      </c>
      <c r="CD122" s="179" t="str">
        <f t="shared" si="169"/>
        <v>-</v>
      </c>
      <c r="CE122" s="179" t="str">
        <f t="shared" si="170"/>
        <v>-</v>
      </c>
      <c r="CF122" s="179" t="str">
        <f t="shared" si="171"/>
        <v>-</v>
      </c>
      <c r="CG122" s="179" t="str">
        <f t="shared" si="172"/>
        <v>-</v>
      </c>
      <c r="CH122" s="179" t="str">
        <f t="shared" si="173"/>
        <v>-</v>
      </c>
      <c r="CI122" s="179" t="str">
        <f t="shared" si="174"/>
        <v>-</v>
      </c>
      <c r="CJ122" s="179" t="str">
        <f t="shared" si="175"/>
        <v>-</v>
      </c>
      <c r="CL122" s="22" t="s">
        <v>37</v>
      </c>
      <c r="CM122" s="22" t="s">
        <v>37</v>
      </c>
      <c r="CN122" s="22" t="s">
        <v>37</v>
      </c>
      <c r="CO122" s="22" t="s">
        <v>37</v>
      </c>
      <c r="CP122" s="22" t="s">
        <v>37</v>
      </c>
      <c r="CQ122" s="22" t="s">
        <v>37</v>
      </c>
      <c r="CR122" s="22" t="s">
        <v>37</v>
      </c>
      <c r="CS122" s="22" t="s">
        <v>37</v>
      </c>
      <c r="CT122" s="22" t="s">
        <v>37</v>
      </c>
      <c r="CU122" s="22" t="s">
        <v>37</v>
      </c>
      <c r="CV122" s="22" t="s">
        <v>37</v>
      </c>
      <c r="CW122" s="22" t="s">
        <v>37</v>
      </c>
      <c r="CX122" s="22" t="s">
        <v>37</v>
      </c>
      <c r="CY122" s="22" t="s">
        <v>37</v>
      </c>
      <c r="CZ122" s="22" t="s">
        <v>37</v>
      </c>
      <c r="DA122" s="22" t="s">
        <v>37</v>
      </c>
      <c r="DB122" s="22" t="s">
        <v>37</v>
      </c>
      <c r="DC122" s="22" t="s">
        <v>37</v>
      </c>
      <c r="DD122" s="22" t="s">
        <v>37</v>
      </c>
      <c r="DE122" s="22" t="s">
        <v>37</v>
      </c>
      <c r="DF122" s="22" t="s">
        <v>37</v>
      </c>
      <c r="DG122" s="22" t="s">
        <v>37</v>
      </c>
      <c r="DH122" s="22" t="s">
        <v>37</v>
      </c>
      <c r="DI122" s="22" t="s">
        <v>37</v>
      </c>
      <c r="DJ122" s="22" t="s">
        <v>37</v>
      </c>
      <c r="DK122" s="22" t="s">
        <v>37</v>
      </c>
      <c r="DL122" s="22" t="s">
        <v>37</v>
      </c>
      <c r="DM122" s="22" t="s">
        <v>37</v>
      </c>
    </row>
    <row r="123" spans="1:117" outlineLevel="1">
      <c r="A123">
        <v>43</v>
      </c>
      <c r="B123" s="146" t="str">
        <f t="shared" si="114"/>
        <v>Medium BBT, Young ewes:Hgt, CFA:5.5yo, Wethers:Yearling</v>
      </c>
      <c r="C123">
        <f t="shared" si="35"/>
        <v>1</v>
      </c>
      <c r="D123" t="b">
        <f t="shared" si="36"/>
        <v>1</v>
      </c>
      <c r="E123">
        <f t="shared" si="37"/>
        <v>241</v>
      </c>
      <c r="F123">
        <f t="shared" si="38"/>
        <v>450</v>
      </c>
      <c r="G123">
        <f t="shared" si="39"/>
        <v>500</v>
      </c>
      <c r="H123">
        <f t="shared" si="40"/>
        <v>0</v>
      </c>
      <c r="K123" s="152">
        <f t="shared" si="107"/>
        <v>3</v>
      </c>
      <c r="L123" s="151">
        <f>MOD(INT(($A123-5)/PRODUCT(N$80:$Q$80)),L$80)+1</f>
        <v>3</v>
      </c>
      <c r="M123" s="152">
        <f t="shared" si="108"/>
        <v>2</v>
      </c>
      <c r="N123" s="151">
        <f>MOD(INT(($A123-5)/PRODUCT(O$80:$Q$80)),N$80)+1</f>
        <v>2</v>
      </c>
      <c r="O123" s="151">
        <f>MOD(INT(($A123-5)/PRODUCT(P$80:$Q$80)),O$80)+1</f>
        <v>2</v>
      </c>
      <c r="P123" s="151">
        <f>MOD(INT(($A123-5)/PRODUCT(Q$80:$Q$80)),P$80)+1</f>
        <v>1</v>
      </c>
      <c r="S123" s="181" t="str">
        <f t="shared" si="115"/>
        <v>-</v>
      </c>
      <c r="T123" s="181" t="str">
        <f t="shared" si="116"/>
        <v>-</v>
      </c>
      <c r="U123" s="181" t="str">
        <f t="shared" si="117"/>
        <v>-</v>
      </c>
      <c r="V123" s="181" t="str">
        <f t="shared" si="118"/>
        <v>-</v>
      </c>
      <c r="W123" s="181" t="str">
        <f t="shared" si="119"/>
        <v>-</v>
      </c>
      <c r="X123" s="181" t="str">
        <f t="shared" si="120"/>
        <v>-</v>
      </c>
      <c r="Y123" s="181" t="str">
        <f t="shared" si="121"/>
        <v>-</v>
      </c>
      <c r="Z123" s="181" t="str">
        <f t="shared" si="122"/>
        <v>-</v>
      </c>
      <c r="AA123" s="181" t="str">
        <f t="shared" si="123"/>
        <v>-</v>
      </c>
      <c r="AB123" s="181" t="str">
        <f t="shared" si="124"/>
        <v>-</v>
      </c>
      <c r="AC123" s="181" t="str">
        <f t="shared" si="125"/>
        <v>-</v>
      </c>
      <c r="AD123" s="181" t="str">
        <f t="shared" si="126"/>
        <v>-</v>
      </c>
      <c r="AE123" s="181" t="str">
        <f t="shared" si="127"/>
        <v>-</v>
      </c>
      <c r="AF123" s="181" t="str">
        <f t="shared" si="128"/>
        <v>-</v>
      </c>
      <c r="AG123" s="179" t="str">
        <f t="shared" si="129"/>
        <v>-</v>
      </c>
      <c r="AH123" s="179" t="str">
        <f t="shared" si="130"/>
        <v>-</v>
      </c>
      <c r="AI123" s="179" t="str">
        <f t="shared" si="131"/>
        <v>-</v>
      </c>
      <c r="AJ123" s="179" t="str">
        <f t="shared" si="131"/>
        <v>-</v>
      </c>
      <c r="AK123" s="179" t="str">
        <f t="shared" si="131"/>
        <v>-</v>
      </c>
      <c r="AL123" s="179" t="str">
        <f t="shared" si="131"/>
        <v>-</v>
      </c>
      <c r="AM123" s="179" t="str">
        <f t="shared" si="131"/>
        <v>-</v>
      </c>
      <c r="AN123" s="179" t="str">
        <f t="shared" si="132"/>
        <v>-</v>
      </c>
      <c r="AO123" s="179" t="str">
        <f t="shared" si="133"/>
        <v>-</v>
      </c>
      <c r="AP123" s="179" t="str">
        <f t="shared" si="134"/>
        <v>-</v>
      </c>
      <c r="AQ123" s="179" t="str">
        <f t="shared" si="135"/>
        <v>-</v>
      </c>
      <c r="AR123" s="179" t="str">
        <f t="shared" si="136"/>
        <v>-</v>
      </c>
      <c r="AS123" s="179" t="str">
        <f t="shared" si="137"/>
        <v>-</v>
      </c>
      <c r="AT123" s="179" t="str">
        <f t="shared" si="138"/>
        <v>-</v>
      </c>
      <c r="AU123" s="179" t="str">
        <f t="shared" si="139"/>
        <v>-</v>
      </c>
      <c r="AV123" s="179" t="str">
        <f t="shared" si="140"/>
        <v>-</v>
      </c>
      <c r="AW123" s="179" t="str">
        <f t="shared" si="141"/>
        <v>-</v>
      </c>
      <c r="AX123" s="179" t="str">
        <f t="shared" si="142"/>
        <v>-</v>
      </c>
      <c r="AY123" s="179" t="str">
        <f t="shared" si="143"/>
        <v>-</v>
      </c>
      <c r="AZ123" s="179" t="str">
        <f t="shared" si="144"/>
        <v>-</v>
      </c>
      <c r="BA123" s="179" t="str">
        <f t="shared" si="145"/>
        <v>-</v>
      </c>
      <c r="BB123" s="182" t="str">
        <f t="shared" si="146"/>
        <v>-</v>
      </c>
      <c r="BC123" s="182" t="str">
        <f t="shared" si="147"/>
        <v>-</v>
      </c>
      <c r="BD123" s="182" t="str">
        <f t="shared" si="148"/>
        <v>-</v>
      </c>
      <c r="BE123" s="182" t="str">
        <f t="shared" si="149"/>
        <v>-</v>
      </c>
      <c r="BF123" s="182" t="str">
        <f t="shared" si="150"/>
        <v>-</v>
      </c>
      <c r="BG123" s="182" t="str">
        <f t="shared" si="151"/>
        <v>-</v>
      </c>
      <c r="BH123" s="182" t="str">
        <f t="shared" si="152"/>
        <v>-</v>
      </c>
      <c r="BI123" s="182" t="str">
        <f t="shared" si="153"/>
        <v>-</v>
      </c>
      <c r="BJ123" s="182" t="str">
        <f t="shared" si="154"/>
        <v>-</v>
      </c>
      <c r="BK123" s="182" t="str">
        <f t="shared" si="155"/>
        <v>-</v>
      </c>
      <c r="BL123" s="182" t="str">
        <f t="shared" si="156"/>
        <v>-</v>
      </c>
      <c r="BM123" s="182" t="str">
        <f t="shared" si="157"/>
        <v>-</v>
      </c>
      <c r="BN123" s="182" t="str">
        <f t="shared" si="158"/>
        <v>-</v>
      </c>
      <c r="BO123" s="182" t="str">
        <f t="shared" si="159"/>
        <v>-</v>
      </c>
      <c r="BP123" s="179" t="str">
        <f t="shared" si="160"/>
        <v>-</v>
      </c>
      <c r="BQ123" s="179" t="str">
        <f t="shared" si="161"/>
        <v>-</v>
      </c>
      <c r="BR123" s="179" t="str">
        <f t="shared" si="88"/>
        <v>-</v>
      </c>
      <c r="BS123" s="179" t="str">
        <f t="shared" si="89"/>
        <v>-</v>
      </c>
      <c r="BT123" s="179" t="str">
        <f t="shared" si="90"/>
        <v>-</v>
      </c>
      <c r="BU123" s="179" t="str">
        <f t="shared" si="91"/>
        <v>-</v>
      </c>
      <c r="BV123" s="179" t="str">
        <f t="shared" si="92"/>
        <v>-</v>
      </c>
      <c r="BW123" s="179" t="str">
        <f t="shared" si="162"/>
        <v>-</v>
      </c>
      <c r="BX123" s="179" t="str">
        <f t="shared" si="163"/>
        <v>-</v>
      </c>
      <c r="BY123" s="179" t="str">
        <f t="shared" si="164"/>
        <v>-</v>
      </c>
      <c r="BZ123" s="179" t="str">
        <f t="shared" si="165"/>
        <v>-</v>
      </c>
      <c r="CA123" s="179" t="str">
        <f t="shared" si="166"/>
        <v>-</v>
      </c>
      <c r="CB123" s="179" t="str">
        <f t="shared" si="167"/>
        <v>-</v>
      </c>
      <c r="CC123" s="179" t="str">
        <f t="shared" si="168"/>
        <v>-</v>
      </c>
      <c r="CD123" s="179" t="str">
        <f t="shared" si="169"/>
        <v>-</v>
      </c>
      <c r="CE123" s="179" t="str">
        <f t="shared" si="170"/>
        <v>-</v>
      </c>
      <c r="CF123" s="179" t="str">
        <f t="shared" si="171"/>
        <v>-</v>
      </c>
      <c r="CG123" s="179" t="str">
        <f t="shared" si="172"/>
        <v>-</v>
      </c>
      <c r="CH123" s="179" t="str">
        <f t="shared" si="173"/>
        <v>-</v>
      </c>
      <c r="CI123" s="179" t="str">
        <f t="shared" si="174"/>
        <v>-</v>
      </c>
      <c r="CJ123" s="179" t="str">
        <f t="shared" si="175"/>
        <v>-</v>
      </c>
      <c r="CL123" s="22" t="s">
        <v>37</v>
      </c>
      <c r="CM123" s="22" t="s">
        <v>37</v>
      </c>
      <c r="CN123" s="22" t="s">
        <v>37</v>
      </c>
      <c r="CO123" s="22" t="s">
        <v>37</v>
      </c>
      <c r="CP123" s="22" t="s">
        <v>37</v>
      </c>
      <c r="CQ123" s="22" t="s">
        <v>37</v>
      </c>
      <c r="CR123" s="22" t="s">
        <v>37</v>
      </c>
      <c r="CS123" s="22" t="s">
        <v>37</v>
      </c>
      <c r="CT123" s="22" t="s">
        <v>37</v>
      </c>
      <c r="CU123" s="22" t="s">
        <v>37</v>
      </c>
      <c r="CV123" s="22" t="s">
        <v>37</v>
      </c>
      <c r="CW123" s="22" t="s">
        <v>37</v>
      </c>
      <c r="CX123" s="22" t="s">
        <v>37</v>
      </c>
      <c r="CY123" s="22" t="s">
        <v>37</v>
      </c>
      <c r="CZ123" s="22" t="s">
        <v>37</v>
      </c>
      <c r="DA123" s="22" t="s">
        <v>37</v>
      </c>
      <c r="DB123" s="22" t="s">
        <v>37</v>
      </c>
      <c r="DC123" s="22" t="s">
        <v>37</v>
      </c>
      <c r="DD123" s="22" t="s">
        <v>37</v>
      </c>
      <c r="DE123" s="22" t="s">
        <v>37</v>
      </c>
      <c r="DF123" s="22" t="s">
        <v>37</v>
      </c>
      <c r="DG123" s="22" t="s">
        <v>37</v>
      </c>
      <c r="DH123" s="22" t="s">
        <v>37</v>
      </c>
      <c r="DI123" s="22" t="s">
        <v>37</v>
      </c>
      <c r="DJ123" s="22" t="s">
        <v>37</v>
      </c>
      <c r="DK123" s="22" t="s">
        <v>37</v>
      </c>
      <c r="DL123" s="22" t="s">
        <v>37</v>
      </c>
      <c r="DM123" s="22" t="s">
        <v>37</v>
      </c>
    </row>
    <row r="124" spans="1:117" outlineLevel="1">
      <c r="A124">
        <v>44</v>
      </c>
      <c r="B124" s="146" t="str">
        <f t="shared" si="114"/>
        <v>Medium BBT, Young ewes:Hgt, CFA:6.5yo, Wethers:Yearling</v>
      </c>
      <c r="C124">
        <f t="shared" si="35"/>
        <v>1</v>
      </c>
      <c r="D124" t="b">
        <f t="shared" si="36"/>
        <v>1</v>
      </c>
      <c r="E124">
        <f t="shared" si="37"/>
        <v>241</v>
      </c>
      <c r="F124">
        <f t="shared" si="38"/>
        <v>450</v>
      </c>
      <c r="G124">
        <f t="shared" si="39"/>
        <v>500</v>
      </c>
      <c r="H124">
        <f t="shared" si="40"/>
        <v>1</v>
      </c>
      <c r="K124" s="152">
        <f t="shared" si="107"/>
        <v>3</v>
      </c>
      <c r="L124" s="151">
        <f>MOD(INT(($A124-5)/PRODUCT(N$80:$Q$80)),L$80)+1</f>
        <v>3</v>
      </c>
      <c r="M124" s="152">
        <f t="shared" si="108"/>
        <v>2</v>
      </c>
      <c r="N124" s="151">
        <f>MOD(INT(($A124-5)/PRODUCT(O$80:$Q$80)),N$80)+1</f>
        <v>2</v>
      </c>
      <c r="O124" s="151">
        <f>MOD(INT(($A124-5)/PRODUCT(P$80:$Q$80)),O$80)+1</f>
        <v>2</v>
      </c>
      <c r="P124" s="151">
        <f>MOD(INT(($A124-5)/PRODUCT(Q$80:$Q$80)),P$80)+1</f>
        <v>2</v>
      </c>
      <c r="S124" s="181" t="str">
        <f t="shared" si="115"/>
        <v>-</v>
      </c>
      <c r="T124" s="181" t="str">
        <f t="shared" si="116"/>
        <v>-</v>
      </c>
      <c r="U124" s="181" t="str">
        <f t="shared" si="117"/>
        <v>-</v>
      </c>
      <c r="V124" s="181" t="str">
        <f t="shared" si="118"/>
        <v>-</v>
      </c>
      <c r="W124" s="181" t="str">
        <f t="shared" si="119"/>
        <v>-</v>
      </c>
      <c r="X124" s="181" t="str">
        <f t="shared" si="120"/>
        <v>-</v>
      </c>
      <c r="Y124" s="181" t="str">
        <f t="shared" si="121"/>
        <v>-</v>
      </c>
      <c r="Z124" s="181" t="str">
        <f t="shared" si="122"/>
        <v>-</v>
      </c>
      <c r="AA124" s="181" t="str">
        <f t="shared" si="123"/>
        <v>-</v>
      </c>
      <c r="AB124" s="181" t="str">
        <f t="shared" si="124"/>
        <v>-</v>
      </c>
      <c r="AC124" s="181" t="str">
        <f t="shared" si="125"/>
        <v>-</v>
      </c>
      <c r="AD124" s="181" t="str">
        <f t="shared" si="126"/>
        <v>-</v>
      </c>
      <c r="AE124" s="181" t="str">
        <f t="shared" si="127"/>
        <v>-</v>
      </c>
      <c r="AF124" s="181" t="str">
        <f t="shared" si="128"/>
        <v>-</v>
      </c>
      <c r="AG124" s="179" t="str">
        <f t="shared" si="129"/>
        <v>-</v>
      </c>
      <c r="AH124" s="179" t="str">
        <f t="shared" si="130"/>
        <v>-</v>
      </c>
      <c r="AI124" s="179" t="str">
        <f t="shared" si="131"/>
        <v>-</v>
      </c>
      <c r="AJ124" s="179" t="str">
        <f t="shared" si="131"/>
        <v>-</v>
      </c>
      <c r="AK124" s="179" t="str">
        <f t="shared" si="131"/>
        <v>-</v>
      </c>
      <c r="AL124" s="179" t="str">
        <f t="shared" si="131"/>
        <v>-</v>
      </c>
      <c r="AM124" s="179" t="str">
        <f t="shared" si="131"/>
        <v>-</v>
      </c>
      <c r="AN124" s="179" t="str">
        <f t="shared" si="132"/>
        <v>-</v>
      </c>
      <c r="AO124" s="179" t="str">
        <f t="shared" si="133"/>
        <v>-</v>
      </c>
      <c r="AP124" s="179" t="str">
        <f t="shared" si="134"/>
        <v>-</v>
      </c>
      <c r="AQ124" s="179" t="str">
        <f t="shared" si="135"/>
        <v>-</v>
      </c>
      <c r="AR124" s="179" t="str">
        <f t="shared" si="136"/>
        <v>-</v>
      </c>
      <c r="AS124" s="179" t="str">
        <f t="shared" si="137"/>
        <v>-</v>
      </c>
      <c r="AT124" s="179" t="str">
        <f t="shared" si="138"/>
        <v>-</v>
      </c>
      <c r="AU124" s="179" t="str">
        <f t="shared" si="139"/>
        <v>-</v>
      </c>
      <c r="AV124" s="179" t="str">
        <f t="shared" si="140"/>
        <v>-</v>
      </c>
      <c r="AW124" s="179" t="str">
        <f t="shared" si="141"/>
        <v>-</v>
      </c>
      <c r="AX124" s="179" t="str">
        <f t="shared" si="142"/>
        <v>-</v>
      </c>
      <c r="AY124" s="179" t="str">
        <f t="shared" si="143"/>
        <v>-</v>
      </c>
      <c r="AZ124" s="179" t="str">
        <f t="shared" si="144"/>
        <v>-</v>
      </c>
      <c r="BA124" s="179" t="str">
        <f t="shared" si="145"/>
        <v>-</v>
      </c>
      <c r="BB124" s="182" t="str">
        <f t="shared" si="146"/>
        <v>-</v>
      </c>
      <c r="BC124" s="182" t="str">
        <f t="shared" si="147"/>
        <v>-</v>
      </c>
      <c r="BD124" s="182" t="str">
        <f t="shared" si="148"/>
        <v>-</v>
      </c>
      <c r="BE124" s="182" t="str">
        <f t="shared" si="149"/>
        <v>-</v>
      </c>
      <c r="BF124" s="182" t="str">
        <f t="shared" si="150"/>
        <v>-</v>
      </c>
      <c r="BG124" s="182" t="str">
        <f t="shared" si="151"/>
        <v>-</v>
      </c>
      <c r="BH124" s="182" t="str">
        <f t="shared" si="152"/>
        <v>-</v>
      </c>
      <c r="BI124" s="182" t="str">
        <f t="shared" si="153"/>
        <v>-</v>
      </c>
      <c r="BJ124" s="182" t="str">
        <f t="shared" si="154"/>
        <v>-</v>
      </c>
      <c r="BK124" s="182" t="str">
        <f t="shared" si="155"/>
        <v>-</v>
      </c>
      <c r="BL124" s="182" t="str">
        <f t="shared" si="156"/>
        <v>-</v>
      </c>
      <c r="BM124" s="182" t="str">
        <f t="shared" si="157"/>
        <v>-</v>
      </c>
      <c r="BN124" s="182" t="str">
        <f t="shared" si="158"/>
        <v>-</v>
      </c>
      <c r="BO124" s="182" t="str">
        <f t="shared" si="159"/>
        <v>-</v>
      </c>
      <c r="BP124" s="179" t="str">
        <f t="shared" si="160"/>
        <v>-</v>
      </c>
      <c r="BQ124" s="179" t="str">
        <f t="shared" si="161"/>
        <v>-</v>
      </c>
      <c r="BR124" s="179" t="str">
        <f t="shared" si="88"/>
        <v>-</v>
      </c>
      <c r="BS124" s="179" t="str">
        <f t="shared" si="89"/>
        <v>-</v>
      </c>
      <c r="BT124" s="179" t="str">
        <f t="shared" si="90"/>
        <v>-</v>
      </c>
      <c r="BU124" s="179" t="str">
        <f t="shared" si="91"/>
        <v>-</v>
      </c>
      <c r="BV124" s="179" t="str">
        <f t="shared" si="92"/>
        <v>-</v>
      </c>
      <c r="BW124" s="179" t="str">
        <f t="shared" si="162"/>
        <v>-</v>
      </c>
      <c r="BX124" s="179" t="str">
        <f t="shared" si="163"/>
        <v>-</v>
      </c>
      <c r="BY124" s="179" t="str">
        <f t="shared" si="164"/>
        <v>-</v>
      </c>
      <c r="BZ124" s="179" t="str">
        <f t="shared" si="165"/>
        <v>-</v>
      </c>
      <c r="CA124" s="179" t="str">
        <f t="shared" si="166"/>
        <v>-</v>
      </c>
      <c r="CB124" s="179" t="str">
        <f t="shared" si="167"/>
        <v>-</v>
      </c>
      <c r="CC124" s="179" t="str">
        <f t="shared" si="168"/>
        <v>-</v>
      </c>
      <c r="CD124" s="179" t="str">
        <f t="shared" si="169"/>
        <v>-</v>
      </c>
      <c r="CE124" s="179" t="str">
        <f t="shared" si="170"/>
        <v>-</v>
      </c>
      <c r="CF124" s="179" t="str">
        <f t="shared" si="171"/>
        <v>-</v>
      </c>
      <c r="CG124" s="179" t="str">
        <f t="shared" si="172"/>
        <v>-</v>
      </c>
      <c r="CH124" s="179" t="str">
        <f t="shared" si="173"/>
        <v>-</v>
      </c>
      <c r="CI124" s="179" t="str">
        <f t="shared" si="174"/>
        <v>-</v>
      </c>
      <c r="CJ124" s="179" t="str">
        <f t="shared" si="175"/>
        <v>-</v>
      </c>
      <c r="CL124" s="22" t="s">
        <v>37</v>
      </c>
      <c r="CM124" s="22" t="s">
        <v>37</v>
      </c>
      <c r="CN124" s="22" t="s">
        <v>37</v>
      </c>
      <c r="CO124" s="22" t="s">
        <v>37</v>
      </c>
      <c r="CP124" s="22" t="s">
        <v>37</v>
      </c>
      <c r="CQ124" s="22" t="s">
        <v>37</v>
      </c>
      <c r="CR124" s="22" t="s">
        <v>37</v>
      </c>
      <c r="CS124" s="22" t="s">
        <v>37</v>
      </c>
      <c r="CT124" s="22" t="s">
        <v>37</v>
      </c>
      <c r="CU124" s="22" t="s">
        <v>37</v>
      </c>
      <c r="CV124" s="22" t="s">
        <v>37</v>
      </c>
      <c r="CW124" s="22" t="s">
        <v>37</v>
      </c>
      <c r="CX124" s="22" t="s">
        <v>37</v>
      </c>
      <c r="CY124" s="22" t="s">
        <v>37</v>
      </c>
      <c r="CZ124" s="22" t="s">
        <v>37</v>
      </c>
      <c r="DA124" s="22" t="s">
        <v>37</v>
      </c>
      <c r="DB124" s="22" t="s">
        <v>37</v>
      </c>
      <c r="DC124" s="22" t="s">
        <v>37</v>
      </c>
      <c r="DD124" s="22" t="s">
        <v>37</v>
      </c>
      <c r="DE124" s="22" t="s">
        <v>37</v>
      </c>
      <c r="DF124" s="22" t="s">
        <v>37</v>
      </c>
      <c r="DG124" s="22" t="s">
        <v>37</v>
      </c>
      <c r="DH124" s="22" t="s">
        <v>37</v>
      </c>
      <c r="DI124" s="22" t="s">
        <v>37</v>
      </c>
      <c r="DJ124" s="22" t="s">
        <v>37</v>
      </c>
      <c r="DK124" s="22" t="s">
        <v>37</v>
      </c>
      <c r="DL124" s="22" t="s">
        <v>37</v>
      </c>
      <c r="DM124" s="22" t="s">
        <v>37</v>
      </c>
    </row>
    <row r="125" spans="1:117" outlineLevel="1">
      <c r="A125">
        <v>45</v>
      </c>
      <c r="B125" s="146" t="str">
        <f t="shared" si="114"/>
        <v>Medium BBT, Young ewes:Lamb, CFA:5.5yo, Wethers:Hgt</v>
      </c>
      <c r="C125">
        <f t="shared" si="35"/>
        <v>1</v>
      </c>
      <c r="D125" t="b">
        <f t="shared" si="36"/>
        <v>1</v>
      </c>
      <c r="E125">
        <f t="shared" si="37"/>
        <v>451</v>
      </c>
      <c r="F125">
        <f t="shared" si="38"/>
        <v>630</v>
      </c>
      <c r="G125">
        <f t="shared" si="39"/>
        <v>0</v>
      </c>
      <c r="H125">
        <f t="shared" si="40"/>
        <v>0</v>
      </c>
      <c r="K125" s="152">
        <f t="shared" si="107"/>
        <v>3</v>
      </c>
      <c r="L125" s="151">
        <f>MOD(INT(($A125-5)/PRODUCT(N$80:$Q$80)),L$80)+1</f>
        <v>3</v>
      </c>
      <c r="M125" s="152">
        <f t="shared" si="108"/>
        <v>3</v>
      </c>
      <c r="N125" s="151">
        <f>MOD(INT(($A125-5)/PRODUCT(O$80:$Q$80)),N$80)+1</f>
        <v>3</v>
      </c>
      <c r="O125" s="151">
        <f>MOD(INT(($A125-5)/PRODUCT(P$80:$Q$80)),O$80)+1</f>
        <v>1</v>
      </c>
      <c r="P125" s="151">
        <f>MOD(INT(($A125-5)/PRODUCT(Q$80:$Q$80)),P$80)+1</f>
        <v>1</v>
      </c>
      <c r="S125" s="181" t="str">
        <f t="shared" si="115"/>
        <v>-</v>
      </c>
      <c r="T125" s="181" t="str">
        <f t="shared" si="116"/>
        <v>-</v>
      </c>
      <c r="U125" s="181" t="str">
        <f t="shared" si="117"/>
        <v>-</v>
      </c>
      <c r="V125" s="181" t="str">
        <f t="shared" si="118"/>
        <v>-</v>
      </c>
      <c r="W125" s="181" t="str">
        <f t="shared" si="119"/>
        <v>-</v>
      </c>
      <c r="X125" s="181" t="str">
        <f t="shared" si="120"/>
        <v>-</v>
      </c>
      <c r="Y125" s="181" t="str">
        <f t="shared" si="121"/>
        <v>-</v>
      </c>
      <c r="Z125" s="181" t="str">
        <f t="shared" si="122"/>
        <v>-</v>
      </c>
      <c r="AA125" s="181" t="str">
        <f t="shared" si="123"/>
        <v>-</v>
      </c>
      <c r="AB125" s="181" t="str">
        <f t="shared" si="124"/>
        <v>-</v>
      </c>
      <c r="AC125" s="181" t="str">
        <f t="shared" si="125"/>
        <v>-</v>
      </c>
      <c r="AD125" s="181" t="str">
        <f t="shared" si="126"/>
        <v>-</v>
      </c>
      <c r="AE125" s="181" t="str">
        <f t="shared" si="127"/>
        <v>-</v>
      </c>
      <c r="AF125" s="181" t="str">
        <f t="shared" si="128"/>
        <v>-</v>
      </c>
      <c r="AG125" s="179" t="str">
        <f t="shared" si="129"/>
        <v>-</v>
      </c>
      <c r="AH125" s="179" t="str">
        <f t="shared" si="130"/>
        <v>-</v>
      </c>
      <c r="AI125" s="179" t="str">
        <f t="shared" si="131"/>
        <v>-</v>
      </c>
      <c r="AJ125" s="179" t="str">
        <f t="shared" si="131"/>
        <v>-</v>
      </c>
      <c r="AK125" s="179" t="str">
        <f t="shared" si="131"/>
        <v>-</v>
      </c>
      <c r="AL125" s="179" t="str">
        <f t="shared" si="131"/>
        <v>-</v>
      </c>
      <c r="AM125" s="179" t="str">
        <f t="shared" si="131"/>
        <v>-</v>
      </c>
      <c r="AN125" s="179" t="str">
        <f t="shared" si="132"/>
        <v>-</v>
      </c>
      <c r="AO125" s="179" t="str">
        <f t="shared" si="133"/>
        <v>-</v>
      </c>
      <c r="AP125" s="179" t="str">
        <f t="shared" si="134"/>
        <v>-</v>
      </c>
      <c r="AQ125" s="179" t="str">
        <f t="shared" si="135"/>
        <v>-</v>
      </c>
      <c r="AR125" s="179" t="str">
        <f t="shared" si="136"/>
        <v>-</v>
      </c>
      <c r="AS125" s="179" t="str">
        <f t="shared" si="137"/>
        <v>-</v>
      </c>
      <c r="AT125" s="179" t="str">
        <f t="shared" si="138"/>
        <v>-</v>
      </c>
      <c r="AU125" s="179" t="str">
        <f t="shared" si="139"/>
        <v>-</v>
      </c>
      <c r="AV125" s="179" t="str">
        <f t="shared" si="140"/>
        <v>-</v>
      </c>
      <c r="AW125" s="179" t="str">
        <f t="shared" si="141"/>
        <v>-</v>
      </c>
      <c r="AX125" s="179" t="str">
        <f t="shared" si="142"/>
        <v>-</v>
      </c>
      <c r="AY125" s="179" t="str">
        <f t="shared" si="143"/>
        <v>-</v>
      </c>
      <c r="AZ125" s="179" t="str">
        <f t="shared" si="144"/>
        <v>-</v>
      </c>
      <c r="BA125" s="179" t="str">
        <f t="shared" si="145"/>
        <v>-</v>
      </c>
      <c r="BB125" s="182" t="str">
        <f t="shared" si="146"/>
        <v>-</v>
      </c>
      <c r="BC125" s="182" t="str">
        <f t="shared" si="147"/>
        <v>-</v>
      </c>
      <c r="BD125" s="182" t="str">
        <f t="shared" si="148"/>
        <v>-</v>
      </c>
      <c r="BE125" s="182" t="str">
        <f t="shared" si="149"/>
        <v>-</v>
      </c>
      <c r="BF125" s="182" t="str">
        <f t="shared" si="150"/>
        <v>-</v>
      </c>
      <c r="BG125" s="182" t="str">
        <f t="shared" si="151"/>
        <v>-</v>
      </c>
      <c r="BH125" s="182" t="str">
        <f t="shared" si="152"/>
        <v>-</v>
      </c>
      <c r="BI125" s="182" t="str">
        <f t="shared" si="153"/>
        <v>-</v>
      </c>
      <c r="BJ125" s="182" t="str">
        <f t="shared" si="154"/>
        <v>-</v>
      </c>
      <c r="BK125" s="182" t="str">
        <f t="shared" si="155"/>
        <v>-</v>
      </c>
      <c r="BL125" s="182" t="str">
        <f t="shared" si="156"/>
        <v>-</v>
      </c>
      <c r="BM125" s="182" t="str">
        <f t="shared" si="157"/>
        <v>-</v>
      </c>
      <c r="BN125" s="182" t="str">
        <f t="shared" si="158"/>
        <v>-</v>
      </c>
      <c r="BO125" s="182" t="str">
        <f t="shared" si="159"/>
        <v>-</v>
      </c>
      <c r="BP125" s="179" t="str">
        <f t="shared" si="160"/>
        <v>-</v>
      </c>
      <c r="BQ125" s="179" t="str">
        <f t="shared" si="161"/>
        <v>-</v>
      </c>
      <c r="BR125" s="179" t="str">
        <f t="shared" si="88"/>
        <v>-</v>
      </c>
      <c r="BS125" s="179" t="str">
        <f t="shared" si="89"/>
        <v>-</v>
      </c>
      <c r="BT125" s="179" t="str">
        <f t="shared" si="90"/>
        <v>-</v>
      </c>
      <c r="BU125" s="179" t="str">
        <f t="shared" si="91"/>
        <v>-</v>
      </c>
      <c r="BV125" s="179" t="str">
        <f t="shared" si="92"/>
        <v>-</v>
      </c>
      <c r="BW125" s="179" t="str">
        <f t="shared" si="162"/>
        <v>-</v>
      </c>
      <c r="BX125" s="179" t="str">
        <f t="shared" si="163"/>
        <v>-</v>
      </c>
      <c r="BY125" s="179" t="str">
        <f t="shared" si="164"/>
        <v>-</v>
      </c>
      <c r="BZ125" s="179" t="str">
        <f t="shared" si="165"/>
        <v>-</v>
      </c>
      <c r="CA125" s="179" t="str">
        <f t="shared" si="166"/>
        <v>-</v>
      </c>
      <c r="CB125" s="179" t="str">
        <f t="shared" si="167"/>
        <v>-</v>
      </c>
      <c r="CC125" s="179" t="str">
        <f t="shared" si="168"/>
        <v>-</v>
      </c>
      <c r="CD125" s="179" t="str">
        <f t="shared" si="169"/>
        <v>-</v>
      </c>
      <c r="CE125" s="179" t="str">
        <f t="shared" si="170"/>
        <v>-</v>
      </c>
      <c r="CF125" s="179" t="str">
        <f t="shared" si="171"/>
        <v>-</v>
      </c>
      <c r="CG125" s="179" t="str">
        <f t="shared" si="172"/>
        <v>-</v>
      </c>
      <c r="CH125" s="179" t="str">
        <f t="shared" si="173"/>
        <v>-</v>
      </c>
      <c r="CI125" s="179" t="str">
        <f t="shared" si="174"/>
        <v>-</v>
      </c>
      <c r="CJ125" s="179" t="str">
        <f t="shared" si="175"/>
        <v>-</v>
      </c>
      <c r="CL125" s="22" t="s">
        <v>37</v>
      </c>
      <c r="CM125" s="22" t="s">
        <v>37</v>
      </c>
      <c r="CN125" s="22" t="s">
        <v>37</v>
      </c>
      <c r="CO125" s="22" t="s">
        <v>37</v>
      </c>
      <c r="CP125" s="22" t="s">
        <v>37</v>
      </c>
      <c r="CQ125" s="22" t="s">
        <v>37</v>
      </c>
      <c r="CR125" s="22" t="s">
        <v>37</v>
      </c>
      <c r="CS125" s="22" t="s">
        <v>37</v>
      </c>
      <c r="CT125" s="22" t="s">
        <v>37</v>
      </c>
      <c r="CU125" s="22" t="s">
        <v>37</v>
      </c>
      <c r="CV125" s="22" t="s">
        <v>37</v>
      </c>
      <c r="CW125" s="22" t="s">
        <v>37</v>
      </c>
      <c r="CX125" s="22" t="s">
        <v>37</v>
      </c>
      <c r="CY125" s="22" t="s">
        <v>37</v>
      </c>
      <c r="CZ125" s="22" t="s">
        <v>37</v>
      </c>
      <c r="DA125" s="22" t="s">
        <v>37</v>
      </c>
      <c r="DB125" s="22" t="s">
        <v>37</v>
      </c>
      <c r="DC125" s="22" t="s">
        <v>37</v>
      </c>
      <c r="DD125" s="22" t="s">
        <v>37</v>
      </c>
      <c r="DE125" s="22" t="s">
        <v>37</v>
      </c>
      <c r="DF125" s="22" t="s">
        <v>37</v>
      </c>
      <c r="DG125" s="22" t="s">
        <v>37</v>
      </c>
      <c r="DH125" s="22" t="s">
        <v>37</v>
      </c>
      <c r="DI125" s="22" t="s">
        <v>37</v>
      </c>
      <c r="DJ125" s="22" t="s">
        <v>37</v>
      </c>
      <c r="DK125" s="22" t="s">
        <v>37</v>
      </c>
      <c r="DL125" s="22" t="s">
        <v>37</v>
      </c>
      <c r="DM125" s="22" t="s">
        <v>37</v>
      </c>
    </row>
    <row r="126" spans="1:117" outlineLevel="1">
      <c r="A126">
        <v>46</v>
      </c>
      <c r="B126" s="146" t="str">
        <f t="shared" si="114"/>
        <v>Medium BBT, Young ewes:Lamb, CFA:6.5yo, Wethers:Hgt</v>
      </c>
      <c r="C126">
        <f t="shared" si="35"/>
        <v>1</v>
      </c>
      <c r="D126" t="b">
        <f t="shared" si="36"/>
        <v>1</v>
      </c>
      <c r="E126">
        <f t="shared" si="37"/>
        <v>451</v>
      </c>
      <c r="F126">
        <f t="shared" si="38"/>
        <v>630</v>
      </c>
      <c r="G126">
        <f t="shared" si="39"/>
        <v>0</v>
      </c>
      <c r="H126">
        <f t="shared" si="40"/>
        <v>1</v>
      </c>
      <c r="K126" s="152">
        <f t="shared" si="107"/>
        <v>3</v>
      </c>
      <c r="L126" s="151">
        <f>MOD(INT(($A126-5)/PRODUCT(N$80:$Q$80)),L$80)+1</f>
        <v>3</v>
      </c>
      <c r="M126" s="152">
        <f t="shared" si="108"/>
        <v>3</v>
      </c>
      <c r="N126" s="151">
        <f>MOD(INT(($A126-5)/PRODUCT(O$80:$Q$80)),N$80)+1</f>
        <v>3</v>
      </c>
      <c r="O126" s="151">
        <f>MOD(INT(($A126-5)/PRODUCT(P$80:$Q$80)),O$80)+1</f>
        <v>1</v>
      </c>
      <c r="P126" s="151">
        <f>MOD(INT(($A126-5)/PRODUCT(Q$80:$Q$80)),P$80)+1</f>
        <v>2</v>
      </c>
      <c r="S126" s="181" t="str">
        <f t="shared" si="115"/>
        <v>-</v>
      </c>
      <c r="T126" s="181" t="str">
        <f t="shared" si="116"/>
        <v>-</v>
      </c>
      <c r="U126" s="181" t="str">
        <f t="shared" si="117"/>
        <v>-</v>
      </c>
      <c r="V126" s="181" t="str">
        <f t="shared" si="118"/>
        <v>-</v>
      </c>
      <c r="W126" s="181" t="str">
        <f t="shared" si="119"/>
        <v>-</v>
      </c>
      <c r="X126" s="181" t="str">
        <f t="shared" si="120"/>
        <v>-</v>
      </c>
      <c r="Y126" s="181" t="str">
        <f t="shared" si="121"/>
        <v>-</v>
      </c>
      <c r="Z126" s="181" t="str">
        <f t="shared" si="122"/>
        <v>-</v>
      </c>
      <c r="AA126" s="181" t="str">
        <f t="shared" si="123"/>
        <v>-</v>
      </c>
      <c r="AB126" s="181" t="str">
        <f t="shared" si="124"/>
        <v>-</v>
      </c>
      <c r="AC126" s="181" t="str">
        <f t="shared" si="125"/>
        <v>-</v>
      </c>
      <c r="AD126" s="181" t="str">
        <f t="shared" si="126"/>
        <v>-</v>
      </c>
      <c r="AE126" s="181" t="str">
        <f t="shared" si="127"/>
        <v>-</v>
      </c>
      <c r="AF126" s="181" t="str">
        <f t="shared" si="128"/>
        <v>-</v>
      </c>
      <c r="AG126" s="179" t="str">
        <f t="shared" si="129"/>
        <v>-</v>
      </c>
      <c r="AH126" s="179" t="str">
        <f t="shared" si="130"/>
        <v>-</v>
      </c>
      <c r="AI126" s="179" t="str">
        <f t="shared" si="131"/>
        <v>-</v>
      </c>
      <c r="AJ126" s="179" t="str">
        <f t="shared" si="131"/>
        <v>-</v>
      </c>
      <c r="AK126" s="179" t="str">
        <f t="shared" si="131"/>
        <v>-</v>
      </c>
      <c r="AL126" s="179" t="str">
        <f t="shared" si="131"/>
        <v>-</v>
      </c>
      <c r="AM126" s="179" t="str">
        <f t="shared" si="131"/>
        <v>-</v>
      </c>
      <c r="AN126" s="179" t="str">
        <f t="shared" si="132"/>
        <v>-</v>
      </c>
      <c r="AO126" s="179" t="str">
        <f t="shared" si="133"/>
        <v>-</v>
      </c>
      <c r="AP126" s="179" t="str">
        <f t="shared" si="134"/>
        <v>-</v>
      </c>
      <c r="AQ126" s="179" t="str">
        <f t="shared" si="135"/>
        <v>-</v>
      </c>
      <c r="AR126" s="179" t="str">
        <f t="shared" si="136"/>
        <v>-</v>
      </c>
      <c r="AS126" s="179" t="str">
        <f t="shared" si="137"/>
        <v>-</v>
      </c>
      <c r="AT126" s="179" t="str">
        <f t="shared" si="138"/>
        <v>-</v>
      </c>
      <c r="AU126" s="179" t="str">
        <f t="shared" si="139"/>
        <v>-</v>
      </c>
      <c r="AV126" s="179" t="str">
        <f t="shared" si="140"/>
        <v>-</v>
      </c>
      <c r="AW126" s="179" t="str">
        <f t="shared" si="141"/>
        <v>-</v>
      </c>
      <c r="AX126" s="179" t="str">
        <f t="shared" si="142"/>
        <v>-</v>
      </c>
      <c r="AY126" s="179" t="str">
        <f t="shared" si="143"/>
        <v>-</v>
      </c>
      <c r="AZ126" s="179" t="str">
        <f t="shared" si="144"/>
        <v>-</v>
      </c>
      <c r="BA126" s="179" t="str">
        <f t="shared" si="145"/>
        <v>-</v>
      </c>
      <c r="BB126" s="182" t="str">
        <f t="shared" si="146"/>
        <v>-</v>
      </c>
      <c r="BC126" s="182" t="str">
        <f t="shared" si="147"/>
        <v>-</v>
      </c>
      <c r="BD126" s="182" t="str">
        <f t="shared" si="148"/>
        <v>-</v>
      </c>
      <c r="BE126" s="182" t="str">
        <f t="shared" si="149"/>
        <v>-</v>
      </c>
      <c r="BF126" s="182" t="str">
        <f t="shared" si="150"/>
        <v>-</v>
      </c>
      <c r="BG126" s="182" t="str">
        <f t="shared" si="151"/>
        <v>-</v>
      </c>
      <c r="BH126" s="182" t="str">
        <f t="shared" si="152"/>
        <v>-</v>
      </c>
      <c r="BI126" s="182" t="str">
        <f t="shared" si="153"/>
        <v>-</v>
      </c>
      <c r="BJ126" s="182" t="str">
        <f t="shared" si="154"/>
        <v>-</v>
      </c>
      <c r="BK126" s="182" t="str">
        <f t="shared" si="155"/>
        <v>-</v>
      </c>
      <c r="BL126" s="182" t="str">
        <f t="shared" si="156"/>
        <v>-</v>
      </c>
      <c r="BM126" s="182" t="str">
        <f t="shared" si="157"/>
        <v>-</v>
      </c>
      <c r="BN126" s="182" t="str">
        <f t="shared" si="158"/>
        <v>-</v>
      </c>
      <c r="BO126" s="182" t="str">
        <f t="shared" si="159"/>
        <v>-</v>
      </c>
      <c r="BP126" s="179" t="str">
        <f t="shared" si="160"/>
        <v>-</v>
      </c>
      <c r="BQ126" s="179" t="str">
        <f t="shared" si="161"/>
        <v>-</v>
      </c>
      <c r="BR126" s="179" t="str">
        <f t="shared" si="88"/>
        <v>-</v>
      </c>
      <c r="BS126" s="179" t="str">
        <f t="shared" si="89"/>
        <v>-</v>
      </c>
      <c r="BT126" s="179" t="str">
        <f t="shared" si="90"/>
        <v>-</v>
      </c>
      <c r="BU126" s="179" t="str">
        <f t="shared" si="91"/>
        <v>-</v>
      </c>
      <c r="BV126" s="179" t="str">
        <f t="shared" si="92"/>
        <v>-</v>
      </c>
      <c r="BW126" s="179" t="str">
        <f t="shared" si="162"/>
        <v>-</v>
      </c>
      <c r="BX126" s="179" t="str">
        <f t="shared" si="163"/>
        <v>-</v>
      </c>
      <c r="BY126" s="179" t="str">
        <f t="shared" si="164"/>
        <v>-</v>
      </c>
      <c r="BZ126" s="179" t="str">
        <f t="shared" si="165"/>
        <v>-</v>
      </c>
      <c r="CA126" s="179" t="str">
        <f t="shared" si="166"/>
        <v>-</v>
      </c>
      <c r="CB126" s="179" t="str">
        <f t="shared" si="167"/>
        <v>-</v>
      </c>
      <c r="CC126" s="179" t="str">
        <f t="shared" si="168"/>
        <v>-</v>
      </c>
      <c r="CD126" s="179" t="str">
        <f t="shared" si="169"/>
        <v>-</v>
      </c>
      <c r="CE126" s="179" t="str">
        <f t="shared" si="170"/>
        <v>-</v>
      </c>
      <c r="CF126" s="179" t="str">
        <f t="shared" si="171"/>
        <v>-</v>
      </c>
      <c r="CG126" s="179" t="str">
        <f t="shared" si="172"/>
        <v>-</v>
      </c>
      <c r="CH126" s="179" t="str">
        <f t="shared" si="173"/>
        <v>-</v>
      </c>
      <c r="CI126" s="179" t="str">
        <f t="shared" si="174"/>
        <v>-</v>
      </c>
      <c r="CJ126" s="179" t="str">
        <f t="shared" si="175"/>
        <v>-</v>
      </c>
      <c r="CL126" s="22" t="s">
        <v>37</v>
      </c>
      <c r="CM126" s="22" t="s">
        <v>37</v>
      </c>
      <c r="CN126" s="22" t="s">
        <v>37</v>
      </c>
      <c r="CO126" s="22" t="s">
        <v>37</v>
      </c>
      <c r="CP126" s="22" t="s">
        <v>37</v>
      </c>
      <c r="CQ126" s="22" t="s">
        <v>37</v>
      </c>
      <c r="CR126" s="22" t="s">
        <v>37</v>
      </c>
      <c r="CS126" s="22" t="s">
        <v>37</v>
      </c>
      <c r="CT126" s="22" t="s">
        <v>37</v>
      </c>
      <c r="CU126" s="22" t="s">
        <v>37</v>
      </c>
      <c r="CV126" s="22" t="s">
        <v>37</v>
      </c>
      <c r="CW126" s="22" t="s">
        <v>37</v>
      </c>
      <c r="CX126" s="22" t="s">
        <v>37</v>
      </c>
      <c r="CY126" s="22" t="s">
        <v>37</v>
      </c>
      <c r="CZ126" s="22" t="s">
        <v>37</v>
      </c>
      <c r="DA126" s="22" t="s">
        <v>37</v>
      </c>
      <c r="DB126" s="22" t="s">
        <v>37</v>
      </c>
      <c r="DC126" s="22" t="s">
        <v>37</v>
      </c>
      <c r="DD126" s="22" t="s">
        <v>37</v>
      </c>
      <c r="DE126" s="22" t="s">
        <v>37</v>
      </c>
      <c r="DF126" s="22" t="s">
        <v>37</v>
      </c>
      <c r="DG126" s="22" t="s">
        <v>37</v>
      </c>
      <c r="DH126" s="22" t="s">
        <v>37</v>
      </c>
      <c r="DI126" s="22" t="s">
        <v>37</v>
      </c>
      <c r="DJ126" s="22" t="s">
        <v>37</v>
      </c>
      <c r="DK126" s="22" t="s">
        <v>37</v>
      </c>
      <c r="DL126" s="22" t="s">
        <v>37</v>
      </c>
      <c r="DM126" s="22" t="s">
        <v>37</v>
      </c>
    </row>
    <row r="127" spans="1:117" outlineLevel="1">
      <c r="A127">
        <v>47</v>
      </c>
      <c r="B127" s="146" t="str">
        <f t="shared" si="114"/>
        <v>Medium BBT, Young ewes:Hgt, CFA:5.5yo, Wethers:Hgt</v>
      </c>
      <c r="C127">
        <f t="shared" si="35"/>
        <v>1</v>
      </c>
      <c r="D127" t="b">
        <f t="shared" si="36"/>
        <v>1</v>
      </c>
      <c r="E127">
        <f t="shared" si="37"/>
        <v>451</v>
      </c>
      <c r="F127">
        <f t="shared" si="38"/>
        <v>630</v>
      </c>
      <c r="G127">
        <f t="shared" si="39"/>
        <v>500</v>
      </c>
      <c r="H127">
        <f t="shared" si="40"/>
        <v>0</v>
      </c>
      <c r="K127" s="152">
        <f t="shared" si="107"/>
        <v>3</v>
      </c>
      <c r="L127" s="151">
        <f>MOD(INT(($A127-5)/PRODUCT(N$80:$Q$80)),L$80)+1</f>
        <v>3</v>
      </c>
      <c r="M127" s="152">
        <f t="shared" si="108"/>
        <v>3</v>
      </c>
      <c r="N127" s="151">
        <f>MOD(INT(($A127-5)/PRODUCT(O$80:$Q$80)),N$80)+1</f>
        <v>3</v>
      </c>
      <c r="O127" s="151">
        <f>MOD(INT(($A127-5)/PRODUCT(P$80:$Q$80)),O$80)+1</f>
        <v>2</v>
      </c>
      <c r="P127" s="151">
        <f>MOD(INT(($A127-5)/PRODUCT(Q$80:$Q$80)),P$80)+1</f>
        <v>1</v>
      </c>
      <c r="S127" s="181" t="str">
        <f t="shared" si="115"/>
        <v>-</v>
      </c>
      <c r="T127" s="181" t="str">
        <f t="shared" si="116"/>
        <v>-</v>
      </c>
      <c r="U127" s="181" t="str">
        <f t="shared" si="117"/>
        <v>-</v>
      </c>
      <c r="V127" s="181" t="str">
        <f t="shared" si="118"/>
        <v>-</v>
      </c>
      <c r="W127" s="181" t="str">
        <f t="shared" si="119"/>
        <v>-</v>
      </c>
      <c r="X127" s="181" t="str">
        <f t="shared" si="120"/>
        <v>-</v>
      </c>
      <c r="Y127" s="181" t="str">
        <f t="shared" si="121"/>
        <v>-</v>
      </c>
      <c r="Z127" s="181" t="str">
        <f t="shared" si="122"/>
        <v>-</v>
      </c>
      <c r="AA127" s="181" t="str">
        <f t="shared" si="123"/>
        <v>-</v>
      </c>
      <c r="AB127" s="181" t="str">
        <f t="shared" si="124"/>
        <v>-</v>
      </c>
      <c r="AC127" s="181" t="str">
        <f t="shared" si="125"/>
        <v>-</v>
      </c>
      <c r="AD127" s="181" t="str">
        <f t="shared" si="126"/>
        <v>-</v>
      </c>
      <c r="AE127" s="181" t="str">
        <f t="shared" si="127"/>
        <v>-</v>
      </c>
      <c r="AF127" s="181" t="str">
        <f t="shared" si="128"/>
        <v>-</v>
      </c>
      <c r="AG127" s="179" t="str">
        <f t="shared" si="129"/>
        <v>-</v>
      </c>
      <c r="AH127" s="179" t="str">
        <f t="shared" si="130"/>
        <v>-</v>
      </c>
      <c r="AI127" s="179" t="str">
        <f t="shared" si="131"/>
        <v>-</v>
      </c>
      <c r="AJ127" s="179" t="str">
        <f t="shared" si="131"/>
        <v>-</v>
      </c>
      <c r="AK127" s="179" t="str">
        <f t="shared" si="131"/>
        <v>-</v>
      </c>
      <c r="AL127" s="179" t="str">
        <f t="shared" si="131"/>
        <v>-</v>
      </c>
      <c r="AM127" s="179" t="str">
        <f t="shared" si="131"/>
        <v>-</v>
      </c>
      <c r="AN127" s="179" t="str">
        <f t="shared" si="132"/>
        <v>-</v>
      </c>
      <c r="AO127" s="179" t="str">
        <f t="shared" si="133"/>
        <v>-</v>
      </c>
      <c r="AP127" s="179" t="str">
        <f t="shared" si="134"/>
        <v>-</v>
      </c>
      <c r="AQ127" s="179" t="str">
        <f t="shared" si="135"/>
        <v>-</v>
      </c>
      <c r="AR127" s="179" t="str">
        <f t="shared" si="136"/>
        <v>-</v>
      </c>
      <c r="AS127" s="179" t="str">
        <f t="shared" si="137"/>
        <v>-</v>
      </c>
      <c r="AT127" s="179" t="str">
        <f t="shared" si="138"/>
        <v>-</v>
      </c>
      <c r="AU127" s="179" t="str">
        <f t="shared" si="139"/>
        <v>-</v>
      </c>
      <c r="AV127" s="179" t="str">
        <f t="shared" si="140"/>
        <v>-</v>
      </c>
      <c r="AW127" s="179" t="str">
        <f t="shared" si="141"/>
        <v>-</v>
      </c>
      <c r="AX127" s="179" t="str">
        <f t="shared" si="142"/>
        <v>-</v>
      </c>
      <c r="AY127" s="179" t="str">
        <f t="shared" si="143"/>
        <v>-</v>
      </c>
      <c r="AZ127" s="179" t="str">
        <f t="shared" si="144"/>
        <v>-</v>
      </c>
      <c r="BA127" s="179" t="str">
        <f t="shared" si="145"/>
        <v>-</v>
      </c>
      <c r="BB127" s="182" t="str">
        <f t="shared" si="146"/>
        <v>-</v>
      </c>
      <c r="BC127" s="182" t="str">
        <f t="shared" si="147"/>
        <v>-</v>
      </c>
      <c r="BD127" s="182" t="str">
        <f t="shared" si="148"/>
        <v>-</v>
      </c>
      <c r="BE127" s="182" t="str">
        <f t="shared" si="149"/>
        <v>-</v>
      </c>
      <c r="BF127" s="182" t="str">
        <f t="shared" si="150"/>
        <v>-</v>
      </c>
      <c r="BG127" s="182" t="str">
        <f t="shared" si="151"/>
        <v>-</v>
      </c>
      <c r="BH127" s="182" t="str">
        <f t="shared" si="152"/>
        <v>-</v>
      </c>
      <c r="BI127" s="182" t="str">
        <f t="shared" si="153"/>
        <v>-</v>
      </c>
      <c r="BJ127" s="182" t="str">
        <f t="shared" si="154"/>
        <v>-</v>
      </c>
      <c r="BK127" s="182" t="str">
        <f t="shared" si="155"/>
        <v>-</v>
      </c>
      <c r="BL127" s="182" t="str">
        <f t="shared" si="156"/>
        <v>-</v>
      </c>
      <c r="BM127" s="182" t="str">
        <f t="shared" si="157"/>
        <v>-</v>
      </c>
      <c r="BN127" s="182" t="str">
        <f t="shared" si="158"/>
        <v>-</v>
      </c>
      <c r="BO127" s="182" t="str">
        <f t="shared" si="159"/>
        <v>-</v>
      </c>
      <c r="BP127" s="179" t="str">
        <f t="shared" si="160"/>
        <v>-</v>
      </c>
      <c r="BQ127" s="179" t="str">
        <f t="shared" si="161"/>
        <v>-</v>
      </c>
      <c r="BR127" s="179" t="str">
        <f t="shared" si="88"/>
        <v>-</v>
      </c>
      <c r="BS127" s="179" t="str">
        <f t="shared" si="89"/>
        <v>-</v>
      </c>
      <c r="BT127" s="179" t="str">
        <f t="shared" si="90"/>
        <v>-</v>
      </c>
      <c r="BU127" s="179" t="str">
        <f t="shared" si="91"/>
        <v>-</v>
      </c>
      <c r="BV127" s="179" t="str">
        <f t="shared" si="92"/>
        <v>-</v>
      </c>
      <c r="BW127" s="179" t="str">
        <f t="shared" si="162"/>
        <v>-</v>
      </c>
      <c r="BX127" s="179" t="str">
        <f t="shared" si="163"/>
        <v>-</v>
      </c>
      <c r="BY127" s="179" t="str">
        <f t="shared" si="164"/>
        <v>-</v>
      </c>
      <c r="BZ127" s="179" t="str">
        <f t="shared" si="165"/>
        <v>-</v>
      </c>
      <c r="CA127" s="179" t="str">
        <f t="shared" si="166"/>
        <v>-</v>
      </c>
      <c r="CB127" s="179" t="str">
        <f t="shared" si="167"/>
        <v>-</v>
      </c>
      <c r="CC127" s="179" t="str">
        <f t="shared" si="168"/>
        <v>-</v>
      </c>
      <c r="CD127" s="179" t="str">
        <f t="shared" si="169"/>
        <v>-</v>
      </c>
      <c r="CE127" s="179" t="str">
        <f t="shared" si="170"/>
        <v>-</v>
      </c>
      <c r="CF127" s="179" t="str">
        <f t="shared" si="171"/>
        <v>-</v>
      </c>
      <c r="CG127" s="179" t="str">
        <f t="shared" si="172"/>
        <v>-</v>
      </c>
      <c r="CH127" s="179" t="str">
        <f t="shared" si="173"/>
        <v>-</v>
      </c>
      <c r="CI127" s="179" t="str">
        <f t="shared" si="174"/>
        <v>-</v>
      </c>
      <c r="CJ127" s="179" t="str">
        <f t="shared" si="175"/>
        <v>-</v>
      </c>
      <c r="CL127" s="22" t="s">
        <v>37</v>
      </c>
      <c r="CM127" s="22" t="s">
        <v>37</v>
      </c>
      <c r="CN127" s="22" t="s">
        <v>37</v>
      </c>
      <c r="CO127" s="22" t="s">
        <v>37</v>
      </c>
      <c r="CP127" s="22" t="s">
        <v>37</v>
      </c>
      <c r="CQ127" s="22" t="s">
        <v>37</v>
      </c>
      <c r="CR127" s="22" t="s">
        <v>37</v>
      </c>
      <c r="CS127" s="22" t="s">
        <v>37</v>
      </c>
      <c r="CT127" s="22" t="s">
        <v>37</v>
      </c>
      <c r="CU127" s="22" t="s">
        <v>37</v>
      </c>
      <c r="CV127" s="22" t="s">
        <v>37</v>
      </c>
      <c r="CW127" s="22" t="s">
        <v>37</v>
      </c>
      <c r="CX127" s="22" t="s">
        <v>37</v>
      </c>
      <c r="CY127" s="22" t="s">
        <v>37</v>
      </c>
      <c r="CZ127" s="22" t="s">
        <v>37</v>
      </c>
      <c r="DA127" s="22" t="s">
        <v>37</v>
      </c>
      <c r="DB127" s="22" t="s">
        <v>37</v>
      </c>
      <c r="DC127" s="22" t="s">
        <v>37</v>
      </c>
      <c r="DD127" s="22" t="s">
        <v>37</v>
      </c>
      <c r="DE127" s="22" t="s">
        <v>37</v>
      </c>
      <c r="DF127" s="22" t="s">
        <v>37</v>
      </c>
      <c r="DG127" s="22" t="s">
        <v>37</v>
      </c>
      <c r="DH127" s="22" t="s">
        <v>37</v>
      </c>
      <c r="DI127" s="22" t="s">
        <v>37</v>
      </c>
      <c r="DJ127" s="22" t="s">
        <v>37</v>
      </c>
      <c r="DK127" s="22" t="s">
        <v>37</v>
      </c>
      <c r="DL127" s="22" t="s">
        <v>37</v>
      </c>
      <c r="DM127" s="22" t="s">
        <v>37</v>
      </c>
    </row>
    <row r="128" spans="1:117" outlineLevel="1">
      <c r="A128">
        <v>48</v>
      </c>
      <c r="B128" s="146" t="str">
        <f t="shared" si="114"/>
        <v>Medium BBT, Young ewes:Hgt, CFA:6.5yo, Wethers:Hgt</v>
      </c>
      <c r="C128">
        <f t="shared" si="35"/>
        <v>1</v>
      </c>
      <c r="D128" t="b">
        <f t="shared" si="36"/>
        <v>1</v>
      </c>
      <c r="E128">
        <f t="shared" si="37"/>
        <v>451</v>
      </c>
      <c r="F128">
        <f t="shared" si="38"/>
        <v>630</v>
      </c>
      <c r="G128">
        <f t="shared" si="39"/>
        <v>500</v>
      </c>
      <c r="H128">
        <f t="shared" si="40"/>
        <v>1</v>
      </c>
      <c r="K128" s="152">
        <f t="shared" si="107"/>
        <v>3</v>
      </c>
      <c r="L128" s="151">
        <f>MOD(INT(($A128-5)/PRODUCT(N$80:$Q$80)),L$80)+1</f>
        <v>3</v>
      </c>
      <c r="M128" s="152">
        <f t="shared" si="108"/>
        <v>3</v>
      </c>
      <c r="N128" s="151">
        <f>MOD(INT(($A128-5)/PRODUCT(O$80:$Q$80)),N$80)+1</f>
        <v>3</v>
      </c>
      <c r="O128" s="151">
        <f>MOD(INT(($A128-5)/PRODUCT(P$80:$Q$80)),O$80)+1</f>
        <v>2</v>
      </c>
      <c r="P128" s="151">
        <f>MOD(INT(($A128-5)/PRODUCT(Q$80:$Q$80)),P$80)+1</f>
        <v>2</v>
      </c>
      <c r="S128" s="181" t="str">
        <f t="shared" si="115"/>
        <v>-</v>
      </c>
      <c r="T128" s="181" t="str">
        <f t="shared" si="116"/>
        <v>-</v>
      </c>
      <c r="U128" s="181" t="str">
        <f t="shared" si="117"/>
        <v>-</v>
      </c>
      <c r="V128" s="181" t="str">
        <f t="shared" si="118"/>
        <v>-</v>
      </c>
      <c r="W128" s="181" t="str">
        <f t="shared" si="119"/>
        <v>-</v>
      </c>
      <c r="X128" s="181" t="str">
        <f t="shared" si="120"/>
        <v>-</v>
      </c>
      <c r="Y128" s="181" t="str">
        <f t="shared" si="121"/>
        <v>-</v>
      </c>
      <c r="Z128" s="181" t="str">
        <f t="shared" si="122"/>
        <v>-</v>
      </c>
      <c r="AA128" s="181" t="str">
        <f t="shared" si="123"/>
        <v>-</v>
      </c>
      <c r="AB128" s="181" t="str">
        <f t="shared" si="124"/>
        <v>-</v>
      </c>
      <c r="AC128" s="181" t="str">
        <f t="shared" si="125"/>
        <v>-</v>
      </c>
      <c r="AD128" s="181" t="str">
        <f t="shared" si="126"/>
        <v>-</v>
      </c>
      <c r="AE128" s="181" t="str">
        <f t="shared" si="127"/>
        <v>-</v>
      </c>
      <c r="AF128" s="181" t="str">
        <f t="shared" si="128"/>
        <v>-</v>
      </c>
      <c r="AG128" s="179" t="str">
        <f t="shared" si="129"/>
        <v>-</v>
      </c>
      <c r="AH128" s="179" t="str">
        <f t="shared" si="130"/>
        <v>-</v>
      </c>
      <c r="AI128" s="179" t="str">
        <f t="shared" si="131"/>
        <v>-</v>
      </c>
      <c r="AJ128" s="179" t="str">
        <f t="shared" si="131"/>
        <v>-</v>
      </c>
      <c r="AK128" s="179" t="str">
        <f t="shared" si="131"/>
        <v>-</v>
      </c>
      <c r="AL128" s="179" t="str">
        <f t="shared" si="131"/>
        <v>-</v>
      </c>
      <c r="AM128" s="179" t="str">
        <f t="shared" si="131"/>
        <v>-</v>
      </c>
      <c r="AN128" s="179" t="str">
        <f t="shared" si="132"/>
        <v>-</v>
      </c>
      <c r="AO128" s="179" t="str">
        <f t="shared" si="133"/>
        <v>-</v>
      </c>
      <c r="AP128" s="179" t="str">
        <f t="shared" si="134"/>
        <v>-</v>
      </c>
      <c r="AQ128" s="179" t="str">
        <f t="shared" si="135"/>
        <v>-</v>
      </c>
      <c r="AR128" s="179" t="str">
        <f t="shared" si="136"/>
        <v>-</v>
      </c>
      <c r="AS128" s="179" t="str">
        <f t="shared" si="137"/>
        <v>-</v>
      </c>
      <c r="AT128" s="179" t="str">
        <f t="shared" si="138"/>
        <v>-</v>
      </c>
      <c r="AU128" s="179" t="str">
        <f t="shared" si="139"/>
        <v>-</v>
      </c>
      <c r="AV128" s="179" t="str">
        <f t="shared" si="140"/>
        <v>-</v>
      </c>
      <c r="AW128" s="179" t="str">
        <f t="shared" si="141"/>
        <v>-</v>
      </c>
      <c r="AX128" s="179" t="str">
        <f t="shared" si="142"/>
        <v>-</v>
      </c>
      <c r="AY128" s="179" t="str">
        <f t="shared" si="143"/>
        <v>-</v>
      </c>
      <c r="AZ128" s="179" t="str">
        <f t="shared" si="144"/>
        <v>-</v>
      </c>
      <c r="BA128" s="179" t="str">
        <f t="shared" si="145"/>
        <v>-</v>
      </c>
      <c r="BB128" s="182" t="str">
        <f t="shared" si="146"/>
        <v>-</v>
      </c>
      <c r="BC128" s="182" t="str">
        <f t="shared" si="147"/>
        <v>-</v>
      </c>
      <c r="BD128" s="182" t="str">
        <f t="shared" si="148"/>
        <v>-</v>
      </c>
      <c r="BE128" s="182" t="str">
        <f t="shared" si="149"/>
        <v>-</v>
      </c>
      <c r="BF128" s="182" t="str">
        <f t="shared" si="150"/>
        <v>-</v>
      </c>
      <c r="BG128" s="182" t="str">
        <f t="shared" si="151"/>
        <v>-</v>
      </c>
      <c r="BH128" s="182" t="str">
        <f t="shared" si="152"/>
        <v>-</v>
      </c>
      <c r="BI128" s="182" t="str">
        <f t="shared" si="153"/>
        <v>-</v>
      </c>
      <c r="BJ128" s="182" t="str">
        <f t="shared" si="154"/>
        <v>-</v>
      </c>
      <c r="BK128" s="182" t="str">
        <f t="shared" si="155"/>
        <v>-</v>
      </c>
      <c r="BL128" s="182" t="str">
        <f t="shared" si="156"/>
        <v>-</v>
      </c>
      <c r="BM128" s="182" t="str">
        <f t="shared" si="157"/>
        <v>-</v>
      </c>
      <c r="BN128" s="182" t="str">
        <f t="shared" si="158"/>
        <v>-</v>
      </c>
      <c r="BO128" s="182" t="str">
        <f t="shared" si="159"/>
        <v>-</v>
      </c>
      <c r="BP128" s="179" t="str">
        <f t="shared" si="160"/>
        <v>-</v>
      </c>
      <c r="BQ128" s="179" t="str">
        <f t="shared" si="161"/>
        <v>-</v>
      </c>
      <c r="BR128" s="179" t="str">
        <f t="shared" si="88"/>
        <v>-</v>
      </c>
      <c r="BS128" s="179" t="str">
        <f t="shared" si="89"/>
        <v>-</v>
      </c>
      <c r="BT128" s="179" t="str">
        <f t="shared" si="90"/>
        <v>-</v>
      </c>
      <c r="BU128" s="179" t="str">
        <f t="shared" si="91"/>
        <v>-</v>
      </c>
      <c r="BV128" s="179" t="str">
        <f t="shared" si="92"/>
        <v>-</v>
      </c>
      <c r="BW128" s="179" t="str">
        <f t="shared" si="162"/>
        <v>-</v>
      </c>
      <c r="BX128" s="179" t="str">
        <f t="shared" si="163"/>
        <v>-</v>
      </c>
      <c r="BY128" s="179" t="str">
        <f t="shared" si="164"/>
        <v>-</v>
      </c>
      <c r="BZ128" s="179" t="str">
        <f t="shared" si="165"/>
        <v>-</v>
      </c>
      <c r="CA128" s="179" t="str">
        <f t="shared" si="166"/>
        <v>-</v>
      </c>
      <c r="CB128" s="179" t="str">
        <f t="shared" si="167"/>
        <v>-</v>
      </c>
      <c r="CC128" s="179" t="str">
        <f t="shared" si="168"/>
        <v>-</v>
      </c>
      <c r="CD128" s="179" t="str">
        <f t="shared" si="169"/>
        <v>-</v>
      </c>
      <c r="CE128" s="179" t="str">
        <f t="shared" si="170"/>
        <v>-</v>
      </c>
      <c r="CF128" s="179" t="str">
        <f t="shared" si="171"/>
        <v>-</v>
      </c>
      <c r="CG128" s="179" t="str">
        <f t="shared" si="172"/>
        <v>-</v>
      </c>
      <c r="CH128" s="179" t="str">
        <f t="shared" si="173"/>
        <v>-</v>
      </c>
      <c r="CI128" s="179" t="str">
        <f t="shared" si="174"/>
        <v>-</v>
      </c>
      <c r="CJ128" s="179" t="str">
        <f t="shared" si="175"/>
        <v>-</v>
      </c>
      <c r="CL128" s="22" t="s">
        <v>37</v>
      </c>
      <c r="CM128" s="22" t="s">
        <v>37</v>
      </c>
      <c r="CN128" s="22" t="s">
        <v>37</v>
      </c>
      <c r="CO128" s="22" t="s">
        <v>37</v>
      </c>
      <c r="CP128" s="22" t="s">
        <v>37</v>
      </c>
      <c r="CQ128" s="22" t="s">
        <v>37</v>
      </c>
      <c r="CR128" s="22" t="s">
        <v>37</v>
      </c>
      <c r="CS128" s="22" t="s">
        <v>37</v>
      </c>
      <c r="CT128" s="22" t="s">
        <v>37</v>
      </c>
      <c r="CU128" s="22" t="s">
        <v>37</v>
      </c>
      <c r="CV128" s="22" t="s">
        <v>37</v>
      </c>
      <c r="CW128" s="22" t="s">
        <v>37</v>
      </c>
      <c r="CX128" s="22" t="s">
        <v>37</v>
      </c>
      <c r="CY128" s="22" t="s">
        <v>37</v>
      </c>
      <c r="CZ128" s="22" t="s">
        <v>37</v>
      </c>
      <c r="DA128" s="22" t="s">
        <v>37</v>
      </c>
      <c r="DB128" s="22" t="s">
        <v>37</v>
      </c>
      <c r="DC128" s="22" t="s">
        <v>37</v>
      </c>
      <c r="DD128" s="22" t="s">
        <v>37</v>
      </c>
      <c r="DE128" s="22" t="s">
        <v>37</v>
      </c>
      <c r="DF128" s="22" t="s">
        <v>37</v>
      </c>
      <c r="DG128" s="22" t="s">
        <v>37</v>
      </c>
      <c r="DH128" s="22" t="s">
        <v>37</v>
      </c>
      <c r="DI128" s="22" t="s">
        <v>37</v>
      </c>
      <c r="DJ128" s="22" t="s">
        <v>37</v>
      </c>
      <c r="DK128" s="22" t="s">
        <v>37</v>
      </c>
      <c r="DL128" s="22" t="s">
        <v>37</v>
      </c>
      <c r="DM128" s="22" t="s">
        <v>37</v>
      </c>
    </row>
    <row r="129" spans="1:117" outlineLevel="1">
      <c r="A129">
        <v>49</v>
      </c>
      <c r="B129" s="146" t="str">
        <f t="shared" si="114"/>
        <v>Medium BBT, Young ewes:Lamb, CFA:5.5yo, Wethers:Older</v>
      </c>
      <c r="C129">
        <f t="shared" si="35"/>
        <v>1</v>
      </c>
      <c r="D129" t="b">
        <f t="shared" si="36"/>
        <v>1</v>
      </c>
      <c r="E129">
        <f t="shared" si="37"/>
        <v>601</v>
      </c>
      <c r="F129" t="str">
        <f t="shared" si="38"/>
        <v>-</v>
      </c>
      <c r="G129">
        <f t="shared" si="39"/>
        <v>0</v>
      </c>
      <c r="H129">
        <f t="shared" si="40"/>
        <v>0</v>
      </c>
      <c r="K129" s="152">
        <f t="shared" si="107"/>
        <v>3</v>
      </c>
      <c r="L129" s="151">
        <f>MOD(INT(($A129-5)/PRODUCT(N$80:$Q$80)),L$80)+1</f>
        <v>3</v>
      </c>
      <c r="M129" s="152">
        <f t="shared" si="108"/>
        <v>4</v>
      </c>
      <c r="N129" s="151">
        <f>MOD(INT(($A129-5)/PRODUCT(O$80:$Q$80)),N$80)+1</f>
        <v>4</v>
      </c>
      <c r="O129" s="151">
        <f>MOD(INT(($A129-5)/PRODUCT(P$80:$Q$80)),O$80)+1</f>
        <v>1</v>
      </c>
      <c r="P129" s="151">
        <f>MOD(INT(($A129-5)/PRODUCT(Q$80:$Q$80)),P$80)+1</f>
        <v>1</v>
      </c>
      <c r="S129" s="181" t="str">
        <f t="shared" si="115"/>
        <v>-</v>
      </c>
      <c r="T129" s="181" t="str">
        <f t="shared" si="116"/>
        <v>-</v>
      </c>
      <c r="U129" s="181" t="str">
        <f t="shared" si="117"/>
        <v>-</v>
      </c>
      <c r="V129" s="181" t="str">
        <f t="shared" si="118"/>
        <v>-</v>
      </c>
      <c r="W129" s="181" t="str">
        <f t="shared" si="119"/>
        <v>-</v>
      </c>
      <c r="X129" s="181" t="str">
        <f t="shared" si="120"/>
        <v>-</v>
      </c>
      <c r="Y129" s="181" t="str">
        <f t="shared" si="121"/>
        <v>-</v>
      </c>
      <c r="Z129" s="181" t="str">
        <f t="shared" si="122"/>
        <v>-</v>
      </c>
      <c r="AA129" s="181" t="str">
        <f t="shared" si="123"/>
        <v>-</v>
      </c>
      <c r="AB129" s="181" t="str">
        <f t="shared" si="124"/>
        <v>-</v>
      </c>
      <c r="AC129" s="181" t="str">
        <f t="shared" si="125"/>
        <v>-</v>
      </c>
      <c r="AD129" s="181" t="str">
        <f t="shared" si="126"/>
        <v>-</v>
      </c>
      <c r="AE129" s="181" t="str">
        <f t="shared" si="127"/>
        <v>-</v>
      </c>
      <c r="AF129" s="181" t="str">
        <f t="shared" si="128"/>
        <v>-</v>
      </c>
      <c r="AG129" s="179" t="str">
        <f t="shared" si="129"/>
        <v>-</v>
      </c>
      <c r="AH129" s="179" t="str">
        <f t="shared" si="130"/>
        <v>-</v>
      </c>
      <c r="AI129" s="179" t="str">
        <f t="shared" si="131"/>
        <v>-</v>
      </c>
      <c r="AJ129" s="179" t="str">
        <f t="shared" si="131"/>
        <v>-</v>
      </c>
      <c r="AK129" s="179" t="str">
        <f t="shared" si="131"/>
        <v>-</v>
      </c>
      <c r="AL129" s="179" t="str">
        <f t="shared" si="131"/>
        <v>-</v>
      </c>
      <c r="AM129" s="179" t="str">
        <f t="shared" si="131"/>
        <v>-</v>
      </c>
      <c r="AN129" s="179" t="str">
        <f t="shared" si="132"/>
        <v>-</v>
      </c>
      <c r="AO129" s="179" t="str">
        <f t="shared" si="133"/>
        <v>-</v>
      </c>
      <c r="AP129" s="179" t="str">
        <f t="shared" si="134"/>
        <v>-</v>
      </c>
      <c r="AQ129" s="179" t="str">
        <f t="shared" si="135"/>
        <v>-</v>
      </c>
      <c r="AR129" s="179" t="str">
        <f t="shared" si="136"/>
        <v>-</v>
      </c>
      <c r="AS129" s="179" t="str">
        <f t="shared" si="137"/>
        <v>-</v>
      </c>
      <c r="AT129" s="179" t="str">
        <f t="shared" si="138"/>
        <v>-</v>
      </c>
      <c r="AU129" s="179" t="str">
        <f t="shared" si="139"/>
        <v>-</v>
      </c>
      <c r="AV129" s="179" t="str">
        <f t="shared" si="140"/>
        <v>-</v>
      </c>
      <c r="AW129" s="179" t="str">
        <f t="shared" si="141"/>
        <v>-</v>
      </c>
      <c r="AX129" s="179" t="str">
        <f t="shared" si="142"/>
        <v>-</v>
      </c>
      <c r="AY129" s="179" t="str">
        <f t="shared" si="143"/>
        <v>-</v>
      </c>
      <c r="AZ129" s="179" t="str">
        <f t="shared" si="144"/>
        <v>-</v>
      </c>
      <c r="BA129" s="179" t="str">
        <f t="shared" si="145"/>
        <v>-</v>
      </c>
      <c r="BB129" s="182" t="str">
        <f t="shared" si="146"/>
        <v>-</v>
      </c>
      <c r="BC129" s="182" t="str">
        <f t="shared" si="147"/>
        <v>-</v>
      </c>
      <c r="BD129" s="182" t="str">
        <f t="shared" si="148"/>
        <v>-</v>
      </c>
      <c r="BE129" s="182" t="str">
        <f t="shared" si="149"/>
        <v>-</v>
      </c>
      <c r="BF129" s="182" t="str">
        <f t="shared" si="150"/>
        <v>-</v>
      </c>
      <c r="BG129" s="182" t="str">
        <f t="shared" si="151"/>
        <v>-</v>
      </c>
      <c r="BH129" s="182" t="str">
        <f t="shared" si="152"/>
        <v>-</v>
      </c>
      <c r="BI129" s="182" t="str">
        <f t="shared" si="153"/>
        <v>-</v>
      </c>
      <c r="BJ129" s="182" t="str">
        <f t="shared" si="154"/>
        <v>-</v>
      </c>
      <c r="BK129" s="182" t="str">
        <f t="shared" si="155"/>
        <v>-</v>
      </c>
      <c r="BL129" s="182" t="str">
        <f t="shared" si="156"/>
        <v>-</v>
      </c>
      <c r="BM129" s="182" t="str">
        <f t="shared" si="157"/>
        <v>-</v>
      </c>
      <c r="BN129" s="182" t="str">
        <f t="shared" si="158"/>
        <v>-</v>
      </c>
      <c r="BO129" s="182" t="str">
        <f t="shared" si="159"/>
        <v>-</v>
      </c>
      <c r="BP129" s="179" t="str">
        <f t="shared" si="160"/>
        <v>-</v>
      </c>
      <c r="BQ129" s="179" t="str">
        <f t="shared" si="161"/>
        <v>-</v>
      </c>
      <c r="BR129" s="179" t="str">
        <f t="shared" si="88"/>
        <v>-</v>
      </c>
      <c r="BS129" s="179" t="str">
        <f t="shared" si="89"/>
        <v>-</v>
      </c>
      <c r="BT129" s="179" t="str">
        <f t="shared" si="90"/>
        <v>-</v>
      </c>
      <c r="BU129" s="179" t="str">
        <f t="shared" si="91"/>
        <v>-</v>
      </c>
      <c r="BV129" s="179" t="str">
        <f t="shared" si="92"/>
        <v>-</v>
      </c>
      <c r="BW129" s="179" t="str">
        <f t="shared" si="162"/>
        <v>-</v>
      </c>
      <c r="BX129" s="179" t="str">
        <f t="shared" si="163"/>
        <v>-</v>
      </c>
      <c r="BY129" s="179" t="str">
        <f t="shared" si="164"/>
        <v>-</v>
      </c>
      <c r="BZ129" s="179" t="str">
        <f t="shared" si="165"/>
        <v>-</v>
      </c>
      <c r="CA129" s="179" t="str">
        <f t="shared" si="166"/>
        <v>-</v>
      </c>
      <c r="CB129" s="179" t="str">
        <f t="shared" si="167"/>
        <v>-</v>
      </c>
      <c r="CC129" s="179" t="str">
        <f t="shared" si="168"/>
        <v>-</v>
      </c>
      <c r="CD129" s="179" t="str">
        <f t="shared" si="169"/>
        <v>-</v>
      </c>
      <c r="CE129" s="179" t="str">
        <f t="shared" si="170"/>
        <v>-</v>
      </c>
      <c r="CF129" s="179" t="str">
        <f t="shared" si="171"/>
        <v>-</v>
      </c>
      <c r="CG129" s="179" t="str">
        <f t="shared" si="172"/>
        <v>-</v>
      </c>
      <c r="CH129" s="179" t="str">
        <f t="shared" si="173"/>
        <v>-</v>
      </c>
      <c r="CI129" s="179" t="str">
        <f t="shared" si="174"/>
        <v>-</v>
      </c>
      <c r="CJ129" s="179" t="str">
        <f t="shared" si="175"/>
        <v>-</v>
      </c>
      <c r="CL129" s="22" t="s">
        <v>37</v>
      </c>
      <c r="CM129" s="22" t="s">
        <v>37</v>
      </c>
      <c r="CN129" s="22" t="s">
        <v>37</v>
      </c>
      <c r="CO129" s="22" t="s">
        <v>37</v>
      </c>
      <c r="CP129" s="22" t="s">
        <v>37</v>
      </c>
      <c r="CQ129" s="22" t="s">
        <v>37</v>
      </c>
      <c r="CR129" s="22" t="s">
        <v>37</v>
      </c>
      <c r="CS129" s="22" t="s">
        <v>37</v>
      </c>
      <c r="CT129" s="22" t="s">
        <v>37</v>
      </c>
      <c r="CU129" s="22" t="s">
        <v>37</v>
      </c>
      <c r="CV129" s="22" t="s">
        <v>37</v>
      </c>
      <c r="CW129" s="22" t="s">
        <v>37</v>
      </c>
      <c r="CX129" s="22" t="s">
        <v>37</v>
      </c>
      <c r="CY129" s="22" t="s">
        <v>37</v>
      </c>
      <c r="CZ129" s="22" t="s">
        <v>37</v>
      </c>
      <c r="DA129" s="22" t="s">
        <v>37</v>
      </c>
      <c r="DB129" s="22" t="s">
        <v>37</v>
      </c>
      <c r="DC129" s="22" t="s">
        <v>37</v>
      </c>
      <c r="DD129" s="22" t="s">
        <v>37</v>
      </c>
      <c r="DE129" s="22" t="s">
        <v>37</v>
      </c>
      <c r="DF129" s="22" t="s">
        <v>37</v>
      </c>
      <c r="DG129" s="22" t="s">
        <v>37</v>
      </c>
      <c r="DH129" s="22" t="s">
        <v>37</v>
      </c>
      <c r="DI129" s="22" t="s">
        <v>37</v>
      </c>
      <c r="DJ129" s="22" t="s">
        <v>37</v>
      </c>
      <c r="DK129" s="22" t="s">
        <v>37</v>
      </c>
      <c r="DL129" s="22" t="s">
        <v>37</v>
      </c>
      <c r="DM129" s="22" t="s">
        <v>37</v>
      </c>
    </row>
    <row r="130" spans="1:117" outlineLevel="1">
      <c r="A130">
        <v>50</v>
      </c>
      <c r="B130" s="146" t="str">
        <f t="shared" si="114"/>
        <v>Medium BBT, Young ewes:Lamb, CFA:6.5yo, Wethers:Older</v>
      </c>
      <c r="C130">
        <f t="shared" si="35"/>
        <v>1</v>
      </c>
      <c r="D130" t="b">
        <f t="shared" si="36"/>
        <v>1</v>
      </c>
      <c r="E130">
        <f t="shared" si="37"/>
        <v>601</v>
      </c>
      <c r="F130" t="str">
        <f t="shared" si="38"/>
        <v>-</v>
      </c>
      <c r="G130">
        <f t="shared" si="39"/>
        <v>0</v>
      </c>
      <c r="H130">
        <f t="shared" si="40"/>
        <v>1</v>
      </c>
      <c r="K130" s="152">
        <f t="shared" si="107"/>
        <v>3</v>
      </c>
      <c r="L130" s="151">
        <f>MOD(INT(($A130-5)/PRODUCT(N$80:$Q$80)),L$80)+1</f>
        <v>3</v>
      </c>
      <c r="M130" s="152">
        <f t="shared" si="108"/>
        <v>4</v>
      </c>
      <c r="N130" s="151">
        <f>MOD(INT(($A130-5)/PRODUCT(O$80:$Q$80)),N$80)+1</f>
        <v>4</v>
      </c>
      <c r="O130" s="151">
        <f>MOD(INT(($A130-5)/PRODUCT(P$80:$Q$80)),O$80)+1</f>
        <v>1</v>
      </c>
      <c r="P130" s="151">
        <f>MOD(INT(($A130-5)/PRODUCT(Q$80:$Q$80)),P$80)+1</f>
        <v>2</v>
      </c>
      <c r="S130" s="181" t="str">
        <f t="shared" si="115"/>
        <v>-</v>
      </c>
      <c r="T130" s="181" t="str">
        <f t="shared" si="116"/>
        <v>-</v>
      </c>
      <c r="U130" s="181" t="str">
        <f t="shared" si="117"/>
        <v>-</v>
      </c>
      <c r="V130" s="181" t="str">
        <f t="shared" si="118"/>
        <v>-</v>
      </c>
      <c r="W130" s="181" t="str">
        <f t="shared" si="119"/>
        <v>-</v>
      </c>
      <c r="X130" s="181" t="str">
        <f t="shared" si="120"/>
        <v>-</v>
      </c>
      <c r="Y130" s="181" t="str">
        <f t="shared" si="121"/>
        <v>-</v>
      </c>
      <c r="Z130" s="181" t="str">
        <f t="shared" si="122"/>
        <v>-</v>
      </c>
      <c r="AA130" s="181" t="str">
        <f t="shared" si="123"/>
        <v>-</v>
      </c>
      <c r="AB130" s="181" t="str">
        <f t="shared" si="124"/>
        <v>-</v>
      </c>
      <c r="AC130" s="181" t="str">
        <f t="shared" si="125"/>
        <v>-</v>
      </c>
      <c r="AD130" s="181" t="str">
        <f t="shared" si="126"/>
        <v>-</v>
      </c>
      <c r="AE130" s="181" t="str">
        <f t="shared" si="127"/>
        <v>-</v>
      </c>
      <c r="AF130" s="181" t="str">
        <f t="shared" si="128"/>
        <v>-</v>
      </c>
      <c r="AG130" s="179" t="str">
        <f t="shared" si="129"/>
        <v>-</v>
      </c>
      <c r="AH130" s="179" t="str">
        <f t="shared" si="130"/>
        <v>-</v>
      </c>
      <c r="AI130" s="179" t="str">
        <f t="shared" si="131"/>
        <v>-</v>
      </c>
      <c r="AJ130" s="179" t="str">
        <f t="shared" si="131"/>
        <v>-</v>
      </c>
      <c r="AK130" s="179" t="str">
        <f t="shared" si="131"/>
        <v>-</v>
      </c>
      <c r="AL130" s="179" t="str">
        <f t="shared" si="131"/>
        <v>-</v>
      </c>
      <c r="AM130" s="179" t="str">
        <f t="shared" si="131"/>
        <v>-</v>
      </c>
      <c r="AN130" s="179" t="str">
        <f t="shared" si="132"/>
        <v>-</v>
      </c>
      <c r="AO130" s="179" t="str">
        <f t="shared" si="133"/>
        <v>-</v>
      </c>
      <c r="AP130" s="179" t="str">
        <f t="shared" si="134"/>
        <v>-</v>
      </c>
      <c r="AQ130" s="179" t="str">
        <f t="shared" si="135"/>
        <v>-</v>
      </c>
      <c r="AR130" s="179" t="str">
        <f t="shared" si="136"/>
        <v>-</v>
      </c>
      <c r="AS130" s="179" t="str">
        <f t="shared" si="137"/>
        <v>-</v>
      </c>
      <c r="AT130" s="179" t="str">
        <f t="shared" si="138"/>
        <v>-</v>
      </c>
      <c r="AU130" s="179" t="str">
        <f t="shared" si="139"/>
        <v>-</v>
      </c>
      <c r="AV130" s="179" t="str">
        <f t="shared" si="140"/>
        <v>-</v>
      </c>
      <c r="AW130" s="179" t="str">
        <f t="shared" si="141"/>
        <v>-</v>
      </c>
      <c r="AX130" s="179" t="str">
        <f t="shared" si="142"/>
        <v>-</v>
      </c>
      <c r="AY130" s="179" t="str">
        <f t="shared" si="143"/>
        <v>-</v>
      </c>
      <c r="AZ130" s="179" t="str">
        <f t="shared" si="144"/>
        <v>-</v>
      </c>
      <c r="BA130" s="179" t="str">
        <f t="shared" si="145"/>
        <v>-</v>
      </c>
      <c r="BB130" s="182" t="str">
        <f t="shared" si="146"/>
        <v>-</v>
      </c>
      <c r="BC130" s="182" t="str">
        <f t="shared" si="147"/>
        <v>-</v>
      </c>
      <c r="BD130" s="182" t="str">
        <f t="shared" si="148"/>
        <v>-</v>
      </c>
      <c r="BE130" s="182" t="str">
        <f t="shared" si="149"/>
        <v>-</v>
      </c>
      <c r="BF130" s="182" t="str">
        <f t="shared" si="150"/>
        <v>-</v>
      </c>
      <c r="BG130" s="182" t="str">
        <f t="shared" si="151"/>
        <v>-</v>
      </c>
      <c r="BH130" s="182" t="str">
        <f t="shared" si="152"/>
        <v>-</v>
      </c>
      <c r="BI130" s="182" t="str">
        <f t="shared" si="153"/>
        <v>-</v>
      </c>
      <c r="BJ130" s="182" t="str">
        <f t="shared" si="154"/>
        <v>-</v>
      </c>
      <c r="BK130" s="182" t="str">
        <f t="shared" si="155"/>
        <v>-</v>
      </c>
      <c r="BL130" s="182" t="str">
        <f t="shared" si="156"/>
        <v>-</v>
      </c>
      <c r="BM130" s="182" t="str">
        <f t="shared" si="157"/>
        <v>-</v>
      </c>
      <c r="BN130" s="182" t="str">
        <f t="shared" si="158"/>
        <v>-</v>
      </c>
      <c r="BO130" s="182" t="str">
        <f t="shared" si="159"/>
        <v>-</v>
      </c>
      <c r="BP130" s="179" t="str">
        <f t="shared" si="160"/>
        <v>-</v>
      </c>
      <c r="BQ130" s="179" t="str">
        <f t="shared" si="161"/>
        <v>-</v>
      </c>
      <c r="BR130" s="179" t="str">
        <f t="shared" si="88"/>
        <v>-</v>
      </c>
      <c r="BS130" s="179" t="str">
        <f t="shared" si="89"/>
        <v>-</v>
      </c>
      <c r="BT130" s="179" t="str">
        <f t="shared" si="90"/>
        <v>-</v>
      </c>
      <c r="BU130" s="179" t="str">
        <f t="shared" si="91"/>
        <v>-</v>
      </c>
      <c r="BV130" s="179" t="str">
        <f t="shared" si="92"/>
        <v>-</v>
      </c>
      <c r="BW130" s="179" t="str">
        <f t="shared" si="162"/>
        <v>-</v>
      </c>
      <c r="BX130" s="179" t="str">
        <f t="shared" si="163"/>
        <v>-</v>
      </c>
      <c r="BY130" s="179" t="str">
        <f t="shared" si="164"/>
        <v>-</v>
      </c>
      <c r="BZ130" s="179" t="str">
        <f t="shared" si="165"/>
        <v>-</v>
      </c>
      <c r="CA130" s="179" t="str">
        <f t="shared" si="166"/>
        <v>-</v>
      </c>
      <c r="CB130" s="179" t="str">
        <f t="shared" si="167"/>
        <v>-</v>
      </c>
      <c r="CC130" s="179" t="str">
        <f t="shared" si="168"/>
        <v>-</v>
      </c>
      <c r="CD130" s="179" t="str">
        <f t="shared" si="169"/>
        <v>-</v>
      </c>
      <c r="CE130" s="179" t="str">
        <f t="shared" si="170"/>
        <v>-</v>
      </c>
      <c r="CF130" s="179" t="str">
        <f t="shared" si="171"/>
        <v>-</v>
      </c>
      <c r="CG130" s="179" t="str">
        <f t="shared" si="172"/>
        <v>-</v>
      </c>
      <c r="CH130" s="179" t="str">
        <f t="shared" si="173"/>
        <v>-</v>
      </c>
      <c r="CI130" s="179" t="str">
        <f t="shared" si="174"/>
        <v>-</v>
      </c>
      <c r="CJ130" s="179" t="str">
        <f t="shared" si="175"/>
        <v>-</v>
      </c>
      <c r="CL130" s="22" t="s">
        <v>37</v>
      </c>
      <c r="CM130" s="22" t="s">
        <v>37</v>
      </c>
      <c r="CN130" s="22" t="s">
        <v>37</v>
      </c>
      <c r="CO130" s="22" t="s">
        <v>37</v>
      </c>
      <c r="CP130" s="22" t="s">
        <v>37</v>
      </c>
      <c r="CQ130" s="22" t="s">
        <v>37</v>
      </c>
      <c r="CR130" s="22" t="s">
        <v>37</v>
      </c>
      <c r="CS130" s="22" t="s">
        <v>37</v>
      </c>
      <c r="CT130" s="22" t="s">
        <v>37</v>
      </c>
      <c r="CU130" s="22" t="s">
        <v>37</v>
      </c>
      <c r="CV130" s="22" t="s">
        <v>37</v>
      </c>
      <c r="CW130" s="22" t="s">
        <v>37</v>
      </c>
      <c r="CX130" s="22" t="s">
        <v>37</v>
      </c>
      <c r="CY130" s="22" t="s">
        <v>37</v>
      </c>
      <c r="CZ130" s="22" t="s">
        <v>37</v>
      </c>
      <c r="DA130" s="22" t="s">
        <v>37</v>
      </c>
      <c r="DB130" s="22" t="s">
        <v>37</v>
      </c>
      <c r="DC130" s="22" t="s">
        <v>37</v>
      </c>
      <c r="DD130" s="22" t="s">
        <v>37</v>
      </c>
      <c r="DE130" s="22" t="s">
        <v>37</v>
      </c>
      <c r="DF130" s="22" t="s">
        <v>37</v>
      </c>
      <c r="DG130" s="22" t="s">
        <v>37</v>
      </c>
      <c r="DH130" s="22" t="s">
        <v>37</v>
      </c>
      <c r="DI130" s="22" t="s">
        <v>37</v>
      </c>
      <c r="DJ130" s="22" t="s">
        <v>37</v>
      </c>
      <c r="DK130" s="22" t="s">
        <v>37</v>
      </c>
      <c r="DL130" s="22" t="s">
        <v>37</v>
      </c>
      <c r="DM130" s="22" t="s">
        <v>37</v>
      </c>
    </row>
    <row r="131" spans="1:117" outlineLevel="1">
      <c r="A131">
        <v>51</v>
      </c>
      <c r="B131" s="146" t="str">
        <f t="shared" si="114"/>
        <v>Medium BBT, Young ewes:Hgt, CFA:5.5yo, Wethers:Older</v>
      </c>
      <c r="C131">
        <f t="shared" si="35"/>
        <v>1</v>
      </c>
      <c r="D131" t="b">
        <f t="shared" si="36"/>
        <v>1</v>
      </c>
      <c r="E131">
        <f t="shared" si="37"/>
        <v>601</v>
      </c>
      <c r="F131" t="str">
        <f t="shared" si="38"/>
        <v>-</v>
      </c>
      <c r="G131">
        <f t="shared" si="39"/>
        <v>500</v>
      </c>
      <c r="H131">
        <f t="shared" si="40"/>
        <v>0</v>
      </c>
      <c r="K131" s="152">
        <f t="shared" si="107"/>
        <v>3</v>
      </c>
      <c r="L131" s="151">
        <f>MOD(INT(($A131-5)/PRODUCT(N$80:$Q$80)),L$80)+1</f>
        <v>3</v>
      </c>
      <c r="M131" s="152">
        <f t="shared" si="108"/>
        <v>4</v>
      </c>
      <c r="N131" s="151">
        <f>MOD(INT(($A131-5)/PRODUCT(O$80:$Q$80)),N$80)+1</f>
        <v>4</v>
      </c>
      <c r="O131" s="151">
        <f>MOD(INT(($A131-5)/PRODUCT(P$80:$Q$80)),O$80)+1</f>
        <v>2</v>
      </c>
      <c r="P131" s="151">
        <f>MOD(INT(($A131-5)/PRODUCT(Q$80:$Q$80)),P$80)+1</f>
        <v>1</v>
      </c>
      <c r="S131" s="181" t="str">
        <f t="shared" si="115"/>
        <v>-</v>
      </c>
      <c r="T131" s="181" t="str">
        <f t="shared" si="116"/>
        <v>-</v>
      </c>
      <c r="U131" s="181" t="str">
        <f t="shared" si="117"/>
        <v>-</v>
      </c>
      <c r="V131" s="181" t="str">
        <f t="shared" si="118"/>
        <v>-</v>
      </c>
      <c r="W131" s="181" t="str">
        <f t="shared" si="119"/>
        <v>-</v>
      </c>
      <c r="X131" s="181" t="str">
        <f t="shared" si="120"/>
        <v>-</v>
      </c>
      <c r="Y131" s="181" t="str">
        <f t="shared" si="121"/>
        <v>-</v>
      </c>
      <c r="Z131" s="181" t="str">
        <f t="shared" si="122"/>
        <v>-</v>
      </c>
      <c r="AA131" s="181" t="str">
        <f t="shared" si="123"/>
        <v>-</v>
      </c>
      <c r="AB131" s="181" t="str">
        <f t="shared" si="124"/>
        <v>-</v>
      </c>
      <c r="AC131" s="181" t="str">
        <f t="shared" si="125"/>
        <v>-</v>
      </c>
      <c r="AD131" s="181" t="str">
        <f t="shared" si="126"/>
        <v>-</v>
      </c>
      <c r="AE131" s="181" t="str">
        <f t="shared" si="127"/>
        <v>-</v>
      </c>
      <c r="AF131" s="181" t="str">
        <f t="shared" si="128"/>
        <v>-</v>
      </c>
      <c r="AG131" s="179" t="str">
        <f t="shared" si="129"/>
        <v>-</v>
      </c>
      <c r="AH131" s="179" t="str">
        <f t="shared" si="130"/>
        <v>-</v>
      </c>
      <c r="AI131" s="179" t="str">
        <f t="shared" si="131"/>
        <v>-</v>
      </c>
      <c r="AJ131" s="179" t="str">
        <f t="shared" si="131"/>
        <v>-</v>
      </c>
      <c r="AK131" s="179" t="str">
        <f t="shared" si="131"/>
        <v>-</v>
      </c>
      <c r="AL131" s="179" t="str">
        <f t="shared" si="131"/>
        <v>-</v>
      </c>
      <c r="AM131" s="179" t="str">
        <f t="shared" si="131"/>
        <v>-</v>
      </c>
      <c r="AN131" s="179" t="str">
        <f t="shared" si="132"/>
        <v>-</v>
      </c>
      <c r="AO131" s="179" t="str">
        <f t="shared" si="133"/>
        <v>-</v>
      </c>
      <c r="AP131" s="179" t="str">
        <f t="shared" si="134"/>
        <v>-</v>
      </c>
      <c r="AQ131" s="179" t="str">
        <f t="shared" si="135"/>
        <v>-</v>
      </c>
      <c r="AR131" s="179" t="str">
        <f t="shared" si="136"/>
        <v>-</v>
      </c>
      <c r="AS131" s="179" t="str">
        <f t="shared" si="137"/>
        <v>-</v>
      </c>
      <c r="AT131" s="179" t="str">
        <f t="shared" si="138"/>
        <v>-</v>
      </c>
      <c r="AU131" s="179" t="str">
        <f t="shared" si="139"/>
        <v>-</v>
      </c>
      <c r="AV131" s="179" t="str">
        <f t="shared" si="140"/>
        <v>-</v>
      </c>
      <c r="AW131" s="179" t="str">
        <f t="shared" si="141"/>
        <v>-</v>
      </c>
      <c r="AX131" s="179" t="str">
        <f t="shared" si="142"/>
        <v>-</v>
      </c>
      <c r="AY131" s="179" t="str">
        <f t="shared" si="143"/>
        <v>-</v>
      </c>
      <c r="AZ131" s="179" t="str">
        <f t="shared" si="144"/>
        <v>-</v>
      </c>
      <c r="BA131" s="179" t="str">
        <f t="shared" si="145"/>
        <v>-</v>
      </c>
      <c r="BB131" s="182" t="str">
        <f t="shared" si="146"/>
        <v>-</v>
      </c>
      <c r="BC131" s="182" t="str">
        <f t="shared" si="147"/>
        <v>-</v>
      </c>
      <c r="BD131" s="182" t="str">
        <f t="shared" si="148"/>
        <v>-</v>
      </c>
      <c r="BE131" s="182" t="str">
        <f t="shared" si="149"/>
        <v>-</v>
      </c>
      <c r="BF131" s="182" t="str">
        <f t="shared" si="150"/>
        <v>-</v>
      </c>
      <c r="BG131" s="182" t="str">
        <f t="shared" si="151"/>
        <v>-</v>
      </c>
      <c r="BH131" s="182" t="str">
        <f t="shared" si="152"/>
        <v>-</v>
      </c>
      <c r="BI131" s="182" t="str">
        <f t="shared" si="153"/>
        <v>-</v>
      </c>
      <c r="BJ131" s="182" t="str">
        <f t="shared" si="154"/>
        <v>-</v>
      </c>
      <c r="BK131" s="182" t="str">
        <f t="shared" si="155"/>
        <v>-</v>
      </c>
      <c r="BL131" s="182" t="str">
        <f t="shared" si="156"/>
        <v>-</v>
      </c>
      <c r="BM131" s="182" t="str">
        <f t="shared" si="157"/>
        <v>-</v>
      </c>
      <c r="BN131" s="182" t="str">
        <f t="shared" si="158"/>
        <v>-</v>
      </c>
      <c r="BO131" s="182" t="str">
        <f t="shared" si="159"/>
        <v>-</v>
      </c>
      <c r="BP131" s="179" t="str">
        <f t="shared" si="160"/>
        <v>-</v>
      </c>
      <c r="BQ131" s="179" t="str">
        <f t="shared" si="161"/>
        <v>-</v>
      </c>
      <c r="BR131" s="179" t="str">
        <f t="shared" si="88"/>
        <v>-</v>
      </c>
      <c r="BS131" s="179" t="str">
        <f t="shared" si="89"/>
        <v>-</v>
      </c>
      <c r="BT131" s="179" t="str">
        <f t="shared" si="90"/>
        <v>-</v>
      </c>
      <c r="BU131" s="179" t="str">
        <f t="shared" si="91"/>
        <v>-</v>
      </c>
      <c r="BV131" s="179" t="str">
        <f t="shared" si="92"/>
        <v>-</v>
      </c>
      <c r="BW131" s="179" t="str">
        <f t="shared" si="162"/>
        <v>-</v>
      </c>
      <c r="BX131" s="179" t="str">
        <f t="shared" si="163"/>
        <v>-</v>
      </c>
      <c r="BY131" s="179" t="str">
        <f t="shared" si="164"/>
        <v>-</v>
      </c>
      <c r="BZ131" s="179" t="str">
        <f t="shared" si="165"/>
        <v>-</v>
      </c>
      <c r="CA131" s="179" t="str">
        <f t="shared" si="166"/>
        <v>-</v>
      </c>
      <c r="CB131" s="179" t="str">
        <f t="shared" si="167"/>
        <v>-</v>
      </c>
      <c r="CC131" s="179" t="str">
        <f t="shared" si="168"/>
        <v>-</v>
      </c>
      <c r="CD131" s="179" t="str">
        <f t="shared" si="169"/>
        <v>-</v>
      </c>
      <c r="CE131" s="179" t="str">
        <f t="shared" si="170"/>
        <v>-</v>
      </c>
      <c r="CF131" s="179" t="str">
        <f t="shared" si="171"/>
        <v>-</v>
      </c>
      <c r="CG131" s="179" t="str">
        <f t="shared" si="172"/>
        <v>-</v>
      </c>
      <c r="CH131" s="179" t="str">
        <f t="shared" si="173"/>
        <v>-</v>
      </c>
      <c r="CI131" s="179" t="str">
        <f t="shared" si="174"/>
        <v>-</v>
      </c>
      <c r="CJ131" s="179" t="str">
        <f t="shared" si="175"/>
        <v>-</v>
      </c>
      <c r="CL131" s="22" t="s">
        <v>37</v>
      </c>
      <c r="CM131" s="22" t="s">
        <v>37</v>
      </c>
      <c r="CN131" s="22" t="s">
        <v>37</v>
      </c>
      <c r="CO131" s="22" t="s">
        <v>37</v>
      </c>
      <c r="CP131" s="22" t="s">
        <v>37</v>
      </c>
      <c r="CQ131" s="22" t="s">
        <v>37</v>
      </c>
      <c r="CR131" s="22" t="s">
        <v>37</v>
      </c>
      <c r="CS131" s="22" t="s">
        <v>37</v>
      </c>
      <c r="CT131" s="22" t="s">
        <v>37</v>
      </c>
      <c r="CU131" s="22" t="s">
        <v>37</v>
      </c>
      <c r="CV131" s="22" t="s">
        <v>37</v>
      </c>
      <c r="CW131" s="22" t="s">
        <v>37</v>
      </c>
      <c r="CX131" s="22" t="s">
        <v>37</v>
      </c>
      <c r="CY131" s="22" t="s">
        <v>37</v>
      </c>
      <c r="CZ131" s="22" t="s">
        <v>37</v>
      </c>
      <c r="DA131" s="22" t="s">
        <v>37</v>
      </c>
      <c r="DB131" s="22" t="s">
        <v>37</v>
      </c>
      <c r="DC131" s="22" t="s">
        <v>37</v>
      </c>
      <c r="DD131" s="22" t="s">
        <v>37</v>
      </c>
      <c r="DE131" s="22" t="s">
        <v>37</v>
      </c>
      <c r="DF131" s="22" t="s">
        <v>37</v>
      </c>
      <c r="DG131" s="22" t="s">
        <v>37</v>
      </c>
      <c r="DH131" s="22" t="s">
        <v>37</v>
      </c>
      <c r="DI131" s="22" t="s">
        <v>37</v>
      </c>
      <c r="DJ131" s="22" t="s">
        <v>37</v>
      </c>
      <c r="DK131" s="22" t="s">
        <v>37</v>
      </c>
      <c r="DL131" s="22" t="s">
        <v>37</v>
      </c>
      <c r="DM131" s="22" t="s">
        <v>37</v>
      </c>
    </row>
    <row r="132" spans="1:117" outlineLevel="1">
      <c r="A132">
        <v>52</v>
      </c>
      <c r="B132" s="146" t="str">
        <f t="shared" si="114"/>
        <v>Medium BBT, Young ewes:Hgt, CFA:6.5yo, Wethers:Older</v>
      </c>
      <c r="C132">
        <f t="shared" si="35"/>
        <v>1</v>
      </c>
      <c r="D132" t="b">
        <f t="shared" si="36"/>
        <v>1</v>
      </c>
      <c r="E132">
        <f t="shared" si="37"/>
        <v>601</v>
      </c>
      <c r="F132" t="str">
        <f t="shared" si="38"/>
        <v>-</v>
      </c>
      <c r="G132">
        <f t="shared" si="39"/>
        <v>500</v>
      </c>
      <c r="H132">
        <f t="shared" si="40"/>
        <v>1</v>
      </c>
      <c r="K132" s="152">
        <f t="shared" si="107"/>
        <v>3</v>
      </c>
      <c r="L132" s="151">
        <f>MOD(INT(($A132-5)/PRODUCT(N$80:$Q$80)),L$80)+1</f>
        <v>3</v>
      </c>
      <c r="M132" s="152">
        <f t="shared" si="108"/>
        <v>4</v>
      </c>
      <c r="N132" s="151">
        <f>MOD(INT(($A132-5)/PRODUCT(O$80:$Q$80)),N$80)+1</f>
        <v>4</v>
      </c>
      <c r="O132" s="151">
        <f>MOD(INT(($A132-5)/PRODUCT(P$80:$Q$80)),O$80)+1</f>
        <v>2</v>
      </c>
      <c r="P132" s="151">
        <f>MOD(INT(($A132-5)/PRODUCT(Q$80:$Q$80)),P$80)+1</f>
        <v>2</v>
      </c>
      <c r="S132" s="181" t="str">
        <f t="shared" si="115"/>
        <v>-</v>
      </c>
      <c r="T132" s="181" t="str">
        <f t="shared" si="116"/>
        <v>-</v>
      </c>
      <c r="U132" s="181" t="str">
        <f t="shared" si="117"/>
        <v>-</v>
      </c>
      <c r="V132" s="181" t="str">
        <f t="shared" si="118"/>
        <v>-</v>
      </c>
      <c r="W132" s="181" t="str">
        <f t="shared" si="119"/>
        <v>-</v>
      </c>
      <c r="X132" s="181" t="str">
        <f t="shared" si="120"/>
        <v>-</v>
      </c>
      <c r="Y132" s="181" t="str">
        <f t="shared" si="121"/>
        <v>-</v>
      </c>
      <c r="Z132" s="181" t="str">
        <f t="shared" si="122"/>
        <v>-</v>
      </c>
      <c r="AA132" s="181" t="str">
        <f t="shared" si="123"/>
        <v>-</v>
      </c>
      <c r="AB132" s="181" t="str">
        <f t="shared" si="124"/>
        <v>-</v>
      </c>
      <c r="AC132" s="181" t="str">
        <f t="shared" si="125"/>
        <v>-</v>
      </c>
      <c r="AD132" s="181" t="str">
        <f t="shared" si="126"/>
        <v>-</v>
      </c>
      <c r="AE132" s="181" t="str">
        <f t="shared" si="127"/>
        <v>-</v>
      </c>
      <c r="AF132" s="181" t="str">
        <f t="shared" si="128"/>
        <v>-</v>
      </c>
      <c r="AG132" s="179" t="str">
        <f t="shared" si="129"/>
        <v>-</v>
      </c>
      <c r="AH132" s="179" t="str">
        <f t="shared" si="130"/>
        <v>-</v>
      </c>
      <c r="AI132" s="179" t="str">
        <f t="shared" si="131"/>
        <v>-</v>
      </c>
      <c r="AJ132" s="179" t="str">
        <f t="shared" si="131"/>
        <v>-</v>
      </c>
      <c r="AK132" s="179" t="str">
        <f t="shared" si="131"/>
        <v>-</v>
      </c>
      <c r="AL132" s="179" t="str">
        <f t="shared" si="131"/>
        <v>-</v>
      </c>
      <c r="AM132" s="179" t="str">
        <f t="shared" si="131"/>
        <v>-</v>
      </c>
      <c r="AN132" s="179" t="str">
        <f t="shared" si="132"/>
        <v>-</v>
      </c>
      <c r="AO132" s="179" t="str">
        <f t="shared" si="133"/>
        <v>-</v>
      </c>
      <c r="AP132" s="179" t="str">
        <f t="shared" si="134"/>
        <v>-</v>
      </c>
      <c r="AQ132" s="179" t="str">
        <f t="shared" si="135"/>
        <v>-</v>
      </c>
      <c r="AR132" s="179" t="str">
        <f t="shared" si="136"/>
        <v>-</v>
      </c>
      <c r="AS132" s="179" t="str">
        <f t="shared" si="137"/>
        <v>-</v>
      </c>
      <c r="AT132" s="179" t="str">
        <f t="shared" si="138"/>
        <v>-</v>
      </c>
      <c r="AU132" s="179" t="str">
        <f t="shared" si="139"/>
        <v>-</v>
      </c>
      <c r="AV132" s="179" t="str">
        <f t="shared" si="140"/>
        <v>-</v>
      </c>
      <c r="AW132" s="179" t="str">
        <f t="shared" si="141"/>
        <v>-</v>
      </c>
      <c r="AX132" s="179" t="str">
        <f t="shared" si="142"/>
        <v>-</v>
      </c>
      <c r="AY132" s="179" t="str">
        <f t="shared" si="143"/>
        <v>-</v>
      </c>
      <c r="AZ132" s="179" t="str">
        <f t="shared" si="144"/>
        <v>-</v>
      </c>
      <c r="BA132" s="179" t="str">
        <f t="shared" si="145"/>
        <v>-</v>
      </c>
      <c r="BB132" s="182" t="str">
        <f t="shared" si="146"/>
        <v>-</v>
      </c>
      <c r="BC132" s="182" t="str">
        <f t="shared" si="147"/>
        <v>-</v>
      </c>
      <c r="BD132" s="182" t="str">
        <f t="shared" si="148"/>
        <v>-</v>
      </c>
      <c r="BE132" s="182" t="str">
        <f t="shared" si="149"/>
        <v>-</v>
      </c>
      <c r="BF132" s="182" t="str">
        <f t="shared" si="150"/>
        <v>-</v>
      </c>
      <c r="BG132" s="182" t="str">
        <f t="shared" si="151"/>
        <v>-</v>
      </c>
      <c r="BH132" s="182" t="str">
        <f t="shared" si="152"/>
        <v>-</v>
      </c>
      <c r="BI132" s="182" t="str">
        <f t="shared" si="153"/>
        <v>-</v>
      </c>
      <c r="BJ132" s="182" t="str">
        <f t="shared" si="154"/>
        <v>-</v>
      </c>
      <c r="BK132" s="182" t="str">
        <f t="shared" si="155"/>
        <v>-</v>
      </c>
      <c r="BL132" s="182" t="str">
        <f t="shared" si="156"/>
        <v>-</v>
      </c>
      <c r="BM132" s="182" t="str">
        <f t="shared" si="157"/>
        <v>-</v>
      </c>
      <c r="BN132" s="182" t="str">
        <f t="shared" si="158"/>
        <v>-</v>
      </c>
      <c r="BO132" s="182" t="str">
        <f t="shared" si="159"/>
        <v>-</v>
      </c>
      <c r="BP132" s="179" t="str">
        <f t="shared" si="160"/>
        <v>-</v>
      </c>
      <c r="BQ132" s="179" t="str">
        <f t="shared" si="161"/>
        <v>-</v>
      </c>
      <c r="BR132" s="179" t="str">
        <f t="shared" si="88"/>
        <v>-</v>
      </c>
      <c r="BS132" s="179" t="str">
        <f t="shared" si="89"/>
        <v>-</v>
      </c>
      <c r="BT132" s="179" t="str">
        <f t="shared" si="90"/>
        <v>-</v>
      </c>
      <c r="BU132" s="179" t="str">
        <f t="shared" si="91"/>
        <v>-</v>
      </c>
      <c r="BV132" s="179" t="str">
        <f t="shared" si="92"/>
        <v>-</v>
      </c>
      <c r="BW132" s="179" t="str">
        <f t="shared" si="162"/>
        <v>-</v>
      </c>
      <c r="BX132" s="179" t="str">
        <f t="shared" si="163"/>
        <v>-</v>
      </c>
      <c r="BY132" s="179" t="str">
        <f t="shared" si="164"/>
        <v>-</v>
      </c>
      <c r="BZ132" s="179" t="str">
        <f t="shared" si="165"/>
        <v>-</v>
      </c>
      <c r="CA132" s="179" t="str">
        <f t="shared" si="166"/>
        <v>-</v>
      </c>
      <c r="CB132" s="179" t="str">
        <f t="shared" si="167"/>
        <v>-</v>
      </c>
      <c r="CC132" s="179" t="str">
        <f t="shared" si="168"/>
        <v>-</v>
      </c>
      <c r="CD132" s="179" t="str">
        <f t="shared" si="169"/>
        <v>-</v>
      </c>
      <c r="CE132" s="179" t="str">
        <f t="shared" si="170"/>
        <v>-</v>
      </c>
      <c r="CF132" s="179" t="str">
        <f t="shared" si="171"/>
        <v>-</v>
      </c>
      <c r="CG132" s="179" t="str">
        <f t="shared" si="172"/>
        <v>-</v>
      </c>
      <c r="CH132" s="179" t="str">
        <f t="shared" si="173"/>
        <v>-</v>
      </c>
      <c r="CI132" s="179" t="str">
        <f t="shared" si="174"/>
        <v>-</v>
      </c>
      <c r="CJ132" s="179" t="str">
        <f t="shared" si="175"/>
        <v>-</v>
      </c>
      <c r="CL132" s="22" t="s">
        <v>37</v>
      </c>
      <c r="CM132" s="22" t="s">
        <v>37</v>
      </c>
      <c r="CN132" s="22" t="s">
        <v>37</v>
      </c>
      <c r="CO132" s="22" t="s">
        <v>37</v>
      </c>
      <c r="CP132" s="22" t="s">
        <v>37</v>
      </c>
      <c r="CQ132" s="22" t="s">
        <v>37</v>
      </c>
      <c r="CR132" s="22" t="s">
        <v>37</v>
      </c>
      <c r="CS132" s="22" t="s">
        <v>37</v>
      </c>
      <c r="CT132" s="22" t="s">
        <v>37</v>
      </c>
      <c r="CU132" s="22" t="s">
        <v>37</v>
      </c>
      <c r="CV132" s="22" t="s">
        <v>37</v>
      </c>
      <c r="CW132" s="22" t="s">
        <v>37</v>
      </c>
      <c r="CX132" s="22" t="s">
        <v>37</v>
      </c>
      <c r="CY132" s="22" t="s">
        <v>37</v>
      </c>
      <c r="CZ132" s="22" t="s">
        <v>37</v>
      </c>
      <c r="DA132" s="22" t="s">
        <v>37</v>
      </c>
      <c r="DB132" s="22" t="s">
        <v>37</v>
      </c>
      <c r="DC132" s="22" t="s">
        <v>37</v>
      </c>
      <c r="DD132" s="22" t="s">
        <v>37</v>
      </c>
      <c r="DE132" s="22" t="s">
        <v>37</v>
      </c>
      <c r="DF132" s="22" t="s">
        <v>37</v>
      </c>
      <c r="DG132" s="22" t="s">
        <v>37</v>
      </c>
      <c r="DH132" s="22" t="s">
        <v>37</v>
      </c>
      <c r="DI132" s="22" t="s">
        <v>37</v>
      </c>
      <c r="DJ132" s="22" t="s">
        <v>37</v>
      </c>
      <c r="DK132" s="22" t="s">
        <v>37</v>
      </c>
      <c r="DL132" s="22" t="s">
        <v>37</v>
      </c>
      <c r="DM132" s="22" t="s">
        <v>37</v>
      </c>
    </row>
    <row r="133" spans="1:117" outlineLevel="1">
      <c r="A133">
        <v>53</v>
      </c>
      <c r="B133" s="146" t="str">
        <f t="shared" si="114"/>
        <v>Maternal BBB, Young ewes:Lamb, CFA:5.5yo, Wethers:Lamb</v>
      </c>
      <c r="C133">
        <f t="shared" ref="C133:C148" si="176">INDEX(C$76:C$79,K133,1)</f>
        <v>5</v>
      </c>
      <c r="D133" t="b">
        <f t="shared" ref="D133:D148" si="177">INDEX(D$76:D$79,L133,1)</f>
        <v>0</v>
      </c>
      <c r="E133" s="161" t="s">
        <v>37</v>
      </c>
      <c r="F133" s="161" t="s">
        <v>37</v>
      </c>
      <c r="G133" s="161" t="s">
        <v>37</v>
      </c>
      <c r="H133">
        <f t="shared" ref="H133:H148" si="178">INDEX(H$76:H$79,P133,1)</f>
        <v>0</v>
      </c>
      <c r="K133" s="152">
        <f t="shared" si="107"/>
        <v>4</v>
      </c>
      <c r="L133" s="151">
        <f>MOD(INT(($A133-5)/PRODUCT(N$80:$Q$80)),L$80)+1</f>
        <v>4</v>
      </c>
      <c r="M133" s="152">
        <f t="shared" si="108"/>
        <v>1</v>
      </c>
      <c r="N133" s="151">
        <f>MOD(INT(($A133-5)/PRODUCT(O$80:$Q$80)),N$80)+1</f>
        <v>1</v>
      </c>
      <c r="O133" s="151">
        <f>MOD(INT(($A133-5)/PRODUCT(P$80:$Q$80)),O$80)+1</f>
        <v>1</v>
      </c>
      <c r="P133" s="151">
        <f>MOD(INT(($A133-5)/PRODUCT(Q$80:$Q$80)),P$80)+1</f>
        <v>1</v>
      </c>
      <c r="S133" s="181" t="str">
        <f t="shared" si="115"/>
        <v>-</v>
      </c>
      <c r="T133" s="181" t="str">
        <f t="shared" si="116"/>
        <v>-</v>
      </c>
      <c r="U133" s="181" t="str">
        <f t="shared" si="117"/>
        <v>-</v>
      </c>
      <c r="V133" s="181" t="str">
        <f t="shared" si="118"/>
        <v>-</v>
      </c>
      <c r="W133" s="181" t="str">
        <f t="shared" si="119"/>
        <v>-</v>
      </c>
      <c r="X133" s="181" t="str">
        <f t="shared" si="120"/>
        <v>-</v>
      </c>
      <c r="Y133" s="181" t="str">
        <f t="shared" si="121"/>
        <v>-</v>
      </c>
      <c r="Z133" s="181" t="str">
        <f t="shared" si="122"/>
        <v>-</v>
      </c>
      <c r="AA133" s="181" t="str">
        <f t="shared" si="123"/>
        <v>-</v>
      </c>
      <c r="AB133" s="181" t="str">
        <f t="shared" si="124"/>
        <v>-</v>
      </c>
      <c r="AC133" s="181" t="str">
        <f t="shared" si="125"/>
        <v>-</v>
      </c>
      <c r="AD133" s="181" t="str">
        <f t="shared" si="126"/>
        <v>-</v>
      </c>
      <c r="AE133" s="181" t="str">
        <f t="shared" si="127"/>
        <v>-</v>
      </c>
      <c r="AF133" s="181" t="str">
        <f t="shared" si="128"/>
        <v>-</v>
      </c>
      <c r="AG133" s="179" t="str">
        <f t="shared" si="129"/>
        <v>-</v>
      </c>
      <c r="AH133" s="179" t="str">
        <f t="shared" si="130"/>
        <v>-</v>
      </c>
      <c r="AI133" s="179" t="str">
        <f t="shared" ref="AI133:AM134" si="179">IF(U133="-","-",U133*AI$76)</f>
        <v>-</v>
      </c>
      <c r="AJ133" s="179" t="str">
        <f t="shared" si="179"/>
        <v>-</v>
      </c>
      <c r="AK133" s="179" t="str">
        <f t="shared" si="179"/>
        <v>-</v>
      </c>
      <c r="AL133" s="179" t="str">
        <f t="shared" si="179"/>
        <v>-</v>
      </c>
      <c r="AM133" s="179" t="str">
        <f t="shared" si="179"/>
        <v>-</v>
      </c>
      <c r="AN133" s="179" t="str">
        <f t="shared" si="132"/>
        <v>-</v>
      </c>
      <c r="AO133" s="179" t="str">
        <f t="shared" si="133"/>
        <v>-</v>
      </c>
      <c r="AP133" s="179" t="str">
        <f t="shared" si="134"/>
        <v>-</v>
      </c>
      <c r="AQ133" s="179" t="str">
        <f t="shared" si="135"/>
        <v>-</v>
      </c>
      <c r="AR133" s="179" t="str">
        <f t="shared" si="136"/>
        <v>-</v>
      </c>
      <c r="AS133" s="179" t="str">
        <f t="shared" si="137"/>
        <v>-</v>
      </c>
      <c r="AT133" s="179" t="str">
        <f t="shared" si="138"/>
        <v>-</v>
      </c>
      <c r="AU133" s="179" t="str">
        <f t="shared" si="139"/>
        <v>-</v>
      </c>
      <c r="AV133" s="179" t="str">
        <f t="shared" si="140"/>
        <v>-</v>
      </c>
      <c r="AW133" s="179" t="str">
        <f t="shared" si="141"/>
        <v>-</v>
      </c>
      <c r="AX133" s="179" t="str">
        <f t="shared" si="142"/>
        <v>-</v>
      </c>
      <c r="AY133" s="179" t="str">
        <f t="shared" si="143"/>
        <v>-</v>
      </c>
      <c r="AZ133" s="179" t="str">
        <f t="shared" si="144"/>
        <v>-</v>
      </c>
      <c r="BA133" s="179" t="str">
        <f t="shared" si="145"/>
        <v>-</v>
      </c>
      <c r="BB133" s="182" t="str">
        <f t="shared" si="146"/>
        <v>-</v>
      </c>
      <c r="BC133" s="182" t="str">
        <f t="shared" si="147"/>
        <v>-</v>
      </c>
      <c r="BD133" s="182" t="str">
        <f t="shared" si="148"/>
        <v>-</v>
      </c>
      <c r="BE133" s="182" t="str">
        <f t="shared" si="149"/>
        <v>-</v>
      </c>
      <c r="BF133" s="182" t="str">
        <f t="shared" si="150"/>
        <v>-</v>
      </c>
      <c r="BG133" s="182" t="str">
        <f t="shared" si="151"/>
        <v>-</v>
      </c>
      <c r="BH133" s="182" t="str">
        <f t="shared" si="152"/>
        <v>-</v>
      </c>
      <c r="BI133" s="182" t="str">
        <f t="shared" si="153"/>
        <v>-</v>
      </c>
      <c r="BJ133" s="182" t="str">
        <f t="shared" si="154"/>
        <v>-</v>
      </c>
      <c r="BK133" s="182" t="str">
        <f t="shared" si="155"/>
        <v>-</v>
      </c>
      <c r="BL133" s="182" t="str">
        <f t="shared" si="156"/>
        <v>-</v>
      </c>
      <c r="BM133" s="182" t="str">
        <f t="shared" si="157"/>
        <v>-</v>
      </c>
      <c r="BN133" s="182" t="str">
        <f t="shared" si="158"/>
        <v>-</v>
      </c>
      <c r="BO133" s="182" t="str">
        <f t="shared" si="159"/>
        <v>-</v>
      </c>
      <c r="BP133" s="179" t="str">
        <f t="shared" si="160"/>
        <v>-</v>
      </c>
      <c r="BQ133" s="179" t="str">
        <f t="shared" si="161"/>
        <v>-</v>
      </c>
      <c r="BR133" s="179" t="str">
        <f t="shared" si="88"/>
        <v>-</v>
      </c>
      <c r="BS133" s="179" t="str">
        <f t="shared" si="89"/>
        <v>-</v>
      </c>
      <c r="BT133" s="179" t="str">
        <f t="shared" si="90"/>
        <v>-</v>
      </c>
      <c r="BU133" s="179" t="str">
        <f t="shared" si="91"/>
        <v>-</v>
      </c>
      <c r="BV133" s="179" t="str">
        <f t="shared" si="92"/>
        <v>-</v>
      </c>
      <c r="BW133" s="179" t="str">
        <f t="shared" si="162"/>
        <v>-</v>
      </c>
      <c r="BX133" s="179" t="str">
        <f t="shared" si="163"/>
        <v>-</v>
      </c>
      <c r="BY133" s="179" t="str">
        <f t="shared" si="164"/>
        <v>-</v>
      </c>
      <c r="BZ133" s="179" t="str">
        <f t="shared" si="165"/>
        <v>-</v>
      </c>
      <c r="CA133" s="179" t="str">
        <f t="shared" si="166"/>
        <v>-</v>
      </c>
      <c r="CB133" s="179" t="str">
        <f t="shared" si="167"/>
        <v>-</v>
      </c>
      <c r="CC133" s="179" t="str">
        <f t="shared" si="168"/>
        <v>-</v>
      </c>
      <c r="CD133" s="179" t="str">
        <f t="shared" si="169"/>
        <v>-</v>
      </c>
      <c r="CE133" s="179" t="str">
        <f t="shared" si="170"/>
        <v>-</v>
      </c>
      <c r="CF133" s="179" t="str">
        <f t="shared" si="171"/>
        <v>-</v>
      </c>
      <c r="CG133" s="179" t="str">
        <f t="shared" si="172"/>
        <v>-</v>
      </c>
      <c r="CH133" s="179" t="str">
        <f t="shared" si="173"/>
        <v>-</v>
      </c>
      <c r="CI133" s="179" t="str">
        <f t="shared" si="174"/>
        <v>-</v>
      </c>
      <c r="CJ133" s="179" t="str">
        <f t="shared" si="175"/>
        <v>-</v>
      </c>
      <c r="CL133" s="22" t="s">
        <v>37</v>
      </c>
      <c r="CM133" s="22" t="s">
        <v>37</v>
      </c>
      <c r="CN133" s="22" t="s">
        <v>37</v>
      </c>
      <c r="CO133" s="22" t="s">
        <v>37</v>
      </c>
      <c r="CP133" s="22" t="s">
        <v>37</v>
      </c>
      <c r="CQ133" s="22" t="s">
        <v>37</v>
      </c>
      <c r="CR133" s="22" t="s">
        <v>37</v>
      </c>
      <c r="CS133" s="22" t="s">
        <v>37</v>
      </c>
      <c r="CT133" s="22" t="s">
        <v>37</v>
      </c>
      <c r="CU133" s="22" t="s">
        <v>37</v>
      </c>
      <c r="CV133" s="22" t="s">
        <v>37</v>
      </c>
      <c r="CW133" s="22" t="s">
        <v>37</v>
      </c>
      <c r="CX133" s="22" t="s">
        <v>37</v>
      </c>
      <c r="CY133" s="22" t="s">
        <v>37</v>
      </c>
      <c r="CZ133" s="22" t="s">
        <v>37</v>
      </c>
      <c r="DA133" s="22" t="s">
        <v>37</v>
      </c>
      <c r="DB133" s="22" t="s">
        <v>37</v>
      </c>
      <c r="DC133" s="22" t="s">
        <v>37</v>
      </c>
      <c r="DD133" s="22" t="s">
        <v>37</v>
      </c>
      <c r="DE133" s="22" t="s">
        <v>37</v>
      </c>
      <c r="DF133" s="22" t="s">
        <v>37</v>
      </c>
      <c r="DG133" s="22" t="s">
        <v>37</v>
      </c>
      <c r="DH133" s="22" t="s">
        <v>37</v>
      </c>
      <c r="DI133" s="22" t="s">
        <v>37</v>
      </c>
      <c r="DJ133" s="22" t="s">
        <v>37</v>
      </c>
      <c r="DK133" s="22" t="s">
        <v>37</v>
      </c>
      <c r="DL133" s="22" t="s">
        <v>37</v>
      </c>
      <c r="DM133" s="22" t="s">
        <v>37</v>
      </c>
    </row>
    <row r="134" spans="1:117" outlineLevel="1">
      <c r="A134">
        <v>54</v>
      </c>
      <c r="B134" s="146" t="str">
        <f t="shared" si="114"/>
        <v>Maternal BBB, Young ewes:Lamb, CFA:6.5yo, Wethers:Lamb</v>
      </c>
      <c r="C134">
        <f t="shared" si="176"/>
        <v>5</v>
      </c>
      <c r="D134" t="b">
        <f t="shared" si="177"/>
        <v>0</v>
      </c>
      <c r="E134" s="161" t="s">
        <v>37</v>
      </c>
      <c r="F134" s="161" t="s">
        <v>37</v>
      </c>
      <c r="G134" s="161" t="s">
        <v>37</v>
      </c>
      <c r="H134">
        <f t="shared" si="178"/>
        <v>1</v>
      </c>
      <c r="K134" s="152">
        <f t="shared" si="107"/>
        <v>4</v>
      </c>
      <c r="L134" s="151">
        <f>MOD(INT(($A134-5)/PRODUCT(N$80:$Q$80)),L$80)+1</f>
        <v>4</v>
      </c>
      <c r="M134" s="152">
        <f t="shared" si="108"/>
        <v>1</v>
      </c>
      <c r="N134" s="151">
        <f>MOD(INT(($A134-5)/PRODUCT(O$80:$Q$80)),N$80)+1</f>
        <v>1</v>
      </c>
      <c r="O134" s="151">
        <f>MOD(INT(($A134-5)/PRODUCT(P$80:$Q$80)),O$80)+1</f>
        <v>1</v>
      </c>
      <c r="P134" s="151">
        <f>MOD(INT(($A134-5)/PRODUCT(Q$80:$Q$80)),P$80)+1</f>
        <v>2</v>
      </c>
      <c r="S134" s="181" t="str">
        <f t="shared" si="115"/>
        <v>-</v>
      </c>
      <c r="T134" s="181" t="str">
        <f t="shared" si="116"/>
        <v>-</v>
      </c>
      <c r="U134" s="181" t="str">
        <f t="shared" si="117"/>
        <v>-</v>
      </c>
      <c r="V134" s="181" t="str">
        <f t="shared" si="118"/>
        <v>-</v>
      </c>
      <c r="W134" s="181" t="str">
        <f t="shared" si="119"/>
        <v>-</v>
      </c>
      <c r="X134" s="181" t="str">
        <f t="shared" si="120"/>
        <v>-</v>
      </c>
      <c r="Y134" s="181" t="str">
        <f t="shared" si="121"/>
        <v>-</v>
      </c>
      <c r="Z134" s="181" t="str">
        <f t="shared" si="122"/>
        <v>-</v>
      </c>
      <c r="AA134" s="181" t="str">
        <f t="shared" si="123"/>
        <v>-</v>
      </c>
      <c r="AB134" s="181" t="str">
        <f t="shared" si="124"/>
        <v>-</v>
      </c>
      <c r="AC134" s="181" t="str">
        <f t="shared" si="125"/>
        <v>-</v>
      </c>
      <c r="AD134" s="181" t="str">
        <f t="shared" si="126"/>
        <v>-</v>
      </c>
      <c r="AE134" s="181" t="str">
        <f t="shared" si="127"/>
        <v>-</v>
      </c>
      <c r="AF134" s="181" t="str">
        <f t="shared" si="128"/>
        <v>-</v>
      </c>
      <c r="AG134" s="179" t="str">
        <f t="shared" si="129"/>
        <v>-</v>
      </c>
      <c r="AH134" s="179" t="str">
        <f t="shared" si="130"/>
        <v>-</v>
      </c>
      <c r="AI134" s="179" t="str">
        <f t="shared" si="179"/>
        <v>-</v>
      </c>
      <c r="AJ134" s="179" t="str">
        <f t="shared" si="179"/>
        <v>-</v>
      </c>
      <c r="AK134" s="179" t="str">
        <f t="shared" si="179"/>
        <v>-</v>
      </c>
      <c r="AL134" s="179" t="str">
        <f t="shared" si="179"/>
        <v>-</v>
      </c>
      <c r="AM134" s="179" t="str">
        <f t="shared" si="179"/>
        <v>-</v>
      </c>
      <c r="AN134" s="179" t="str">
        <f t="shared" si="132"/>
        <v>-</v>
      </c>
      <c r="AO134" s="179" t="str">
        <f t="shared" si="133"/>
        <v>-</v>
      </c>
      <c r="AP134" s="179" t="str">
        <f t="shared" si="134"/>
        <v>-</v>
      </c>
      <c r="AQ134" s="179" t="str">
        <f t="shared" si="135"/>
        <v>-</v>
      </c>
      <c r="AR134" s="179" t="str">
        <f t="shared" si="136"/>
        <v>-</v>
      </c>
      <c r="AS134" s="179" t="str">
        <f t="shared" si="137"/>
        <v>-</v>
      </c>
      <c r="AT134" s="179" t="str">
        <f t="shared" si="138"/>
        <v>-</v>
      </c>
      <c r="AU134" s="179" t="str">
        <f t="shared" si="139"/>
        <v>-</v>
      </c>
      <c r="AV134" s="179" t="str">
        <f t="shared" si="140"/>
        <v>-</v>
      </c>
      <c r="AW134" s="179" t="str">
        <f t="shared" si="141"/>
        <v>-</v>
      </c>
      <c r="AX134" s="179" t="str">
        <f t="shared" si="142"/>
        <v>-</v>
      </c>
      <c r="AY134" s="179" t="str">
        <f t="shared" si="143"/>
        <v>-</v>
      </c>
      <c r="AZ134" s="179" t="str">
        <f t="shared" si="144"/>
        <v>-</v>
      </c>
      <c r="BA134" s="179" t="str">
        <f t="shared" si="145"/>
        <v>-</v>
      </c>
      <c r="BB134" s="182" t="str">
        <f t="shared" si="146"/>
        <v>-</v>
      </c>
      <c r="BC134" s="182" t="str">
        <f t="shared" si="147"/>
        <v>-</v>
      </c>
      <c r="BD134" s="182" t="str">
        <f t="shared" si="148"/>
        <v>-</v>
      </c>
      <c r="BE134" s="182" t="str">
        <f t="shared" si="149"/>
        <v>-</v>
      </c>
      <c r="BF134" s="182" t="str">
        <f t="shared" si="150"/>
        <v>-</v>
      </c>
      <c r="BG134" s="182" t="str">
        <f t="shared" si="151"/>
        <v>-</v>
      </c>
      <c r="BH134" s="182" t="str">
        <f t="shared" si="152"/>
        <v>-</v>
      </c>
      <c r="BI134" s="182" t="str">
        <f t="shared" si="153"/>
        <v>-</v>
      </c>
      <c r="BJ134" s="182" t="str">
        <f t="shared" si="154"/>
        <v>-</v>
      </c>
      <c r="BK134" s="182" t="str">
        <f t="shared" si="155"/>
        <v>-</v>
      </c>
      <c r="BL134" s="182" t="str">
        <f t="shared" si="156"/>
        <v>-</v>
      </c>
      <c r="BM134" s="182" t="str">
        <f t="shared" si="157"/>
        <v>-</v>
      </c>
      <c r="BN134" s="182" t="str">
        <f t="shared" si="158"/>
        <v>-</v>
      </c>
      <c r="BO134" s="182" t="str">
        <f t="shared" si="159"/>
        <v>-</v>
      </c>
      <c r="BP134" s="179" t="str">
        <f t="shared" si="160"/>
        <v>-</v>
      </c>
      <c r="BQ134" s="179" t="str">
        <f t="shared" si="161"/>
        <v>-</v>
      </c>
      <c r="BR134" s="179" t="str">
        <f t="shared" si="88"/>
        <v>-</v>
      </c>
      <c r="BS134" s="179" t="str">
        <f t="shared" si="89"/>
        <v>-</v>
      </c>
      <c r="BT134" s="179" t="str">
        <f t="shared" si="90"/>
        <v>-</v>
      </c>
      <c r="BU134" s="179" t="str">
        <f t="shared" si="91"/>
        <v>-</v>
      </c>
      <c r="BV134" s="179" t="str">
        <f t="shared" si="92"/>
        <v>-</v>
      </c>
      <c r="BW134" s="179" t="str">
        <f t="shared" si="162"/>
        <v>-</v>
      </c>
      <c r="BX134" s="179" t="str">
        <f t="shared" si="163"/>
        <v>-</v>
      </c>
      <c r="BY134" s="179" t="str">
        <f t="shared" si="164"/>
        <v>-</v>
      </c>
      <c r="BZ134" s="179" t="str">
        <f t="shared" si="165"/>
        <v>-</v>
      </c>
      <c r="CA134" s="179" t="str">
        <f t="shared" si="166"/>
        <v>-</v>
      </c>
      <c r="CB134" s="179" t="str">
        <f t="shared" si="167"/>
        <v>-</v>
      </c>
      <c r="CC134" s="179" t="str">
        <f t="shared" si="168"/>
        <v>-</v>
      </c>
      <c r="CD134" s="179" t="str">
        <f t="shared" si="169"/>
        <v>-</v>
      </c>
      <c r="CE134" s="179" t="str">
        <f t="shared" si="170"/>
        <v>-</v>
      </c>
      <c r="CF134" s="179" t="str">
        <f t="shared" si="171"/>
        <v>-</v>
      </c>
      <c r="CG134" s="179" t="str">
        <f t="shared" si="172"/>
        <v>-</v>
      </c>
      <c r="CH134" s="179" t="str">
        <f t="shared" si="173"/>
        <v>-</v>
      </c>
      <c r="CI134" s="179" t="str">
        <f t="shared" si="174"/>
        <v>-</v>
      </c>
      <c r="CJ134" s="179" t="str">
        <f t="shared" si="175"/>
        <v>-</v>
      </c>
      <c r="CL134" s="22" t="s">
        <v>37</v>
      </c>
      <c r="CM134" s="22" t="s">
        <v>37</v>
      </c>
      <c r="CN134" s="22" t="s">
        <v>37</v>
      </c>
      <c r="CO134" s="22" t="s">
        <v>37</v>
      </c>
      <c r="CP134" s="22" t="s">
        <v>37</v>
      </c>
      <c r="CQ134" s="22" t="s">
        <v>37</v>
      </c>
      <c r="CR134" s="22" t="s">
        <v>37</v>
      </c>
      <c r="CS134" s="22" t="s">
        <v>37</v>
      </c>
      <c r="CT134" s="22" t="s">
        <v>37</v>
      </c>
      <c r="CU134" s="22" t="s">
        <v>37</v>
      </c>
      <c r="CV134" s="22" t="s">
        <v>37</v>
      </c>
      <c r="CW134" s="22" t="s">
        <v>37</v>
      </c>
      <c r="CX134" s="22" t="s">
        <v>37</v>
      </c>
      <c r="CY134" s="22" t="s">
        <v>37</v>
      </c>
      <c r="CZ134" s="22" t="s">
        <v>37</v>
      </c>
      <c r="DA134" s="22" t="s">
        <v>37</v>
      </c>
      <c r="DB134" s="22" t="s">
        <v>37</v>
      </c>
      <c r="DC134" s="22" t="s">
        <v>37</v>
      </c>
      <c r="DD134" s="22" t="s">
        <v>37</v>
      </c>
      <c r="DE134" s="22" t="s">
        <v>37</v>
      </c>
      <c r="DF134" s="22" t="s">
        <v>37</v>
      </c>
      <c r="DG134" s="22" t="s">
        <v>37</v>
      </c>
      <c r="DH134" s="22" t="s">
        <v>37</v>
      </c>
      <c r="DI134" s="22" t="s">
        <v>37</v>
      </c>
      <c r="DJ134" s="22" t="s">
        <v>37</v>
      </c>
      <c r="DK134" s="22" t="s">
        <v>37</v>
      </c>
      <c r="DL134" s="22" t="s">
        <v>37</v>
      </c>
      <c r="DM134" s="22" t="s">
        <v>37</v>
      </c>
    </row>
    <row r="135" spans="1:117" outlineLevel="1">
      <c r="A135">
        <v>55</v>
      </c>
      <c r="B135" s="160" t="s">
        <v>946</v>
      </c>
      <c r="C135">
        <f t="shared" si="176"/>
        <v>5</v>
      </c>
      <c r="D135" t="b">
        <f t="shared" si="177"/>
        <v>0</v>
      </c>
      <c r="E135">
        <f t="shared" ref="E135:E148" si="180">INDEX(E$76:E$79,M135,1)</f>
        <v>0</v>
      </c>
      <c r="F135">
        <f t="shared" ref="F135:F148" si="181">INDEX(F$76:F$79,N135,1)</f>
        <v>240</v>
      </c>
      <c r="G135">
        <f t="shared" ref="G135:G148" si="182">INDEX(G$76:G$79,O135,1)</f>
        <v>500</v>
      </c>
      <c r="H135">
        <f t="shared" si="178"/>
        <v>0</v>
      </c>
      <c r="K135" s="152">
        <f t="shared" si="107"/>
        <v>4</v>
      </c>
      <c r="L135" s="151">
        <f>MOD(INT(($A135-5)/PRODUCT(N$80:$Q$80)),L$80)+1</f>
        <v>4</v>
      </c>
      <c r="M135" s="152">
        <f t="shared" si="108"/>
        <v>1</v>
      </c>
      <c r="N135" s="151">
        <f>MOD(INT(($A135-5)/PRODUCT(O$80:$Q$80)),N$80)+1</f>
        <v>1</v>
      </c>
      <c r="O135" s="151">
        <f>MOD(INT(($A135-5)/PRODUCT(P$80:$Q$80)),O$80)+1</f>
        <v>2</v>
      </c>
      <c r="P135" s="151">
        <f>MOD(INT(($A135-5)/PRODUCT(Q$80:$Q$80)),P$80)+1</f>
        <v>1</v>
      </c>
    </row>
    <row r="136" spans="1:117" outlineLevel="1">
      <c r="A136">
        <v>56</v>
      </c>
      <c r="B136" s="160" t="s">
        <v>966</v>
      </c>
      <c r="C136">
        <f t="shared" si="176"/>
        <v>5</v>
      </c>
      <c r="D136" t="b">
        <f t="shared" si="177"/>
        <v>0</v>
      </c>
      <c r="E136">
        <f t="shared" si="180"/>
        <v>0</v>
      </c>
      <c r="F136">
        <f t="shared" si="181"/>
        <v>240</v>
      </c>
      <c r="G136">
        <f t="shared" si="182"/>
        <v>500</v>
      </c>
      <c r="H136">
        <f t="shared" si="178"/>
        <v>1</v>
      </c>
      <c r="K136" s="152">
        <f t="shared" si="107"/>
        <v>4</v>
      </c>
      <c r="L136" s="151">
        <f>MOD(INT(($A136-5)/PRODUCT(N$80:$Q$80)),L$80)+1</f>
        <v>4</v>
      </c>
      <c r="M136" s="152">
        <f t="shared" si="108"/>
        <v>1</v>
      </c>
      <c r="N136" s="151">
        <f>MOD(INT(($A136-5)/PRODUCT(O$80:$Q$80)),N$80)+1</f>
        <v>1</v>
      </c>
      <c r="O136" s="151">
        <f>MOD(INT(($A136-5)/PRODUCT(P$80:$Q$80)),O$80)+1</f>
        <v>2</v>
      </c>
      <c r="P136" s="151">
        <f>MOD(INT(($A136-5)/PRODUCT(Q$80:$Q$80)),P$80)+1</f>
        <v>2</v>
      </c>
    </row>
    <row r="137" spans="1:117" outlineLevel="1">
      <c r="A137">
        <v>57</v>
      </c>
      <c r="B137" s="160" t="s">
        <v>967</v>
      </c>
      <c r="C137">
        <f t="shared" si="176"/>
        <v>5</v>
      </c>
      <c r="D137" t="b">
        <f t="shared" si="177"/>
        <v>0</v>
      </c>
      <c r="E137">
        <f t="shared" si="180"/>
        <v>241</v>
      </c>
      <c r="F137">
        <f t="shared" si="181"/>
        <v>450</v>
      </c>
      <c r="G137">
        <f t="shared" si="182"/>
        <v>0</v>
      </c>
      <c r="H137">
        <f t="shared" si="178"/>
        <v>0</v>
      </c>
      <c r="K137" s="152">
        <f t="shared" si="107"/>
        <v>4</v>
      </c>
      <c r="L137" s="151">
        <f>MOD(INT(($A137-5)/PRODUCT(N$80:$Q$80)),L$80)+1</f>
        <v>4</v>
      </c>
      <c r="M137" s="152">
        <f t="shared" si="108"/>
        <v>2</v>
      </c>
      <c r="N137" s="151">
        <f>MOD(INT(($A137-5)/PRODUCT(O$80:$Q$80)),N$80)+1</f>
        <v>2</v>
      </c>
      <c r="O137" s="151">
        <f>MOD(INT(($A137-5)/PRODUCT(P$80:$Q$80)),O$80)+1</f>
        <v>1</v>
      </c>
      <c r="P137" s="151">
        <f>MOD(INT(($A137-5)/PRODUCT(Q$80:$Q$80)),P$80)+1</f>
        <v>1</v>
      </c>
    </row>
    <row r="138" spans="1:117" outlineLevel="1">
      <c r="A138">
        <v>58</v>
      </c>
      <c r="C138">
        <f t="shared" si="176"/>
        <v>5</v>
      </c>
      <c r="D138" t="b">
        <f t="shared" si="177"/>
        <v>0</v>
      </c>
      <c r="E138">
        <f t="shared" si="180"/>
        <v>241</v>
      </c>
      <c r="F138">
        <f t="shared" si="181"/>
        <v>450</v>
      </c>
      <c r="G138">
        <f t="shared" si="182"/>
        <v>0</v>
      </c>
      <c r="H138">
        <f t="shared" si="178"/>
        <v>1</v>
      </c>
      <c r="K138" s="152">
        <f t="shared" si="107"/>
        <v>4</v>
      </c>
      <c r="L138" s="151">
        <f>MOD(INT(($A138-5)/PRODUCT(N$80:$Q$80)),L$80)+1</f>
        <v>4</v>
      </c>
      <c r="M138" s="152">
        <f t="shared" si="108"/>
        <v>2</v>
      </c>
      <c r="N138" s="151">
        <f>MOD(INT(($A138-5)/PRODUCT(O$80:$Q$80)),N$80)+1</f>
        <v>2</v>
      </c>
      <c r="O138" s="151">
        <f>MOD(INT(($A138-5)/PRODUCT(P$80:$Q$80)),O$80)+1</f>
        <v>1</v>
      </c>
      <c r="P138" s="151">
        <f>MOD(INT(($A138-5)/PRODUCT(Q$80:$Q$80)),P$80)+1</f>
        <v>2</v>
      </c>
    </row>
    <row r="139" spans="1:117" outlineLevel="1">
      <c r="A139">
        <v>59</v>
      </c>
      <c r="C139">
        <f t="shared" si="176"/>
        <v>5</v>
      </c>
      <c r="D139" t="b">
        <f t="shared" si="177"/>
        <v>0</v>
      </c>
      <c r="E139">
        <f t="shared" si="180"/>
        <v>241</v>
      </c>
      <c r="F139">
        <f t="shared" si="181"/>
        <v>450</v>
      </c>
      <c r="G139">
        <f t="shared" si="182"/>
        <v>500</v>
      </c>
      <c r="H139">
        <f t="shared" si="178"/>
        <v>0</v>
      </c>
      <c r="K139" s="152">
        <f t="shared" si="107"/>
        <v>4</v>
      </c>
      <c r="L139" s="151">
        <f>MOD(INT(($A139-5)/PRODUCT(N$80:$Q$80)),L$80)+1</f>
        <v>4</v>
      </c>
      <c r="M139" s="152">
        <f t="shared" si="108"/>
        <v>2</v>
      </c>
      <c r="N139" s="151">
        <f>MOD(INT(($A139-5)/PRODUCT(O$80:$Q$80)),N$80)+1</f>
        <v>2</v>
      </c>
      <c r="O139" s="151">
        <f>MOD(INT(($A139-5)/PRODUCT(P$80:$Q$80)),O$80)+1</f>
        <v>2</v>
      </c>
      <c r="P139" s="151">
        <f>MOD(INT(($A139-5)/PRODUCT(Q$80:$Q$80)),P$80)+1</f>
        <v>1</v>
      </c>
    </row>
    <row r="140" spans="1:117" outlineLevel="1">
      <c r="A140">
        <v>60</v>
      </c>
      <c r="C140">
        <f t="shared" si="176"/>
        <v>5</v>
      </c>
      <c r="D140" t="b">
        <f t="shared" si="177"/>
        <v>0</v>
      </c>
      <c r="E140">
        <f t="shared" si="180"/>
        <v>241</v>
      </c>
      <c r="F140">
        <f t="shared" si="181"/>
        <v>450</v>
      </c>
      <c r="G140">
        <f t="shared" si="182"/>
        <v>500</v>
      </c>
      <c r="H140">
        <f t="shared" si="178"/>
        <v>1</v>
      </c>
      <c r="K140" s="152">
        <f t="shared" si="107"/>
        <v>4</v>
      </c>
      <c r="L140" s="151">
        <f>MOD(INT(($A140-5)/PRODUCT(N$80:$Q$80)),L$80)+1</f>
        <v>4</v>
      </c>
      <c r="M140" s="152">
        <f t="shared" si="108"/>
        <v>2</v>
      </c>
      <c r="N140" s="151">
        <f>MOD(INT(($A140-5)/PRODUCT(O$80:$Q$80)),N$80)+1</f>
        <v>2</v>
      </c>
      <c r="O140" s="151">
        <f>MOD(INT(($A140-5)/PRODUCT(P$80:$Q$80)),O$80)+1</f>
        <v>2</v>
      </c>
      <c r="P140" s="151">
        <f>MOD(INT(($A140-5)/PRODUCT(Q$80:$Q$80)),P$80)+1</f>
        <v>2</v>
      </c>
    </row>
    <row r="141" spans="1:117" outlineLevel="1">
      <c r="A141">
        <v>61</v>
      </c>
      <c r="C141">
        <f t="shared" si="176"/>
        <v>5</v>
      </c>
      <c r="D141" t="b">
        <f t="shared" si="177"/>
        <v>0</v>
      </c>
      <c r="E141">
        <f t="shared" si="180"/>
        <v>451</v>
      </c>
      <c r="F141">
        <f t="shared" si="181"/>
        <v>630</v>
      </c>
      <c r="G141">
        <f t="shared" si="182"/>
        <v>0</v>
      </c>
      <c r="H141">
        <f t="shared" si="178"/>
        <v>0</v>
      </c>
      <c r="K141" s="152">
        <f t="shared" si="107"/>
        <v>4</v>
      </c>
      <c r="L141" s="151">
        <f>MOD(INT(($A141-5)/PRODUCT(N$80:$Q$80)),L$80)+1</f>
        <v>4</v>
      </c>
      <c r="M141" s="152">
        <f t="shared" si="108"/>
        <v>3</v>
      </c>
      <c r="N141" s="151">
        <f>MOD(INT(($A141-5)/PRODUCT(O$80:$Q$80)),N$80)+1</f>
        <v>3</v>
      </c>
      <c r="O141" s="151">
        <f>MOD(INT(($A141-5)/PRODUCT(P$80:$Q$80)),O$80)+1</f>
        <v>1</v>
      </c>
      <c r="P141" s="151">
        <f>MOD(INT(($A141-5)/PRODUCT(Q$80:$Q$80)),P$80)+1</f>
        <v>1</v>
      </c>
    </row>
    <row r="142" spans="1:117" outlineLevel="1">
      <c r="A142">
        <v>62</v>
      </c>
      <c r="C142">
        <f t="shared" si="176"/>
        <v>5</v>
      </c>
      <c r="D142" t="b">
        <f t="shared" si="177"/>
        <v>0</v>
      </c>
      <c r="E142">
        <f t="shared" si="180"/>
        <v>451</v>
      </c>
      <c r="F142">
        <f t="shared" si="181"/>
        <v>630</v>
      </c>
      <c r="G142">
        <f t="shared" si="182"/>
        <v>0</v>
      </c>
      <c r="H142">
        <f t="shared" si="178"/>
        <v>1</v>
      </c>
      <c r="K142" s="152">
        <f t="shared" si="107"/>
        <v>4</v>
      </c>
      <c r="L142" s="151">
        <f>MOD(INT(($A142-5)/PRODUCT(N$80:$Q$80)),L$80)+1</f>
        <v>4</v>
      </c>
      <c r="M142" s="152">
        <f t="shared" si="108"/>
        <v>3</v>
      </c>
      <c r="N142" s="151">
        <f>MOD(INT(($A142-5)/PRODUCT(O$80:$Q$80)),N$80)+1</f>
        <v>3</v>
      </c>
      <c r="O142" s="151">
        <f>MOD(INT(($A142-5)/PRODUCT(P$80:$Q$80)),O$80)+1</f>
        <v>1</v>
      </c>
      <c r="P142" s="151">
        <f>MOD(INT(($A142-5)/PRODUCT(Q$80:$Q$80)),P$80)+1</f>
        <v>2</v>
      </c>
    </row>
    <row r="143" spans="1:117" outlineLevel="1">
      <c r="A143">
        <v>63</v>
      </c>
      <c r="C143">
        <f t="shared" si="176"/>
        <v>5</v>
      </c>
      <c r="D143" t="b">
        <f t="shared" si="177"/>
        <v>0</v>
      </c>
      <c r="E143">
        <f t="shared" si="180"/>
        <v>451</v>
      </c>
      <c r="F143">
        <f t="shared" si="181"/>
        <v>630</v>
      </c>
      <c r="G143">
        <f t="shared" si="182"/>
        <v>500</v>
      </c>
      <c r="H143">
        <f t="shared" si="178"/>
        <v>0</v>
      </c>
      <c r="K143" s="152">
        <f t="shared" si="107"/>
        <v>4</v>
      </c>
      <c r="L143" s="151">
        <f>MOD(INT(($A143-5)/PRODUCT(N$80:$Q$80)),L$80)+1</f>
        <v>4</v>
      </c>
      <c r="M143" s="152">
        <f t="shared" si="108"/>
        <v>3</v>
      </c>
      <c r="N143" s="151">
        <f>MOD(INT(($A143-5)/PRODUCT(O$80:$Q$80)),N$80)+1</f>
        <v>3</v>
      </c>
      <c r="O143" s="151">
        <f>MOD(INT(($A143-5)/PRODUCT(P$80:$Q$80)),O$80)+1</f>
        <v>2</v>
      </c>
      <c r="P143" s="151">
        <f>MOD(INT(($A143-5)/PRODUCT(Q$80:$Q$80)),P$80)+1</f>
        <v>1</v>
      </c>
    </row>
    <row r="144" spans="1:117" outlineLevel="1">
      <c r="A144">
        <v>64</v>
      </c>
      <c r="C144">
        <f t="shared" si="176"/>
        <v>5</v>
      </c>
      <c r="D144" t="b">
        <f t="shared" si="177"/>
        <v>0</v>
      </c>
      <c r="E144">
        <f t="shared" si="180"/>
        <v>451</v>
      </c>
      <c r="F144">
        <f t="shared" si="181"/>
        <v>630</v>
      </c>
      <c r="G144">
        <f t="shared" si="182"/>
        <v>500</v>
      </c>
      <c r="H144">
        <f t="shared" si="178"/>
        <v>1</v>
      </c>
      <c r="K144" s="152">
        <f t="shared" si="107"/>
        <v>4</v>
      </c>
      <c r="L144" s="151">
        <f>MOD(INT(($A144-5)/PRODUCT(N$80:$Q$80)),L$80)+1</f>
        <v>4</v>
      </c>
      <c r="M144" s="152">
        <f t="shared" si="108"/>
        <v>3</v>
      </c>
      <c r="N144" s="151">
        <f>MOD(INT(($A144-5)/PRODUCT(O$80:$Q$80)),N$80)+1</f>
        <v>3</v>
      </c>
      <c r="O144" s="151">
        <f>MOD(INT(($A144-5)/PRODUCT(P$80:$Q$80)),O$80)+1</f>
        <v>2</v>
      </c>
      <c r="P144" s="151">
        <f>MOD(INT(($A144-5)/PRODUCT(Q$80:$Q$80)),P$80)+1</f>
        <v>2</v>
      </c>
    </row>
    <row r="145" spans="1:16" outlineLevel="1">
      <c r="A145">
        <v>65</v>
      </c>
      <c r="C145">
        <f t="shared" si="176"/>
        <v>5</v>
      </c>
      <c r="D145" t="b">
        <f t="shared" si="177"/>
        <v>0</v>
      </c>
      <c r="E145">
        <f t="shared" si="180"/>
        <v>601</v>
      </c>
      <c r="F145" t="str">
        <f t="shared" si="181"/>
        <v>-</v>
      </c>
      <c r="G145">
        <f t="shared" si="182"/>
        <v>0</v>
      </c>
      <c r="H145">
        <f t="shared" si="178"/>
        <v>0</v>
      </c>
      <c r="K145" s="152">
        <f t="shared" si="107"/>
        <v>4</v>
      </c>
      <c r="L145" s="151">
        <f>MOD(INT(($A145-5)/PRODUCT(N$80:$Q$80)),L$80)+1</f>
        <v>4</v>
      </c>
      <c r="M145" s="152">
        <f t="shared" si="108"/>
        <v>4</v>
      </c>
      <c r="N145" s="151">
        <f>MOD(INT(($A145-5)/PRODUCT(O$80:$Q$80)),N$80)+1</f>
        <v>4</v>
      </c>
      <c r="O145" s="151">
        <f>MOD(INT(($A145-5)/PRODUCT(P$80:$Q$80)),O$80)+1</f>
        <v>1</v>
      </c>
      <c r="P145" s="151">
        <f>MOD(INT(($A145-5)/PRODUCT(Q$80:$Q$80)),P$80)+1</f>
        <v>1</v>
      </c>
    </row>
    <row r="146" spans="1:16" outlineLevel="1">
      <c r="A146">
        <v>66</v>
      </c>
      <c r="C146">
        <f t="shared" si="176"/>
        <v>5</v>
      </c>
      <c r="D146" t="b">
        <f t="shared" si="177"/>
        <v>0</v>
      </c>
      <c r="E146">
        <f t="shared" si="180"/>
        <v>601</v>
      </c>
      <c r="F146" t="str">
        <f t="shared" si="181"/>
        <v>-</v>
      </c>
      <c r="G146">
        <f t="shared" si="182"/>
        <v>0</v>
      </c>
      <c r="H146">
        <f t="shared" si="178"/>
        <v>1</v>
      </c>
      <c r="K146" s="152">
        <f t="shared" si="107"/>
        <v>4</v>
      </c>
      <c r="L146" s="151">
        <f>MOD(INT(($A146-5)/PRODUCT(N$80:$Q$80)),L$80)+1</f>
        <v>4</v>
      </c>
      <c r="M146" s="152">
        <f t="shared" si="108"/>
        <v>4</v>
      </c>
      <c r="N146" s="151">
        <f>MOD(INT(($A146-5)/PRODUCT(O$80:$Q$80)),N$80)+1</f>
        <v>4</v>
      </c>
      <c r="O146" s="151">
        <f>MOD(INT(($A146-5)/PRODUCT(P$80:$Q$80)),O$80)+1</f>
        <v>1</v>
      </c>
      <c r="P146" s="151">
        <f>MOD(INT(($A146-5)/PRODUCT(Q$80:$Q$80)),P$80)+1</f>
        <v>2</v>
      </c>
    </row>
    <row r="147" spans="1:16" outlineLevel="1">
      <c r="A147">
        <v>67</v>
      </c>
      <c r="C147">
        <f t="shared" si="176"/>
        <v>5</v>
      </c>
      <c r="D147" t="b">
        <f t="shared" si="177"/>
        <v>0</v>
      </c>
      <c r="E147">
        <f t="shared" si="180"/>
        <v>601</v>
      </c>
      <c r="F147" t="str">
        <f t="shared" si="181"/>
        <v>-</v>
      </c>
      <c r="G147">
        <f t="shared" si="182"/>
        <v>500</v>
      </c>
      <c r="H147">
        <f t="shared" si="178"/>
        <v>0</v>
      </c>
      <c r="K147" s="152">
        <f t="shared" si="107"/>
        <v>4</v>
      </c>
      <c r="L147" s="151">
        <f>MOD(INT(($A147-5)/PRODUCT(N$80:$Q$80)),L$80)+1</f>
        <v>4</v>
      </c>
      <c r="M147" s="152">
        <f t="shared" si="108"/>
        <v>4</v>
      </c>
      <c r="N147" s="151">
        <f>MOD(INT(($A147-5)/PRODUCT(O$80:$Q$80)),N$80)+1</f>
        <v>4</v>
      </c>
      <c r="O147" s="151">
        <f>MOD(INT(($A147-5)/PRODUCT(P$80:$Q$80)),O$80)+1</f>
        <v>2</v>
      </c>
      <c r="P147" s="151">
        <f>MOD(INT(($A147-5)/PRODUCT(Q$80:$Q$80)),P$80)+1</f>
        <v>1</v>
      </c>
    </row>
    <row r="148" spans="1:16" outlineLevel="1">
      <c r="A148">
        <v>68</v>
      </c>
      <c r="C148">
        <f t="shared" si="176"/>
        <v>5</v>
      </c>
      <c r="D148" t="b">
        <f t="shared" si="177"/>
        <v>0</v>
      </c>
      <c r="E148">
        <f t="shared" si="180"/>
        <v>601</v>
      </c>
      <c r="F148" t="str">
        <f t="shared" si="181"/>
        <v>-</v>
      </c>
      <c r="G148">
        <f t="shared" si="182"/>
        <v>500</v>
      </c>
      <c r="H148">
        <f t="shared" si="178"/>
        <v>1</v>
      </c>
      <c r="K148" s="152">
        <f t="shared" si="107"/>
        <v>4</v>
      </c>
      <c r="L148" s="151">
        <f>MOD(INT(($A148-5)/PRODUCT(N$80:$Q$80)),L$80)+1</f>
        <v>4</v>
      </c>
      <c r="M148" s="152">
        <f t="shared" si="108"/>
        <v>4</v>
      </c>
      <c r="N148" s="151">
        <f>MOD(INT(($A148-5)/PRODUCT(O$80:$Q$80)),N$80)+1</f>
        <v>4</v>
      </c>
      <c r="O148" s="151">
        <f>MOD(INT(($A148-5)/PRODUCT(P$80:$Q$80)),O$80)+1</f>
        <v>2</v>
      </c>
      <c r="P148" s="151">
        <f>MOD(INT(($A148-5)/PRODUCT(Q$80:$Q$80)),P$80)+1</f>
        <v>2</v>
      </c>
    </row>
    <row r="149" spans="1:16" outlineLevel="1"/>
  </sheetData>
  <conditionalFormatting sqref="L85:P148">
    <cfRule type="cellIs" dxfId="96" priority="2" stopIfTrue="1" operator="equal">
      <formula>TRUE</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17" activePane="bottomLeft" state="frozen"/>
      <selection pane="bottomLeft" activeCell="B539" sqref="B539"/>
    </sheetView>
    <sheetView topLeftCell="A528" workbookViewId="1">
      <selection activeCell="B544" sqref="B544"/>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5"/>
      <c r="B10" t="s">
        <v>86</v>
      </c>
    </row>
    <row r="11" spans="1:2">
      <c r="A11" s="25"/>
      <c r="B11" t="s">
        <v>88</v>
      </c>
    </row>
    <row r="12" spans="1:2">
      <c r="A12" s="25"/>
      <c r="B12" t="s">
        <v>89</v>
      </c>
    </row>
    <row r="13" spans="1:2">
      <c r="A13" s="25"/>
      <c r="B13" t="s">
        <v>90</v>
      </c>
    </row>
    <row r="14" spans="1:2">
      <c r="A14" s="25"/>
      <c r="B14" t="s">
        <v>91</v>
      </c>
    </row>
    <row r="15" spans="1:2">
      <c r="A15" s="25"/>
      <c r="B15" t="s">
        <v>92</v>
      </c>
    </row>
    <row r="16" spans="1:2">
      <c r="A16" s="25"/>
      <c r="B16" t="s">
        <v>93</v>
      </c>
    </row>
    <row r="17" spans="1:2">
      <c r="A17" s="25"/>
      <c r="B17" t="s">
        <v>94</v>
      </c>
    </row>
    <row r="18" spans="1:2">
      <c r="A18" s="25"/>
      <c r="B18" t="s">
        <v>95</v>
      </c>
    </row>
    <row r="19" spans="1:2">
      <c r="A19" s="25"/>
      <c r="B19" t="s">
        <v>96</v>
      </c>
    </row>
    <row r="20" spans="1:2">
      <c r="A20" s="25"/>
      <c r="B20" t="s">
        <v>101</v>
      </c>
    </row>
    <row r="21" spans="1:2">
      <c r="A21" s="25"/>
      <c r="B21" s="28" t="s">
        <v>97</v>
      </c>
    </row>
    <row r="22" spans="1:2">
      <c r="A22" s="25"/>
      <c r="B22" t="s">
        <v>99</v>
      </c>
    </row>
    <row r="23" spans="1:2">
      <c r="A23" s="25"/>
      <c r="B23" t="s">
        <v>100</v>
      </c>
    </row>
    <row r="24" spans="1:2">
      <c r="A24" s="25"/>
      <c r="B24" t="s">
        <v>102</v>
      </c>
    </row>
    <row r="25" spans="1:2">
      <c r="A25" s="25"/>
      <c r="B25" t="s">
        <v>103</v>
      </c>
    </row>
    <row r="26" spans="1:2">
      <c r="A26" s="25"/>
      <c r="B26" t="s">
        <v>104</v>
      </c>
    </row>
    <row r="27" spans="1:2">
      <c r="A27" s="25"/>
      <c r="B27" t="s">
        <v>106</v>
      </c>
    </row>
    <row r="28" spans="1:2">
      <c r="A28" s="25"/>
      <c r="B28" t="s">
        <v>105</v>
      </c>
    </row>
    <row r="29" spans="1:2">
      <c r="A29" s="25"/>
      <c r="B29" t="s">
        <v>108</v>
      </c>
    </row>
    <row r="30" spans="1:2">
      <c r="A30" s="25"/>
      <c r="B30" t="s">
        <v>107</v>
      </c>
    </row>
    <row r="31" spans="1:2">
      <c r="A31" s="25"/>
      <c r="B31" t="s">
        <v>109</v>
      </c>
    </row>
    <row r="32" spans="1:2">
      <c r="A32" s="25"/>
      <c r="B32" t="s">
        <v>110</v>
      </c>
    </row>
    <row r="33" spans="1:2">
      <c r="A33" s="25"/>
      <c r="B33" t="s">
        <v>111</v>
      </c>
    </row>
    <row r="34" spans="1:2">
      <c r="A34" s="25"/>
      <c r="B34" t="s">
        <v>112</v>
      </c>
    </row>
    <row r="35" spans="1:2">
      <c r="A35" s="25"/>
      <c r="B35" t="s">
        <v>114</v>
      </c>
    </row>
    <row r="36" spans="1:2">
      <c r="B36" t="s">
        <v>115</v>
      </c>
    </row>
    <row r="37" spans="1:2">
      <c r="A37" s="25"/>
      <c r="B37" t="s">
        <v>116</v>
      </c>
    </row>
    <row r="38" spans="1:2">
      <c r="A38" s="25"/>
      <c r="B38" t="s">
        <v>117</v>
      </c>
    </row>
    <row r="39" spans="1:2">
      <c r="A39" s="25"/>
      <c r="B39" t="s">
        <v>123</v>
      </c>
    </row>
    <row r="40" spans="1:2">
      <c r="A40" s="25"/>
      <c r="B40" t="s">
        <v>118</v>
      </c>
    </row>
    <row r="41" spans="1:2">
      <c r="A41" s="25"/>
      <c r="B41" t="s">
        <v>122</v>
      </c>
    </row>
    <row r="42" spans="1:2">
      <c r="A42" s="25"/>
      <c r="B42" t="s">
        <v>119</v>
      </c>
    </row>
    <row r="43" spans="1:2">
      <c r="A43" s="25"/>
      <c r="B43" t="s">
        <v>121</v>
      </c>
    </row>
    <row r="44" spans="1:2">
      <c r="A44" s="25"/>
      <c r="B44" t="s">
        <v>124</v>
      </c>
    </row>
    <row r="45" spans="1:2">
      <c r="A45" s="25"/>
      <c r="B45" t="s">
        <v>125</v>
      </c>
    </row>
    <row r="46" spans="1:2">
      <c r="A46" s="25"/>
      <c r="B46" t="s">
        <v>126</v>
      </c>
    </row>
    <row r="47" spans="1:2">
      <c r="A47" s="25"/>
      <c r="B47" t="s">
        <v>127</v>
      </c>
    </row>
    <row r="48" spans="1:2">
      <c r="A48" s="25"/>
      <c r="B48" t="s">
        <v>128</v>
      </c>
    </row>
    <row r="49" spans="1:2">
      <c r="A49" s="25"/>
      <c r="B49" t="s">
        <v>129</v>
      </c>
    </row>
    <row r="50" spans="1:2">
      <c r="A50" s="25"/>
      <c r="B50" t="s">
        <v>130</v>
      </c>
    </row>
    <row r="51" spans="1:2">
      <c r="A51" s="25"/>
      <c r="B51" s="30" t="s">
        <v>131</v>
      </c>
    </row>
    <row r="52" spans="1:2">
      <c r="A52" s="25"/>
      <c r="B52" t="s">
        <v>132</v>
      </c>
    </row>
    <row r="53" spans="1:2">
      <c r="A53" s="25"/>
      <c r="B53" t="s">
        <v>133</v>
      </c>
    </row>
    <row r="54" spans="1:2">
      <c r="A54" s="25"/>
      <c r="B54" t="s">
        <v>134</v>
      </c>
    </row>
    <row r="55" spans="1:2">
      <c r="A55" s="25"/>
      <c r="B55" t="s">
        <v>135</v>
      </c>
    </row>
    <row r="56" spans="1:2" ht="30">
      <c r="A56" s="25"/>
      <c r="B56" s="31" t="s">
        <v>136</v>
      </c>
    </row>
    <row r="57" spans="1:2">
      <c r="A57" s="25"/>
      <c r="B57" s="19" t="s">
        <v>139</v>
      </c>
    </row>
    <row r="58" spans="1:2">
      <c r="A58" s="25"/>
      <c r="B58" t="s">
        <v>140</v>
      </c>
    </row>
    <row r="59" spans="1:2">
      <c r="A59" s="25"/>
      <c r="B59" t="s">
        <v>141</v>
      </c>
    </row>
    <row r="60" spans="1:2">
      <c r="A60" s="25"/>
      <c r="B60" t="s">
        <v>142</v>
      </c>
    </row>
    <row r="61" spans="1:2">
      <c r="A61" s="25"/>
      <c r="B61" t="s">
        <v>143</v>
      </c>
    </row>
    <row r="62" spans="1:2">
      <c r="A62" s="25"/>
      <c r="B62" t="s">
        <v>144</v>
      </c>
    </row>
    <row r="63" spans="1:2">
      <c r="A63" s="25"/>
      <c r="B63" t="s">
        <v>145</v>
      </c>
    </row>
    <row r="64" spans="1:2">
      <c r="A64" s="25"/>
      <c r="B64" t="s">
        <v>146</v>
      </c>
    </row>
    <row r="65" spans="1:2">
      <c r="A65" s="25"/>
      <c r="B65" s="30" t="s">
        <v>147</v>
      </c>
    </row>
    <row r="66" spans="1:2">
      <c r="A66" s="25">
        <v>44295.333333333336</v>
      </c>
      <c r="B66" s="19" t="s">
        <v>148</v>
      </c>
    </row>
    <row r="67" spans="1:2">
      <c r="A67" s="25"/>
      <c r="B67" t="s">
        <v>149</v>
      </c>
    </row>
    <row r="68" spans="1:2">
      <c r="A68" s="25"/>
      <c r="B68" t="s">
        <v>150</v>
      </c>
    </row>
    <row r="69" spans="1:2">
      <c r="A69" s="25"/>
      <c r="B69" t="s">
        <v>151</v>
      </c>
    </row>
    <row r="70" spans="1:2">
      <c r="A70" s="25">
        <v>44295.45416666667</v>
      </c>
      <c r="B70" s="19" t="s">
        <v>148</v>
      </c>
    </row>
    <row r="71" spans="1:2">
      <c r="A71" s="25"/>
      <c r="B71" s="19" t="s">
        <v>152</v>
      </c>
    </row>
    <row r="72" spans="1:2">
      <c r="A72" s="25"/>
      <c r="B72" t="s">
        <v>153</v>
      </c>
    </row>
    <row r="73" spans="1:2">
      <c r="A73" s="25"/>
      <c r="B73" t="s">
        <v>154</v>
      </c>
    </row>
    <row r="74" spans="1:2">
      <c r="A74" s="25"/>
      <c r="B74" s="19" t="s">
        <v>157</v>
      </c>
    </row>
    <row r="75" spans="1:2">
      <c r="A75" s="25">
        <v>44297.355856249997</v>
      </c>
      <c r="B75" t="s">
        <v>158</v>
      </c>
    </row>
    <row r="76" spans="1:2">
      <c r="A76" s="25"/>
      <c r="B76" t="s">
        <v>159</v>
      </c>
    </row>
    <row r="77" spans="1:2">
      <c r="A77" s="25"/>
      <c r="B77" t="s">
        <v>160</v>
      </c>
    </row>
    <row r="78" spans="1:2">
      <c r="A78" s="25"/>
      <c r="B78" t="s">
        <v>162</v>
      </c>
    </row>
    <row r="79" spans="1:2">
      <c r="A79" s="25"/>
      <c r="B79" t="s">
        <v>161</v>
      </c>
    </row>
    <row r="80" spans="1:2">
      <c r="A80" s="25"/>
      <c r="B80" t="s">
        <v>163</v>
      </c>
    </row>
    <row r="81" spans="1:2">
      <c r="A81" s="25">
        <v>44297.8298399306</v>
      </c>
      <c r="B81" t="s">
        <v>164</v>
      </c>
    </row>
    <row r="82" spans="1:2">
      <c r="A82" s="25"/>
      <c r="B82" t="s">
        <v>165</v>
      </c>
    </row>
    <row r="83" spans="1:2">
      <c r="A83" s="25"/>
      <c r="B83" t="s">
        <v>166</v>
      </c>
    </row>
    <row r="84" spans="1:2">
      <c r="A84" s="25"/>
      <c r="B84" t="s">
        <v>167</v>
      </c>
    </row>
    <row r="85" spans="1:2">
      <c r="A85" s="25"/>
      <c r="B85" t="s">
        <v>169</v>
      </c>
    </row>
    <row r="86" spans="1:2">
      <c r="A86" s="25"/>
      <c r="B86" t="s">
        <v>170</v>
      </c>
    </row>
    <row r="87" spans="1:2">
      <c r="A87" s="25"/>
      <c r="B87" t="s">
        <v>172</v>
      </c>
    </row>
    <row r="88" spans="1:2">
      <c r="A88" s="25"/>
      <c r="B88" t="s">
        <v>173</v>
      </c>
    </row>
    <row r="89" spans="1:2">
      <c r="A89" s="25"/>
      <c r="B89" t="s">
        <v>174</v>
      </c>
    </row>
    <row r="90" spans="1:2">
      <c r="A90" s="25">
        <v>44299.579150810197</v>
      </c>
      <c r="B90" t="s">
        <v>176</v>
      </c>
    </row>
    <row r="91" spans="1:2">
      <c r="A91" s="25"/>
      <c r="B91" t="s">
        <v>177</v>
      </c>
    </row>
    <row r="92" spans="1:2">
      <c r="A92" s="25">
        <v>44299.694020486102</v>
      </c>
      <c r="B92" t="s">
        <v>178</v>
      </c>
    </row>
    <row r="93" spans="1:2">
      <c r="A93" s="25"/>
      <c r="B93" t="s">
        <v>179</v>
      </c>
    </row>
    <row r="94" spans="1:2">
      <c r="A94" s="25"/>
      <c r="B94" t="s">
        <v>180</v>
      </c>
    </row>
    <row r="95" spans="1:2">
      <c r="A95" s="25"/>
      <c r="B95" t="s">
        <v>181</v>
      </c>
    </row>
    <row r="96" spans="1:2">
      <c r="A96" s="25"/>
      <c r="B96" t="s">
        <v>182</v>
      </c>
    </row>
    <row r="97" spans="1:2">
      <c r="A97" s="25">
        <v>44300.588789467598</v>
      </c>
      <c r="B97" t="s">
        <v>183</v>
      </c>
    </row>
    <row r="98" spans="1:2">
      <c r="A98" s="25"/>
      <c r="B98" t="s">
        <v>185</v>
      </c>
    </row>
    <row r="99" spans="1:2">
      <c r="A99" s="25"/>
      <c r="B99" t="s">
        <v>186</v>
      </c>
    </row>
    <row r="100" spans="1:2">
      <c r="A100" s="25"/>
      <c r="B100" t="s">
        <v>184</v>
      </c>
    </row>
    <row r="101" spans="1:2">
      <c r="A101" s="25"/>
      <c r="B101" t="s">
        <v>187</v>
      </c>
    </row>
    <row r="102" spans="1:2">
      <c r="A102" s="25"/>
      <c r="B102" t="s">
        <v>188</v>
      </c>
    </row>
    <row r="103" spans="1:2">
      <c r="A103" s="25"/>
      <c r="B103" t="s">
        <v>189</v>
      </c>
    </row>
    <row r="104" spans="1:2">
      <c r="A104" s="25"/>
      <c r="B104" t="s">
        <v>192</v>
      </c>
    </row>
    <row r="105" spans="1:2">
      <c r="A105" s="25">
        <v>44302.4714969907</v>
      </c>
      <c r="B105" t="s">
        <v>193</v>
      </c>
    </row>
    <row r="106" spans="1:2">
      <c r="A106" s="25"/>
      <c r="B106" t="s">
        <v>194</v>
      </c>
    </row>
    <row r="107" spans="1:2">
      <c r="A107" s="25"/>
      <c r="B107" t="s">
        <v>195</v>
      </c>
    </row>
    <row r="108" spans="1:2">
      <c r="A108" s="25"/>
      <c r="B108" t="s">
        <v>196</v>
      </c>
    </row>
    <row r="109" spans="1:2">
      <c r="A109" s="25"/>
      <c r="B109" t="s">
        <v>198</v>
      </c>
    </row>
    <row r="110" spans="1:2">
      <c r="A110" s="25"/>
      <c r="B110" t="s">
        <v>199</v>
      </c>
    </row>
    <row r="111" spans="1:2">
      <c r="A111" s="25">
        <v>44303</v>
      </c>
      <c r="B111" t="s">
        <v>200</v>
      </c>
    </row>
    <row r="112" spans="1:2">
      <c r="A112" s="25"/>
      <c r="B112" t="s">
        <v>204</v>
      </c>
    </row>
    <row r="113" spans="1:2">
      <c r="A113" s="25"/>
      <c r="B113" t="s">
        <v>205</v>
      </c>
    </row>
    <row r="114" spans="1:2">
      <c r="A114" s="25">
        <v>44304.534314583303</v>
      </c>
      <c r="B114" t="s">
        <v>206</v>
      </c>
    </row>
    <row r="115" spans="1:2">
      <c r="A115" s="25"/>
      <c r="B115" t="s">
        <v>209</v>
      </c>
    </row>
    <row r="116" spans="1:2">
      <c r="A116" s="25"/>
      <c r="B116" t="s">
        <v>210</v>
      </c>
    </row>
    <row r="117" spans="1:2">
      <c r="A117" s="25"/>
      <c r="B117" t="s">
        <v>211</v>
      </c>
    </row>
    <row r="118" spans="1:2">
      <c r="A118" s="25"/>
      <c r="B118" t="s">
        <v>212</v>
      </c>
    </row>
    <row r="119" spans="1:2">
      <c r="A119" s="25"/>
      <c r="B119" t="s">
        <v>213</v>
      </c>
    </row>
    <row r="120" spans="1:2">
      <c r="A120" s="25">
        <v>44305.451966898101</v>
      </c>
      <c r="B120" t="s">
        <v>214</v>
      </c>
    </row>
    <row r="121" spans="1:2">
      <c r="A121" s="25"/>
      <c r="B121" t="s">
        <v>215</v>
      </c>
    </row>
    <row r="122" spans="1:2">
      <c r="A122" s="25"/>
      <c r="B122" t="s">
        <v>221</v>
      </c>
    </row>
    <row r="123" spans="1:2">
      <c r="A123" s="25"/>
      <c r="B123" t="s">
        <v>219</v>
      </c>
    </row>
    <row r="124" spans="1:2">
      <c r="A124" s="25"/>
      <c r="B124" t="s">
        <v>220</v>
      </c>
    </row>
    <row r="125" spans="1:2">
      <c r="A125" s="25"/>
      <c r="B125" t="s">
        <v>222</v>
      </c>
    </row>
    <row r="126" spans="1:2">
      <c r="A126" s="25"/>
      <c r="B126" t="s">
        <v>223</v>
      </c>
    </row>
    <row r="127" spans="1:2">
      <c r="A127" s="25"/>
      <c r="B127" t="s">
        <v>224</v>
      </c>
    </row>
    <row r="128" spans="1:2">
      <c r="A128" s="25"/>
      <c r="B128" t="s">
        <v>225</v>
      </c>
    </row>
    <row r="129" spans="1:2">
      <c r="A129" s="25"/>
      <c r="B129" t="s">
        <v>226</v>
      </c>
    </row>
    <row r="130" spans="1:2">
      <c r="A130" s="25">
        <v>44306.324938425903</v>
      </c>
      <c r="B130" t="s">
        <v>227</v>
      </c>
    </row>
    <row r="131" spans="1:2">
      <c r="A131" s="25"/>
      <c r="B131" t="s">
        <v>228</v>
      </c>
    </row>
    <row r="132" spans="1:2">
      <c r="A132" s="25"/>
      <c r="B132" t="s">
        <v>229</v>
      </c>
    </row>
    <row r="133" spans="1:2">
      <c r="A133" s="25"/>
      <c r="B133" t="s">
        <v>230</v>
      </c>
    </row>
    <row r="134" spans="1:2">
      <c r="A134" s="25"/>
      <c r="B134" t="s">
        <v>231</v>
      </c>
    </row>
    <row r="135" spans="1:2">
      <c r="A135" s="25"/>
      <c r="B135" t="s">
        <v>232</v>
      </c>
    </row>
    <row r="136" spans="1:2">
      <c r="A136" s="25"/>
      <c r="B136" t="s">
        <v>233</v>
      </c>
    </row>
    <row r="137" spans="1:2">
      <c r="A137" s="25"/>
      <c r="B137" t="s">
        <v>234</v>
      </c>
    </row>
    <row r="138" spans="1:2">
      <c r="A138" s="25"/>
      <c r="B138" t="s">
        <v>235</v>
      </c>
    </row>
    <row r="139" spans="1:2">
      <c r="A139" s="25">
        <v>44307.766821643498</v>
      </c>
      <c r="B139" t="s">
        <v>236</v>
      </c>
    </row>
    <row r="140" spans="1:2">
      <c r="A140" s="25">
        <v>44307.8445818287</v>
      </c>
      <c r="B140" t="s">
        <v>237</v>
      </c>
    </row>
    <row r="141" spans="1:2">
      <c r="A141" s="25">
        <v>44308.488527314803</v>
      </c>
      <c r="B141" t="s">
        <v>238</v>
      </c>
    </row>
    <row r="142" spans="1:2">
      <c r="A142" s="25"/>
      <c r="B142" t="s">
        <v>239</v>
      </c>
    </row>
    <row r="143" spans="1:2">
      <c r="A143" s="25"/>
      <c r="B143" t="s">
        <v>252</v>
      </c>
    </row>
    <row r="144" spans="1:2">
      <c r="A144" s="25">
        <v>44314.278955902802</v>
      </c>
      <c r="B144" t="s">
        <v>253</v>
      </c>
    </row>
    <row r="145" spans="1:2">
      <c r="A145" s="25"/>
      <c r="B145" t="s">
        <v>255</v>
      </c>
    </row>
    <row r="146" spans="1:2">
      <c r="A146" s="25"/>
      <c r="B146" t="s">
        <v>257</v>
      </c>
    </row>
    <row r="147" spans="1:2">
      <c r="A147" s="25">
        <v>44315.688820486102</v>
      </c>
      <c r="B147" t="s">
        <v>262</v>
      </c>
    </row>
    <row r="148" spans="1:2">
      <c r="A148" s="25"/>
      <c r="B148" t="s">
        <v>259</v>
      </c>
    </row>
    <row r="149" spans="1:2">
      <c r="A149" s="25"/>
      <c r="B149" t="s">
        <v>260</v>
      </c>
    </row>
    <row r="150" spans="1:2">
      <c r="A150" s="25"/>
      <c r="B150" t="s">
        <v>261</v>
      </c>
    </row>
    <row r="151" spans="1:2">
      <c r="A151" s="25"/>
      <c r="B151" t="s">
        <v>263</v>
      </c>
    </row>
    <row r="152" spans="1:2">
      <c r="A152" s="25">
        <v>44315.8158616898</v>
      </c>
      <c r="B152" t="s">
        <v>264</v>
      </c>
    </row>
    <row r="153" spans="1:2">
      <c r="A153" s="25"/>
      <c r="B153" t="s">
        <v>265</v>
      </c>
    </row>
    <row r="154" spans="1:2">
      <c r="A154" s="25"/>
      <c r="B154" t="s">
        <v>266</v>
      </c>
    </row>
    <row r="155" spans="1:2">
      <c r="A155" s="25"/>
      <c r="B155" t="s">
        <v>267</v>
      </c>
    </row>
    <row r="156" spans="1:2">
      <c r="A156" s="25"/>
      <c r="B156" t="s">
        <v>268</v>
      </c>
    </row>
    <row r="157" spans="1:2">
      <c r="A157" s="25"/>
      <c r="B157" t="s">
        <v>269</v>
      </c>
    </row>
    <row r="158" spans="1:2">
      <c r="A158" s="25">
        <v>44316.651822337997</v>
      </c>
      <c r="B158" t="s">
        <v>270</v>
      </c>
    </row>
    <row r="159" spans="1:2">
      <c r="A159" s="25"/>
      <c r="B159" t="s">
        <v>272</v>
      </c>
    </row>
    <row r="160" spans="1:2">
      <c r="A160" s="25"/>
      <c r="B160" t="s">
        <v>271</v>
      </c>
    </row>
    <row r="161" spans="1:2">
      <c r="A161" s="25"/>
      <c r="B161" t="s">
        <v>273</v>
      </c>
    </row>
    <row r="162" spans="1:2">
      <c r="A162" s="25"/>
      <c r="B162" t="s">
        <v>274</v>
      </c>
    </row>
    <row r="163" spans="1:2">
      <c r="A163" s="25"/>
      <c r="B163" t="s">
        <v>276</v>
      </c>
    </row>
    <row r="164" spans="1:2">
      <c r="A164" s="25"/>
      <c r="B164" t="s">
        <v>277</v>
      </c>
    </row>
    <row r="165" spans="1:2">
      <c r="A165" s="25"/>
      <c r="B165" t="s">
        <v>279</v>
      </c>
    </row>
    <row r="166" spans="1:2">
      <c r="A166" s="25"/>
      <c r="B166" t="s">
        <v>280</v>
      </c>
    </row>
    <row r="167" spans="1:2">
      <c r="A167" s="25">
        <v>44318.795286805602</v>
      </c>
      <c r="B167" t="s">
        <v>291</v>
      </c>
    </row>
    <row r="168" spans="1:2">
      <c r="A168" s="25"/>
      <c r="B168" t="s">
        <v>290</v>
      </c>
    </row>
    <row r="169" spans="1:2">
      <c r="A169" s="25">
        <v>44319.416666666664</v>
      </c>
      <c r="B169" t="s">
        <v>292</v>
      </c>
    </row>
    <row r="170" spans="1:2">
      <c r="A170" s="25"/>
      <c r="B170" t="s">
        <v>294</v>
      </c>
    </row>
    <row r="171" spans="1:2">
      <c r="A171" s="25">
        <v>44320.589794328705</v>
      </c>
      <c r="B171" t="s">
        <v>295</v>
      </c>
    </row>
    <row r="172" spans="1:2">
      <c r="A172" s="25"/>
      <c r="B172" t="s">
        <v>303</v>
      </c>
    </row>
    <row r="173" spans="1:2">
      <c r="A173" s="25">
        <v>44321</v>
      </c>
      <c r="B173" t="s">
        <v>304</v>
      </c>
    </row>
    <row r="174" spans="1:2">
      <c r="A174" s="25"/>
      <c r="B174" t="s">
        <v>305</v>
      </c>
    </row>
    <row r="175" spans="1:2">
      <c r="A175" s="25"/>
      <c r="B175" t="s">
        <v>306</v>
      </c>
    </row>
    <row r="176" spans="1:2">
      <c r="A176" s="25"/>
      <c r="B176" t="s">
        <v>307</v>
      </c>
    </row>
    <row r="177" spans="1:2">
      <c r="A177" s="25"/>
      <c r="B177" t="s">
        <v>308</v>
      </c>
    </row>
    <row r="178" spans="1:2">
      <c r="A178" s="25"/>
      <c r="B178" t="s">
        <v>309</v>
      </c>
    </row>
    <row r="179" spans="1:2">
      <c r="A179" s="25"/>
      <c r="B179" t="s">
        <v>312</v>
      </c>
    </row>
    <row r="180" spans="1:2">
      <c r="A180" s="25"/>
      <c r="B180" t="s">
        <v>313</v>
      </c>
    </row>
    <row r="181" spans="1:2">
      <c r="A181" s="25"/>
      <c r="B181" t="s">
        <v>315</v>
      </c>
    </row>
    <row r="182" spans="1:2">
      <c r="A182" s="25"/>
      <c r="B182" t="s">
        <v>316</v>
      </c>
    </row>
    <row r="183" spans="1:2">
      <c r="A183" s="25">
        <v>44322.355669791701</v>
      </c>
      <c r="B183" t="s">
        <v>318</v>
      </c>
    </row>
    <row r="184" spans="1:2">
      <c r="A184" s="25"/>
      <c r="B184" t="s">
        <v>320</v>
      </c>
    </row>
    <row r="185" spans="1:2">
      <c r="A185" s="25"/>
      <c r="B185" t="s">
        <v>321</v>
      </c>
    </row>
    <row r="186" spans="1:2">
      <c r="A186" s="25"/>
      <c r="B186" t="s">
        <v>322</v>
      </c>
    </row>
    <row r="187" spans="1:2">
      <c r="A187" s="25"/>
      <c r="B187" t="s">
        <v>323</v>
      </c>
    </row>
    <row r="188" spans="1:2">
      <c r="A188" s="25">
        <v>44323.920671874999</v>
      </c>
      <c r="B188" t="s">
        <v>325</v>
      </c>
    </row>
    <row r="189" spans="1:2">
      <c r="A189" s="25"/>
      <c r="B189" t="s">
        <v>326</v>
      </c>
    </row>
    <row r="190" spans="1:2">
      <c r="A190" s="25"/>
      <c r="B190" t="s">
        <v>327</v>
      </c>
    </row>
    <row r="191" spans="1:2">
      <c r="A191" s="25"/>
      <c r="B191" t="s">
        <v>328</v>
      </c>
    </row>
    <row r="192" spans="1:2">
      <c r="A192" s="25"/>
      <c r="B192" t="s">
        <v>329</v>
      </c>
    </row>
    <row r="193" spans="1:2">
      <c r="A193" s="25"/>
      <c r="B193" t="s">
        <v>330</v>
      </c>
    </row>
    <row r="194" spans="1:2">
      <c r="A194" s="25"/>
      <c r="B194" t="s">
        <v>331</v>
      </c>
    </row>
    <row r="195" spans="1:2">
      <c r="A195" s="25"/>
      <c r="B195" t="s">
        <v>332</v>
      </c>
    </row>
    <row r="196" spans="1:2">
      <c r="A196" s="25"/>
      <c r="B196" t="s">
        <v>333</v>
      </c>
    </row>
    <row r="197" spans="1:2">
      <c r="A197" s="25"/>
      <c r="B197" t="s">
        <v>334</v>
      </c>
    </row>
    <row r="198" spans="1:2">
      <c r="A198" s="25">
        <v>44325.499741435196</v>
      </c>
      <c r="B198" t="s">
        <v>335</v>
      </c>
    </row>
    <row r="199" spans="1:2">
      <c r="A199" s="25"/>
      <c r="B199" t="s">
        <v>336</v>
      </c>
    </row>
    <row r="200" spans="1:2">
      <c r="A200" s="25"/>
      <c r="B200" t="s">
        <v>337</v>
      </c>
    </row>
    <row r="201" spans="1:2">
      <c r="A201" s="25"/>
      <c r="B201" t="s">
        <v>338</v>
      </c>
    </row>
    <row r="202" spans="1:2">
      <c r="A202" s="25"/>
      <c r="B202" t="s">
        <v>339</v>
      </c>
    </row>
    <row r="203" spans="1:2">
      <c r="A203" s="25"/>
      <c r="B203" t="s">
        <v>340</v>
      </c>
    </row>
    <row r="204" spans="1:2">
      <c r="A204" s="25"/>
      <c r="B204" t="s">
        <v>341</v>
      </c>
    </row>
    <row r="205" spans="1:2">
      <c r="A205" s="25"/>
      <c r="B205" t="s">
        <v>342</v>
      </c>
    </row>
    <row r="206" spans="1:2">
      <c r="A206" s="25"/>
      <c r="B206" t="s">
        <v>343</v>
      </c>
    </row>
    <row r="207" spans="1:2">
      <c r="A207" s="25"/>
      <c r="B207" t="s">
        <v>344</v>
      </c>
    </row>
    <row r="208" spans="1:2">
      <c r="A208" s="25"/>
      <c r="B208" t="s">
        <v>345</v>
      </c>
    </row>
    <row r="209" spans="1:2">
      <c r="A209" s="25">
        <v>44326.575224768501</v>
      </c>
      <c r="B209" t="s">
        <v>346</v>
      </c>
    </row>
    <row r="210" spans="1:2">
      <c r="A210" s="25"/>
      <c r="B210" t="s">
        <v>347</v>
      </c>
    </row>
    <row r="211" spans="1:2">
      <c r="A211" s="25"/>
      <c r="B211" t="s">
        <v>348</v>
      </c>
    </row>
    <row r="212" spans="1:2">
      <c r="A212" s="25"/>
      <c r="B212" t="s">
        <v>349</v>
      </c>
    </row>
    <row r="213" spans="1:2">
      <c r="A213" s="25"/>
      <c r="B213" t="s">
        <v>352</v>
      </c>
    </row>
    <row r="214" spans="1:2">
      <c r="A214" s="25">
        <v>44328.702704976902</v>
      </c>
      <c r="B214" t="s">
        <v>353</v>
      </c>
    </row>
    <row r="215" spans="1:2">
      <c r="A215" s="25"/>
      <c r="B215" t="s">
        <v>354</v>
      </c>
    </row>
    <row r="216" spans="1:2">
      <c r="A216" s="25"/>
      <c r="B216" t="s">
        <v>355</v>
      </c>
    </row>
    <row r="217" spans="1:2">
      <c r="A217" s="25"/>
      <c r="B217" t="s">
        <v>357</v>
      </c>
    </row>
    <row r="218" spans="1:2">
      <c r="A218" s="25"/>
      <c r="B218" t="s">
        <v>358</v>
      </c>
    </row>
    <row r="219" spans="1:2">
      <c r="A219" s="25"/>
      <c r="B219" t="s">
        <v>356</v>
      </c>
    </row>
    <row r="220" spans="1:2">
      <c r="A220" s="25"/>
      <c r="B220" t="s">
        <v>360</v>
      </c>
    </row>
    <row r="221" spans="1:2">
      <c r="A221" s="25"/>
      <c r="B221" t="s">
        <v>359</v>
      </c>
    </row>
    <row r="222" spans="1:2">
      <c r="A222" s="25"/>
      <c r="B222" t="s">
        <v>361</v>
      </c>
    </row>
    <row r="223" spans="1:2">
      <c r="A223" s="25"/>
      <c r="B223" t="s">
        <v>362</v>
      </c>
    </row>
    <row r="224" spans="1:2">
      <c r="A224" s="25">
        <v>44333.425679861102</v>
      </c>
      <c r="B224" t="s">
        <v>363</v>
      </c>
    </row>
    <row r="225" spans="1:2">
      <c r="A225" s="25"/>
      <c r="B225" t="s">
        <v>364</v>
      </c>
    </row>
    <row r="226" spans="1:2">
      <c r="A226" s="25"/>
      <c r="B226" t="s">
        <v>368</v>
      </c>
    </row>
    <row r="227" spans="1:2">
      <c r="A227" s="25"/>
      <c r="B227" t="s">
        <v>369</v>
      </c>
    </row>
    <row r="228" spans="1:2">
      <c r="A228" s="25"/>
      <c r="B228" t="s">
        <v>370</v>
      </c>
    </row>
    <row r="229" spans="1:2">
      <c r="A229" s="25"/>
      <c r="B229" t="s">
        <v>371</v>
      </c>
    </row>
    <row r="230" spans="1:2">
      <c r="A230" s="25"/>
      <c r="B230" t="s">
        <v>373</v>
      </c>
    </row>
    <row r="231" spans="1:2">
      <c r="A231" s="25"/>
      <c r="B231" t="s">
        <v>374</v>
      </c>
    </row>
    <row r="232" spans="1:2">
      <c r="A232" s="25">
        <v>44336</v>
      </c>
      <c r="B232" t="s">
        <v>378</v>
      </c>
    </row>
    <row r="233" spans="1:2">
      <c r="A233" s="25"/>
      <c r="B233" t="s">
        <v>379</v>
      </c>
    </row>
    <row r="234" spans="1:2">
      <c r="A234" s="25"/>
      <c r="B234" t="s">
        <v>381</v>
      </c>
    </row>
    <row r="235" spans="1:2">
      <c r="A235" s="25"/>
      <c r="B235" t="s">
        <v>382</v>
      </c>
    </row>
    <row r="236" spans="1:2">
      <c r="A236" s="25"/>
      <c r="B236" t="s">
        <v>385</v>
      </c>
    </row>
    <row r="237" spans="1:2">
      <c r="A237" s="25"/>
      <c r="B237" t="s">
        <v>387</v>
      </c>
    </row>
    <row r="238" spans="1:2">
      <c r="A238" s="25"/>
      <c r="B238" t="s">
        <v>395</v>
      </c>
    </row>
    <row r="239" spans="1:2">
      <c r="A239" s="25"/>
      <c r="B239" t="s">
        <v>394</v>
      </c>
    </row>
    <row r="240" spans="1:2">
      <c r="A240" s="25"/>
      <c r="B240" t="s">
        <v>396</v>
      </c>
    </row>
    <row r="241" spans="1:2">
      <c r="A241" s="25"/>
      <c r="B241" t="s">
        <v>400</v>
      </c>
    </row>
    <row r="242" spans="1:2">
      <c r="A242" s="25"/>
      <c r="B242" t="s">
        <v>409</v>
      </c>
    </row>
    <row r="243" spans="1:2">
      <c r="A243" s="25"/>
      <c r="B243" t="s">
        <v>410</v>
      </c>
    </row>
    <row r="244" spans="1:2">
      <c r="A244" s="25"/>
      <c r="B244" t="s">
        <v>413</v>
      </c>
    </row>
    <row r="245" spans="1:2">
      <c r="A245" s="25">
        <v>44338.757544444401</v>
      </c>
      <c r="B245" t="s">
        <v>412</v>
      </c>
    </row>
    <row r="246" spans="1:2">
      <c r="A246" s="25"/>
      <c r="B246" t="s">
        <v>414</v>
      </c>
    </row>
    <row r="247" spans="1:2">
      <c r="A247" s="25">
        <v>44340.377351157404</v>
      </c>
      <c r="B247" t="s">
        <v>415</v>
      </c>
    </row>
    <row r="248" spans="1:2">
      <c r="A248" s="25"/>
      <c r="B248" t="s">
        <v>416</v>
      </c>
    </row>
    <row r="249" spans="1:2">
      <c r="A249" s="25"/>
      <c r="B249" t="s">
        <v>419</v>
      </c>
    </row>
    <row r="250" spans="1:2">
      <c r="A250" s="25"/>
      <c r="B250" t="s">
        <v>420</v>
      </c>
    </row>
    <row r="251" spans="1:2">
      <c r="A251" s="25"/>
      <c r="B251" t="s">
        <v>421</v>
      </c>
    </row>
    <row r="252" spans="1:2">
      <c r="A252" s="25"/>
      <c r="B252" t="s">
        <v>423</v>
      </c>
    </row>
    <row r="253" spans="1:2">
      <c r="A253" s="25"/>
      <c r="B253" t="s">
        <v>424</v>
      </c>
    </row>
    <row r="254" spans="1:2">
      <c r="B254" t="s">
        <v>425</v>
      </c>
    </row>
    <row r="255" spans="1:2">
      <c r="A255" s="25">
        <v>44341.368147569403</v>
      </c>
      <c r="B255" t="s">
        <v>429</v>
      </c>
    </row>
    <row r="256" spans="1:2">
      <c r="A256" s="25"/>
      <c r="B256" t="s">
        <v>431</v>
      </c>
    </row>
    <row r="257" spans="1:2">
      <c r="A257" s="25"/>
      <c r="B257" t="s">
        <v>434</v>
      </c>
    </row>
    <row r="258" spans="1:2">
      <c r="A258" s="25"/>
      <c r="B258" t="s">
        <v>437</v>
      </c>
    </row>
    <row r="259" spans="1:2">
      <c r="A259" s="25"/>
      <c r="B259" t="s">
        <v>438</v>
      </c>
    </row>
    <row r="260" spans="1:2">
      <c r="A260" s="25"/>
      <c r="B260" t="s">
        <v>439</v>
      </c>
    </row>
    <row r="261" spans="1:2">
      <c r="A261" s="25"/>
      <c r="B261" t="s">
        <v>440</v>
      </c>
    </row>
    <row r="262" spans="1:2">
      <c r="A262" s="25"/>
      <c r="B262" t="s">
        <v>441</v>
      </c>
    </row>
    <row r="263" spans="1:2">
      <c r="A263" s="25"/>
      <c r="B263" t="s">
        <v>443</v>
      </c>
    </row>
    <row r="264" spans="1:2">
      <c r="A264" s="25"/>
      <c r="B264" t="s">
        <v>455</v>
      </c>
    </row>
    <row r="265" spans="1:2">
      <c r="A265" s="25"/>
      <c r="B265" t="s">
        <v>456</v>
      </c>
    </row>
    <row r="266" spans="1:2">
      <c r="A266" s="25"/>
      <c r="B266" t="s">
        <v>457</v>
      </c>
    </row>
    <row r="267" spans="1:2">
      <c r="A267" s="25">
        <v>44343.596566666703</v>
      </c>
      <c r="B267" t="s">
        <v>458</v>
      </c>
    </row>
    <row r="268" spans="1:2">
      <c r="A268" s="25"/>
      <c r="B268" t="s">
        <v>459</v>
      </c>
    </row>
    <row r="269" spans="1:2">
      <c r="A269" s="25"/>
      <c r="B269" t="s">
        <v>460</v>
      </c>
    </row>
    <row r="270" spans="1:2">
      <c r="A270" s="25"/>
      <c r="B270" t="s">
        <v>511</v>
      </c>
    </row>
    <row r="271" spans="1:2">
      <c r="A271" s="25"/>
      <c r="B271" t="s">
        <v>512</v>
      </c>
    </row>
    <row r="272" spans="1:2">
      <c r="A272" s="25"/>
      <c r="B272" t="s">
        <v>513</v>
      </c>
    </row>
    <row r="273" spans="1:2">
      <c r="A273" s="25"/>
      <c r="B273" t="s">
        <v>514</v>
      </c>
    </row>
    <row r="274" spans="1:2">
      <c r="A274" s="25"/>
      <c r="B274" t="s">
        <v>515</v>
      </c>
    </row>
    <row r="275" spans="1:2">
      <c r="A275" s="25"/>
      <c r="B275" t="s">
        <v>517</v>
      </c>
    </row>
    <row r="276" spans="1:2">
      <c r="A276" s="25">
        <v>44352.575020601798</v>
      </c>
      <c r="B276" t="s">
        <v>519</v>
      </c>
    </row>
    <row r="277" spans="1:2">
      <c r="A277" s="25"/>
      <c r="B277" t="s">
        <v>518</v>
      </c>
    </row>
    <row r="278" spans="1:2">
      <c r="A278" s="25"/>
      <c r="B278" t="s">
        <v>520</v>
      </c>
    </row>
    <row r="279" spans="1:2">
      <c r="A279" s="25">
        <v>44353.419314120401</v>
      </c>
      <c r="B279" t="s">
        <v>521</v>
      </c>
    </row>
    <row r="280" spans="1:2">
      <c r="A280" s="25"/>
      <c r="B280" t="s">
        <v>527</v>
      </c>
    </row>
    <row r="281" spans="1:2">
      <c r="A281" s="25"/>
      <c r="B281" t="s">
        <v>522</v>
      </c>
    </row>
    <row r="282" spans="1:2">
      <c r="A282" s="25"/>
      <c r="B282" t="s">
        <v>523</v>
      </c>
    </row>
    <row r="283" spans="1:2">
      <c r="A283" s="25"/>
      <c r="B283" t="s">
        <v>524</v>
      </c>
    </row>
    <row r="284" spans="1:2">
      <c r="A284" s="25"/>
      <c r="B284" t="s">
        <v>526</v>
      </c>
    </row>
    <row r="285" spans="1:2">
      <c r="A285" s="25"/>
      <c r="B285" t="s">
        <v>528</v>
      </c>
    </row>
    <row r="286" spans="1:2">
      <c r="A286" s="25"/>
      <c r="B286" t="s">
        <v>529</v>
      </c>
    </row>
    <row r="287" spans="1:2">
      <c r="A287" s="25"/>
      <c r="B287" t="s">
        <v>530</v>
      </c>
    </row>
    <row r="288" spans="1:2">
      <c r="A288" s="25"/>
      <c r="B288" t="s">
        <v>531</v>
      </c>
    </row>
    <row r="289" spans="1:2">
      <c r="A289" s="25"/>
      <c r="B289" t="s">
        <v>532</v>
      </c>
    </row>
    <row r="290" spans="1:2">
      <c r="A290" s="25"/>
      <c r="B290" t="s">
        <v>533</v>
      </c>
    </row>
    <row r="291" spans="1:2">
      <c r="A291" s="25"/>
      <c r="B291" t="s">
        <v>534</v>
      </c>
    </row>
    <row r="292" spans="1:2">
      <c r="A292" s="25"/>
      <c r="B292" t="s">
        <v>535</v>
      </c>
    </row>
    <row r="293" spans="1:2">
      <c r="A293" s="25"/>
      <c r="B293" t="s">
        <v>536</v>
      </c>
    </row>
    <row r="294" spans="1:2">
      <c r="A294" s="25"/>
      <c r="B294" t="s">
        <v>538</v>
      </c>
    </row>
    <row r="295" spans="1:2">
      <c r="A295" s="25"/>
      <c r="B295" t="s">
        <v>537</v>
      </c>
    </row>
    <row r="296" spans="1:2">
      <c r="A296" s="25"/>
      <c r="B296" t="s">
        <v>540</v>
      </c>
    </row>
    <row r="297" spans="1:2">
      <c r="A297" s="25"/>
      <c r="B297" t="s">
        <v>541</v>
      </c>
    </row>
    <row r="298" spans="1:2">
      <c r="A298" s="25"/>
      <c r="B298" t="s">
        <v>545</v>
      </c>
    </row>
    <row r="299" spans="1:2">
      <c r="A299" s="25"/>
      <c r="B299" t="s">
        <v>546</v>
      </c>
    </row>
    <row r="300" spans="1:2">
      <c r="A300" s="25">
        <v>44356.777344212998</v>
      </c>
      <c r="B300" t="s">
        <v>547</v>
      </c>
    </row>
    <row r="301" spans="1:2">
      <c r="A301" s="25"/>
      <c r="B301" t="s">
        <v>548</v>
      </c>
    </row>
    <row r="302" spans="1:2">
      <c r="A302" s="25"/>
      <c r="B302" t="s">
        <v>549</v>
      </c>
    </row>
    <row r="303" spans="1:2">
      <c r="A303" s="25"/>
      <c r="B303" t="s">
        <v>550</v>
      </c>
    </row>
    <row r="304" spans="1:2" ht="30">
      <c r="A304" s="25"/>
      <c r="B304" s="6" t="s">
        <v>551</v>
      </c>
    </row>
    <row r="305" spans="1:2">
      <c r="A305" s="25"/>
      <c r="B305" t="s">
        <v>552</v>
      </c>
    </row>
    <row r="306" spans="1:2">
      <c r="A306" s="25"/>
      <c r="B306" t="s">
        <v>553</v>
      </c>
    </row>
    <row r="307" spans="1:2">
      <c r="A307" s="25"/>
      <c r="B307" t="s">
        <v>554</v>
      </c>
    </row>
    <row r="308" spans="1:2">
      <c r="A308" s="25"/>
      <c r="B308" t="s">
        <v>555</v>
      </c>
    </row>
    <row r="309" spans="1:2">
      <c r="A309" s="25"/>
      <c r="B309" t="s">
        <v>566</v>
      </c>
    </row>
    <row r="310" spans="1:2">
      <c r="A310" s="25">
        <v>44357.347470833301</v>
      </c>
      <c r="B310" t="s">
        <v>567</v>
      </c>
    </row>
    <row r="311" spans="1:2">
      <c r="A311" s="25"/>
      <c r="B311" t="s">
        <v>570</v>
      </c>
    </row>
    <row r="312" spans="1:2">
      <c r="A312" s="25"/>
      <c r="B312" t="s">
        <v>571</v>
      </c>
    </row>
    <row r="313" spans="1:2">
      <c r="A313" s="25"/>
      <c r="B313" t="s">
        <v>573</v>
      </c>
    </row>
    <row r="314" spans="1:2">
      <c r="A314" s="25"/>
      <c r="B314" t="s">
        <v>574</v>
      </c>
    </row>
    <row r="315" spans="1:2">
      <c r="A315" s="25"/>
      <c r="B315" t="s">
        <v>575</v>
      </c>
    </row>
    <row r="316" spans="1:2">
      <c r="A316" s="25"/>
      <c r="B316" t="s">
        <v>576</v>
      </c>
    </row>
    <row r="317" spans="1:2">
      <c r="A317" s="25"/>
      <c r="B317" t="s">
        <v>577</v>
      </c>
    </row>
    <row r="318" spans="1:2">
      <c r="A318" s="25"/>
      <c r="B318" t="s">
        <v>578</v>
      </c>
    </row>
    <row r="319" spans="1:2">
      <c r="A319" s="25"/>
      <c r="B319" t="s">
        <v>579</v>
      </c>
    </row>
    <row r="320" spans="1:2">
      <c r="A320" s="25"/>
      <c r="B320" t="s">
        <v>580</v>
      </c>
    </row>
    <row r="321" spans="1:2">
      <c r="A321" s="25"/>
      <c r="B321" t="s">
        <v>581</v>
      </c>
    </row>
    <row r="322" spans="1:2">
      <c r="A322" s="25"/>
      <c r="B322" t="s">
        <v>582</v>
      </c>
    </row>
    <row r="323" spans="1:2">
      <c r="A323" s="25">
        <v>44359.798668518502</v>
      </c>
      <c r="B323" t="s">
        <v>583</v>
      </c>
    </row>
    <row r="324" spans="1:2">
      <c r="A324" s="25"/>
      <c r="B324" t="s">
        <v>584</v>
      </c>
    </row>
    <row r="325" spans="1:2">
      <c r="A325" s="25">
        <v>44360.301544444403</v>
      </c>
      <c r="B325" t="s">
        <v>585</v>
      </c>
    </row>
    <row r="326" spans="1:2">
      <c r="A326" s="25"/>
      <c r="B326" t="s">
        <v>586</v>
      </c>
    </row>
    <row r="327" spans="1:2">
      <c r="A327" s="25"/>
      <c r="B327" t="s">
        <v>587</v>
      </c>
    </row>
    <row r="328" spans="1:2">
      <c r="A328" s="25"/>
      <c r="B328" t="s">
        <v>588</v>
      </c>
    </row>
    <row r="329" spans="1:2">
      <c r="A329" s="25"/>
      <c r="B329" t="s">
        <v>589</v>
      </c>
    </row>
    <row r="330" spans="1:2">
      <c r="A330" s="25"/>
      <c r="B330" t="s">
        <v>590</v>
      </c>
    </row>
    <row r="331" spans="1:2">
      <c r="A331" s="25"/>
      <c r="B331" t="s">
        <v>591</v>
      </c>
    </row>
    <row r="332" spans="1:2" ht="30">
      <c r="A332" s="25"/>
      <c r="B332" s="6" t="s">
        <v>596</v>
      </c>
    </row>
    <row r="333" spans="1:2">
      <c r="A333" s="25"/>
      <c r="B333" t="s">
        <v>592</v>
      </c>
    </row>
    <row r="334" spans="1:2">
      <c r="A334" s="25"/>
      <c r="B334" t="s">
        <v>593</v>
      </c>
    </row>
    <row r="335" spans="1:2">
      <c r="A335" s="25"/>
      <c r="B335" t="s">
        <v>594</v>
      </c>
    </row>
    <row r="336" spans="1:2">
      <c r="A336" s="25"/>
      <c r="B336" t="s">
        <v>601</v>
      </c>
    </row>
    <row r="337" spans="1:2">
      <c r="A337" s="25">
        <v>44360.751121412002</v>
      </c>
      <c r="B337" t="s">
        <v>595</v>
      </c>
    </row>
    <row r="338" spans="1:2">
      <c r="A338" s="25"/>
      <c r="B338" t="s">
        <v>597</v>
      </c>
    </row>
    <row r="339" spans="1:2">
      <c r="A339" s="25"/>
      <c r="B339" t="s">
        <v>599</v>
      </c>
    </row>
    <row r="340" spans="1:2">
      <c r="A340" s="25"/>
      <c r="B340" t="s">
        <v>600</v>
      </c>
    </row>
    <row r="341" spans="1:2">
      <c r="A341" s="25"/>
      <c r="B341" t="s">
        <v>607</v>
      </c>
    </row>
    <row r="342" spans="1:2" ht="30">
      <c r="A342" s="25"/>
      <c r="B342" s="6" t="s">
        <v>602</v>
      </c>
    </row>
    <row r="343" spans="1:2" ht="30">
      <c r="A343" s="25"/>
      <c r="B343" s="6" t="s">
        <v>609</v>
      </c>
    </row>
    <row r="344" spans="1:2">
      <c r="A344" s="25"/>
      <c r="B344" t="s">
        <v>604</v>
      </c>
    </row>
    <row r="345" spans="1:2" ht="30">
      <c r="A345" s="25"/>
      <c r="B345" s="6" t="s">
        <v>606</v>
      </c>
    </row>
    <row r="346" spans="1:2">
      <c r="A346" s="25"/>
      <c r="B346" t="s">
        <v>608</v>
      </c>
    </row>
    <row r="347" spans="1:2">
      <c r="A347" s="25"/>
      <c r="B347" t="s">
        <v>610</v>
      </c>
    </row>
    <row r="348" spans="1:2">
      <c r="A348" s="25"/>
      <c r="B348" t="s">
        <v>612</v>
      </c>
    </row>
    <row r="349" spans="1:2" ht="30">
      <c r="A349" s="25"/>
      <c r="B349" s="6" t="s">
        <v>613</v>
      </c>
    </row>
    <row r="350" spans="1:2">
      <c r="A350" s="25"/>
      <c r="B350" t="s">
        <v>614</v>
      </c>
    </row>
    <row r="351" spans="1:2">
      <c r="A351" s="25"/>
      <c r="B351" t="s">
        <v>615</v>
      </c>
    </row>
    <row r="352" spans="1:2">
      <c r="A352" s="25"/>
      <c r="B352" t="s">
        <v>616</v>
      </c>
    </row>
    <row r="353" spans="1:2">
      <c r="A353" s="25">
        <v>44362.670448611098</v>
      </c>
      <c r="B353" t="s">
        <v>617</v>
      </c>
    </row>
    <row r="354" spans="1:2">
      <c r="A354" s="25"/>
      <c r="B354" t="s">
        <v>618</v>
      </c>
    </row>
    <row r="355" spans="1:2">
      <c r="A355" s="25"/>
      <c r="B355" t="s">
        <v>619</v>
      </c>
    </row>
    <row r="356" spans="1:2">
      <c r="A356" s="25"/>
      <c r="B356" t="s">
        <v>621</v>
      </c>
    </row>
    <row r="357" spans="1:2">
      <c r="A357" s="25"/>
      <c r="B357" t="s">
        <v>622</v>
      </c>
    </row>
    <row r="358" spans="1:2">
      <c r="A358" s="25"/>
      <c r="B358" t="s">
        <v>624</v>
      </c>
    </row>
    <row r="359" spans="1:2">
      <c r="A359" s="25"/>
      <c r="B359" t="s">
        <v>625</v>
      </c>
    </row>
    <row r="360" spans="1:2">
      <c r="A360" s="25"/>
      <c r="B360" t="s">
        <v>627</v>
      </c>
    </row>
    <row r="361" spans="1:2">
      <c r="A361" s="25"/>
      <c r="B361" t="s">
        <v>628</v>
      </c>
    </row>
    <row r="362" spans="1:2">
      <c r="A362" s="25"/>
      <c r="B362" s="44" t="s">
        <v>637</v>
      </c>
    </row>
    <row r="363" spans="1:2">
      <c r="A363" s="25"/>
      <c r="B363" t="s">
        <v>629</v>
      </c>
    </row>
    <row r="364" spans="1:2">
      <c r="A364" s="25"/>
      <c r="B364" t="s">
        <v>630</v>
      </c>
    </row>
    <row r="365" spans="1:2">
      <c r="A365" s="25"/>
      <c r="B365" t="s">
        <v>631</v>
      </c>
    </row>
    <row r="366" spans="1:2">
      <c r="A366" s="25"/>
      <c r="B366" t="s">
        <v>632</v>
      </c>
    </row>
    <row r="367" spans="1:2">
      <c r="A367" s="25">
        <v>44363.678779398098</v>
      </c>
      <c r="B367" t="s">
        <v>633</v>
      </c>
    </row>
    <row r="368" spans="1:2">
      <c r="A368" s="25"/>
      <c r="B368" t="s">
        <v>634</v>
      </c>
    </row>
    <row r="369" spans="1:2">
      <c r="A369" s="25"/>
      <c r="B369" t="s">
        <v>635</v>
      </c>
    </row>
    <row r="370" spans="1:2">
      <c r="A370" s="25">
        <v>44364.255856481483</v>
      </c>
      <c r="B370" t="s">
        <v>636</v>
      </c>
    </row>
    <row r="371" spans="1:2">
      <c r="A371" s="25"/>
      <c r="B371" t="s">
        <v>638</v>
      </c>
    </row>
    <row r="372" spans="1:2">
      <c r="A372" s="25"/>
      <c r="B372" t="s">
        <v>639</v>
      </c>
    </row>
    <row r="373" spans="1:2">
      <c r="A373" s="25"/>
      <c r="B373" t="s">
        <v>640</v>
      </c>
    </row>
    <row r="374" spans="1:2">
      <c r="A374" s="25"/>
      <c r="B374" t="s">
        <v>641</v>
      </c>
    </row>
    <row r="375" spans="1:2">
      <c r="A375" s="25"/>
      <c r="B375" t="s">
        <v>642</v>
      </c>
    </row>
    <row r="376" spans="1:2">
      <c r="A376" s="25"/>
      <c r="B376" t="s">
        <v>643</v>
      </c>
    </row>
    <row r="377" spans="1:2">
      <c r="A377" s="25"/>
      <c r="B377" t="s">
        <v>644</v>
      </c>
    </row>
    <row r="378" spans="1:2">
      <c r="A378" s="25"/>
      <c r="B378" t="s">
        <v>647</v>
      </c>
    </row>
    <row r="379" spans="1:2">
      <c r="A379" s="25">
        <v>44364.571406713003</v>
      </c>
      <c r="B379" t="s">
        <v>645</v>
      </c>
    </row>
    <row r="380" spans="1:2">
      <c r="A380" s="25"/>
      <c r="B380" t="s">
        <v>648</v>
      </c>
    </row>
    <row r="381" spans="1:2">
      <c r="A381" s="25"/>
      <c r="B381" t="s">
        <v>649</v>
      </c>
    </row>
    <row r="382" spans="1:2">
      <c r="A382" s="25"/>
      <c r="B382" t="s">
        <v>651</v>
      </c>
    </row>
    <row r="383" spans="1:2">
      <c r="A383" s="25"/>
      <c r="B383" t="s">
        <v>652</v>
      </c>
    </row>
    <row r="384" spans="1:2">
      <c r="A384" s="25">
        <v>44365.652302546303</v>
      </c>
      <c r="B384" t="s">
        <v>654</v>
      </c>
    </row>
    <row r="385" spans="1:2">
      <c r="A385" s="25"/>
      <c r="B385" t="s">
        <v>657</v>
      </c>
    </row>
    <row r="386" spans="1:2">
      <c r="A386" s="25"/>
      <c r="B386" t="s">
        <v>658</v>
      </c>
    </row>
    <row r="387" spans="1:2">
      <c r="A387" s="25"/>
      <c r="B387" t="s">
        <v>659</v>
      </c>
    </row>
    <row r="388" spans="1:2">
      <c r="A388" s="25"/>
      <c r="B388" t="s">
        <v>660</v>
      </c>
    </row>
    <row r="389" spans="1:2">
      <c r="A389" s="25"/>
      <c r="B389" t="s">
        <v>661</v>
      </c>
    </row>
    <row r="390" spans="1:2" ht="30">
      <c r="A390" s="25">
        <v>44366.343164699101</v>
      </c>
      <c r="B390" s="6" t="s">
        <v>662</v>
      </c>
    </row>
    <row r="391" spans="1:2">
      <c r="A391" s="25"/>
      <c r="B391" t="s">
        <v>663</v>
      </c>
    </row>
    <row r="392" spans="1:2">
      <c r="A392" s="25"/>
      <c r="B392" t="s">
        <v>664</v>
      </c>
    </row>
    <row r="393" spans="1:2">
      <c r="A393" s="25"/>
      <c r="B393" t="s">
        <v>665</v>
      </c>
    </row>
    <row r="394" spans="1:2">
      <c r="A394" s="25"/>
      <c r="B394" t="s">
        <v>671</v>
      </c>
    </row>
    <row r="395" spans="1:2" ht="30">
      <c r="A395" s="25"/>
      <c r="B395" s="6" t="s">
        <v>672</v>
      </c>
    </row>
    <row r="396" spans="1:2">
      <c r="A396" s="25"/>
      <c r="B396" t="s">
        <v>673</v>
      </c>
    </row>
    <row r="397" spans="1:2">
      <c r="A397" s="25"/>
      <c r="B397" t="s">
        <v>674</v>
      </c>
    </row>
    <row r="398" spans="1:2">
      <c r="A398" s="25"/>
      <c r="B398" t="s">
        <v>675</v>
      </c>
    </row>
    <row r="399" spans="1:2">
      <c r="A399" s="25"/>
      <c r="B399" t="s">
        <v>676</v>
      </c>
    </row>
    <row r="400" spans="1:2">
      <c r="A400" s="25"/>
      <c r="B400" t="s">
        <v>677</v>
      </c>
    </row>
    <row r="401" spans="1:2">
      <c r="A401" s="25"/>
      <c r="B401" t="s">
        <v>681</v>
      </c>
    </row>
    <row r="402" spans="1:2">
      <c r="A402" s="25"/>
      <c r="B402" t="s">
        <v>682</v>
      </c>
    </row>
    <row r="403" spans="1:2">
      <c r="A403" s="79">
        <v>44368.569395023202</v>
      </c>
      <c r="B403" s="6" t="s">
        <v>679</v>
      </c>
    </row>
    <row r="404" spans="1:2">
      <c r="A404" s="79"/>
      <c r="B404" s="6" t="s">
        <v>680</v>
      </c>
    </row>
    <row r="405" spans="1:2" ht="30">
      <c r="A405" s="79">
        <v>44370.624910532402</v>
      </c>
      <c r="B405" s="6" t="s">
        <v>683</v>
      </c>
    </row>
    <row r="406" spans="1:2">
      <c r="A406" s="79"/>
      <c r="B406" s="6" t="s">
        <v>686</v>
      </c>
    </row>
    <row r="407" spans="1:2">
      <c r="A407" s="79"/>
      <c r="B407" s="6" t="s">
        <v>687</v>
      </c>
    </row>
    <row r="408" spans="1:2">
      <c r="A408" s="79">
        <v>44377.714576967599</v>
      </c>
      <c r="B408" s="6" t="s">
        <v>688</v>
      </c>
    </row>
    <row r="409" spans="1:2">
      <c r="A409" s="79"/>
      <c r="B409" s="6" t="s">
        <v>689</v>
      </c>
    </row>
    <row r="410" spans="1:2">
      <c r="A410" s="79"/>
      <c r="B410" s="6" t="s">
        <v>691</v>
      </c>
    </row>
    <row r="411" spans="1:2">
      <c r="A411" s="79"/>
      <c r="B411" s="6" t="s">
        <v>692</v>
      </c>
    </row>
    <row r="412" spans="1:2">
      <c r="A412" s="79">
        <v>44378.460482060204</v>
      </c>
      <c r="B412" s="6" t="s">
        <v>700</v>
      </c>
    </row>
    <row r="413" spans="1:2">
      <c r="A413" s="79"/>
      <c r="B413" s="6" t="s">
        <v>701</v>
      </c>
    </row>
    <row r="414" spans="1:2">
      <c r="A414" s="79"/>
      <c r="B414" s="6" t="s">
        <v>702</v>
      </c>
    </row>
    <row r="415" spans="1:2">
      <c r="A415" s="79"/>
      <c r="B415" s="6" t="s">
        <v>706</v>
      </c>
    </row>
    <row r="416" spans="1:2">
      <c r="A416" s="79"/>
      <c r="B416" s="6" t="s">
        <v>707</v>
      </c>
    </row>
    <row r="417" spans="1:2">
      <c r="A417" s="79"/>
      <c r="B417" s="6" t="s">
        <v>716</v>
      </c>
    </row>
    <row r="418" spans="1:2">
      <c r="A418" s="79"/>
      <c r="B418" s="6" t="s">
        <v>717</v>
      </c>
    </row>
    <row r="419" spans="1:2">
      <c r="A419" s="79">
        <v>44379.903977661997</v>
      </c>
      <c r="B419" s="6" t="s">
        <v>718</v>
      </c>
    </row>
    <row r="420" spans="1:2">
      <c r="A420" s="79"/>
      <c r="B420" s="6" t="s">
        <v>719</v>
      </c>
    </row>
    <row r="421" spans="1:2">
      <c r="A421" s="79"/>
      <c r="B421" s="6" t="s">
        <v>720</v>
      </c>
    </row>
    <row r="422" spans="1:2">
      <c r="A422" s="79"/>
      <c r="B422" s="6" t="s">
        <v>721</v>
      </c>
    </row>
    <row r="423" spans="1:2">
      <c r="A423" s="79"/>
      <c r="B423" s="6" t="s">
        <v>722</v>
      </c>
    </row>
    <row r="424" spans="1:2">
      <c r="A424" s="79"/>
      <c r="B424" s="6" t="s">
        <v>724</v>
      </c>
    </row>
    <row r="425" spans="1:2">
      <c r="A425" s="79"/>
      <c r="B425" s="6" t="s">
        <v>723</v>
      </c>
    </row>
    <row r="426" spans="1:2">
      <c r="A426" s="79">
        <v>44381.743217592499</v>
      </c>
      <c r="B426" s="6" t="s">
        <v>728</v>
      </c>
    </row>
    <row r="427" spans="1:2">
      <c r="A427" s="79"/>
      <c r="B427" s="6" t="s">
        <v>725</v>
      </c>
    </row>
    <row r="428" spans="1:2">
      <c r="A428" s="79"/>
      <c r="B428" s="6" t="s">
        <v>726</v>
      </c>
    </row>
    <row r="429" spans="1:2">
      <c r="A429" s="79">
        <v>44382.434702199098</v>
      </c>
      <c r="B429" s="6" t="s">
        <v>727</v>
      </c>
    </row>
    <row r="430" spans="1:2">
      <c r="A430" s="79"/>
      <c r="B430" s="6" t="s">
        <v>729</v>
      </c>
    </row>
    <row r="431" spans="1:2">
      <c r="A431" s="79"/>
      <c r="B431" s="6" t="s">
        <v>730</v>
      </c>
    </row>
    <row r="432" spans="1:2">
      <c r="A432" s="79"/>
      <c r="B432" s="6" t="s">
        <v>731</v>
      </c>
    </row>
    <row r="433" spans="1:2">
      <c r="A433" s="79"/>
      <c r="B433" s="6" t="s">
        <v>732</v>
      </c>
    </row>
    <row r="434" spans="1:2">
      <c r="A434" s="79">
        <v>44389.828451736103</v>
      </c>
      <c r="B434" s="6" t="s">
        <v>733</v>
      </c>
    </row>
    <row r="435" spans="1:2">
      <c r="A435" s="79"/>
      <c r="B435" s="6" t="s">
        <v>735</v>
      </c>
    </row>
    <row r="436" spans="1:2" ht="30">
      <c r="A436" s="79">
        <v>44390.399459953704</v>
      </c>
      <c r="B436" s="6" t="s">
        <v>740</v>
      </c>
    </row>
    <row r="437" spans="1:2">
      <c r="A437" s="79"/>
      <c r="B437" s="6" t="s">
        <v>736</v>
      </c>
    </row>
    <row r="438" spans="1:2">
      <c r="A438" s="79"/>
      <c r="B438" s="6" t="s">
        <v>737</v>
      </c>
    </row>
    <row r="439" spans="1:2">
      <c r="A439" s="79"/>
      <c r="B439" s="6" t="s">
        <v>739</v>
      </c>
    </row>
    <row r="440" spans="1:2">
      <c r="A440" s="79"/>
      <c r="B440" s="6" t="s">
        <v>738</v>
      </c>
    </row>
    <row r="441" spans="1:2">
      <c r="A441" s="79">
        <v>44391.441843865701</v>
      </c>
      <c r="B441" s="6" t="s">
        <v>741</v>
      </c>
    </row>
    <row r="442" spans="1:2">
      <c r="A442" s="79"/>
      <c r="B442" s="6" t="s">
        <v>744</v>
      </c>
    </row>
    <row r="443" spans="1:2">
      <c r="A443" s="79"/>
      <c r="B443" s="6" t="s">
        <v>756</v>
      </c>
    </row>
    <row r="444" spans="1:2">
      <c r="A444" s="79">
        <v>44392.6351945602</v>
      </c>
      <c r="B444" s="6" t="s">
        <v>757</v>
      </c>
    </row>
    <row r="445" spans="1:2">
      <c r="A445" s="79"/>
      <c r="B445" s="6" t="s">
        <v>758</v>
      </c>
    </row>
    <row r="446" spans="1:2">
      <c r="A446" s="79"/>
      <c r="B446" s="6" t="s">
        <v>759</v>
      </c>
    </row>
    <row r="447" spans="1:2">
      <c r="A447" s="79"/>
      <c r="B447" s="6" t="s">
        <v>760</v>
      </c>
    </row>
    <row r="448" spans="1:2">
      <c r="A448" s="79"/>
      <c r="B448" s="6" t="s">
        <v>761</v>
      </c>
    </row>
    <row r="449" spans="1:2">
      <c r="A449" s="79"/>
      <c r="B449" s="6" t="s">
        <v>762</v>
      </c>
    </row>
    <row r="450" spans="1:2">
      <c r="A450" s="79">
        <v>44393.596008449102</v>
      </c>
      <c r="B450" s="6" t="s">
        <v>765</v>
      </c>
    </row>
    <row r="451" spans="1:2" ht="30">
      <c r="A451" s="79"/>
      <c r="B451" s="6" t="s">
        <v>766</v>
      </c>
    </row>
    <row r="452" spans="1:2">
      <c r="A452" s="79"/>
      <c r="B452" s="6" t="s">
        <v>767</v>
      </c>
    </row>
    <row r="453" spans="1:2">
      <c r="A453" s="79">
        <v>44394.344260300903</v>
      </c>
      <c r="B453" s="6" t="s">
        <v>768</v>
      </c>
    </row>
    <row r="454" spans="1:2">
      <c r="A454" s="79"/>
      <c r="B454" s="6" t="s">
        <v>769</v>
      </c>
    </row>
    <row r="455" spans="1:2">
      <c r="A455" s="79"/>
      <c r="B455" s="6" t="s">
        <v>770</v>
      </c>
    </row>
    <row r="456" spans="1:2">
      <c r="A456" s="79"/>
      <c r="B456" s="6" t="s">
        <v>771</v>
      </c>
    </row>
    <row r="457" spans="1:2">
      <c r="A457" s="79"/>
      <c r="B457" s="6" t="s">
        <v>772</v>
      </c>
    </row>
    <row r="458" spans="1:2">
      <c r="A458" s="79"/>
      <c r="B458" s="6" t="s">
        <v>773</v>
      </c>
    </row>
    <row r="459" spans="1:2">
      <c r="A459" s="79">
        <v>44396.432169791697</v>
      </c>
      <c r="B459" s="6" t="s">
        <v>774</v>
      </c>
    </row>
    <row r="460" spans="1:2">
      <c r="A460" s="79"/>
      <c r="B460" s="6" t="s">
        <v>775</v>
      </c>
    </row>
    <row r="461" spans="1:2">
      <c r="A461" s="79"/>
      <c r="B461" s="6" t="s">
        <v>776</v>
      </c>
    </row>
    <row r="462" spans="1:2">
      <c r="A462" s="79"/>
      <c r="B462" s="6" t="s">
        <v>777</v>
      </c>
    </row>
    <row r="463" spans="1:2">
      <c r="A463" s="79"/>
      <c r="B463" s="6" t="s">
        <v>780</v>
      </c>
    </row>
    <row r="464" spans="1:2">
      <c r="A464" s="79"/>
      <c r="B464" s="6" t="s">
        <v>781</v>
      </c>
    </row>
    <row r="465" spans="1:2">
      <c r="A465" s="79"/>
      <c r="B465" s="6" t="s">
        <v>782</v>
      </c>
    </row>
    <row r="466" spans="1:2">
      <c r="A466" s="79"/>
      <c r="B466" s="6" t="s">
        <v>783</v>
      </c>
    </row>
    <row r="467" spans="1:2">
      <c r="A467" s="79">
        <v>44397.760985416702</v>
      </c>
      <c r="B467" s="6" t="s">
        <v>784</v>
      </c>
    </row>
    <row r="468" spans="1:2">
      <c r="A468" s="79"/>
      <c r="B468" s="6" t="s">
        <v>785</v>
      </c>
    </row>
    <row r="469" spans="1:2">
      <c r="A469" s="79"/>
      <c r="B469" s="6" t="s">
        <v>787</v>
      </c>
    </row>
    <row r="470" spans="1:2">
      <c r="A470" s="79"/>
      <c r="B470" s="6" t="s">
        <v>788</v>
      </c>
    </row>
    <row r="471" spans="1:2">
      <c r="A471" s="79"/>
      <c r="B471" s="6" t="s">
        <v>790</v>
      </c>
    </row>
    <row r="472" spans="1:2">
      <c r="A472" s="79"/>
      <c r="B472" s="6" t="s">
        <v>789</v>
      </c>
    </row>
    <row r="473" spans="1:2">
      <c r="A473" s="79"/>
      <c r="B473" s="6" t="s">
        <v>791</v>
      </c>
    </row>
    <row r="474" spans="1:2">
      <c r="A474" s="79"/>
      <c r="B474" s="6" t="s">
        <v>792</v>
      </c>
    </row>
    <row r="475" spans="1:2">
      <c r="A475" s="79"/>
      <c r="B475" s="6" t="s">
        <v>793</v>
      </c>
    </row>
    <row r="476" spans="1:2">
      <c r="A476" s="79"/>
      <c r="B476" s="6" t="s">
        <v>794</v>
      </c>
    </row>
    <row r="477" spans="1:2">
      <c r="A477" s="79"/>
      <c r="B477" s="6" t="s">
        <v>795</v>
      </c>
    </row>
    <row r="478" spans="1:2">
      <c r="A478" s="79"/>
      <c r="B478" s="6" t="s">
        <v>796</v>
      </c>
    </row>
    <row r="479" spans="1:2">
      <c r="A479" s="79"/>
      <c r="B479" s="6" t="s">
        <v>797</v>
      </c>
    </row>
    <row r="480" spans="1:2" ht="30">
      <c r="A480" s="79"/>
      <c r="B480" s="6" t="s">
        <v>798</v>
      </c>
    </row>
    <row r="481" spans="1:2">
      <c r="A481" s="79"/>
      <c r="B481" s="6" t="s">
        <v>799</v>
      </c>
    </row>
    <row r="482" spans="1:2">
      <c r="A482" s="79"/>
      <c r="B482" s="6" t="s">
        <v>800</v>
      </c>
    </row>
    <row r="483" spans="1:2">
      <c r="A483" s="79">
        <v>44400.683648495396</v>
      </c>
      <c r="B483" s="6" t="s">
        <v>801</v>
      </c>
    </row>
    <row r="484" spans="1:2">
      <c r="A484" s="79"/>
      <c r="B484" s="6" t="s">
        <v>802</v>
      </c>
    </row>
    <row r="485" spans="1:2">
      <c r="A485" s="79"/>
      <c r="B485" s="6" t="s">
        <v>803</v>
      </c>
    </row>
    <row r="486" spans="1:2">
      <c r="A486" s="79">
        <v>44402.489091782401</v>
      </c>
      <c r="B486" s="6" t="s">
        <v>805</v>
      </c>
    </row>
    <row r="487" spans="1:2">
      <c r="A487" s="79"/>
      <c r="B487" s="6" t="s">
        <v>807</v>
      </c>
    </row>
    <row r="488" spans="1:2">
      <c r="A488" s="79"/>
      <c r="B488" s="6" t="s">
        <v>809</v>
      </c>
    </row>
    <row r="489" spans="1:2">
      <c r="A489" s="79"/>
      <c r="B489" s="6" t="s">
        <v>810</v>
      </c>
    </row>
    <row r="490" spans="1:2">
      <c r="A490" s="79">
        <v>44403.537572337998</v>
      </c>
      <c r="B490" s="6" t="s">
        <v>811</v>
      </c>
    </row>
    <row r="491" spans="1:2">
      <c r="A491" s="79"/>
      <c r="B491" s="6" t="s">
        <v>812</v>
      </c>
    </row>
    <row r="492" spans="1:2">
      <c r="A492" s="79"/>
      <c r="B492" s="101" t="s">
        <v>815</v>
      </c>
    </row>
    <row r="493" spans="1:2">
      <c r="A493" s="79"/>
      <c r="B493" s="6" t="s">
        <v>813</v>
      </c>
    </row>
    <row r="494" spans="1:2">
      <c r="A494" s="79"/>
      <c r="B494" s="6" t="s">
        <v>814</v>
      </c>
    </row>
    <row r="495" spans="1:2">
      <c r="A495" s="79"/>
      <c r="B495" s="6" t="s">
        <v>816</v>
      </c>
    </row>
    <row r="496" spans="1:2">
      <c r="A496" s="79"/>
      <c r="B496" s="6" t="s">
        <v>818</v>
      </c>
    </row>
    <row r="497" spans="1:2">
      <c r="A497" s="79">
        <v>44406.638095601898</v>
      </c>
      <c r="B497" s="6" t="s">
        <v>819</v>
      </c>
    </row>
    <row r="498" spans="1:2">
      <c r="A498" s="79"/>
      <c r="B498" s="6" t="s">
        <v>820</v>
      </c>
    </row>
    <row r="499" spans="1:2">
      <c r="A499" s="79"/>
      <c r="B499" s="6" t="s">
        <v>821</v>
      </c>
    </row>
    <row r="500" spans="1:2">
      <c r="A500" s="79"/>
      <c r="B500" s="102" t="s">
        <v>822</v>
      </c>
    </row>
    <row r="501" spans="1:2">
      <c r="A501" s="79"/>
      <c r="B501" t="s">
        <v>823</v>
      </c>
    </row>
    <row r="502" spans="1:2">
      <c r="A502" s="79">
        <v>44408.754447337997</v>
      </c>
      <c r="B502" t="s">
        <v>824</v>
      </c>
    </row>
    <row r="503" spans="1:2">
      <c r="A503" s="79"/>
      <c r="B503" t="s">
        <v>825</v>
      </c>
    </row>
    <row r="504" spans="1:2">
      <c r="A504" s="79"/>
      <c r="B504" t="s">
        <v>826</v>
      </c>
    </row>
    <row r="505" spans="1:2">
      <c r="A505" s="79"/>
      <c r="B505" t="s">
        <v>827</v>
      </c>
    </row>
    <row r="506" spans="1:2">
      <c r="A506" s="79"/>
      <c r="B506" t="s">
        <v>828</v>
      </c>
    </row>
    <row r="507" spans="1:2">
      <c r="A507" s="79"/>
      <c r="B507" t="s">
        <v>829</v>
      </c>
    </row>
    <row r="508" spans="1:2">
      <c r="A508" s="79"/>
      <c r="B508" t="s">
        <v>830</v>
      </c>
    </row>
    <row r="509" spans="1:2">
      <c r="A509" s="79">
        <v>44411.598780671302</v>
      </c>
      <c r="B509" t="s">
        <v>831</v>
      </c>
    </row>
    <row r="510" spans="1:2">
      <c r="A510" s="79"/>
      <c r="B510" t="s">
        <v>832</v>
      </c>
    </row>
    <row r="511" spans="1:2">
      <c r="A511" s="79"/>
      <c r="B511" t="s">
        <v>833</v>
      </c>
    </row>
    <row r="512" spans="1:2">
      <c r="A512" s="79">
        <v>44412.306777199097</v>
      </c>
      <c r="B512" t="s">
        <v>835</v>
      </c>
    </row>
    <row r="513" spans="1:2">
      <c r="A513" s="79"/>
      <c r="B513" t="s">
        <v>836</v>
      </c>
    </row>
    <row r="514" spans="1:2">
      <c r="A514" s="79"/>
      <c r="B514" t="s">
        <v>837</v>
      </c>
    </row>
    <row r="515" spans="1:2">
      <c r="A515" s="79">
        <v>44414.485728240703</v>
      </c>
      <c r="B515" t="s">
        <v>838</v>
      </c>
    </row>
    <row r="516" spans="1:2">
      <c r="A516" s="79"/>
      <c r="B516" t="s">
        <v>849</v>
      </c>
    </row>
    <row r="517" spans="1:2">
      <c r="A517" s="79"/>
      <c r="B517" t="s">
        <v>839</v>
      </c>
    </row>
    <row r="518" spans="1:2">
      <c r="A518" s="79"/>
      <c r="B518" t="s">
        <v>840</v>
      </c>
    </row>
    <row r="519" spans="1:2">
      <c r="A519" s="79"/>
      <c r="B519" t="s">
        <v>842</v>
      </c>
    </row>
    <row r="520" spans="1:2">
      <c r="A520" s="79"/>
      <c r="B520" t="s">
        <v>843</v>
      </c>
    </row>
    <row r="521" spans="1:2">
      <c r="A521" s="79"/>
      <c r="B521" t="s">
        <v>844</v>
      </c>
    </row>
    <row r="522" spans="1:2">
      <c r="A522" s="79">
        <v>44415.399330208304</v>
      </c>
      <c r="B522" t="s">
        <v>850</v>
      </c>
    </row>
    <row r="523" spans="1:2">
      <c r="A523" s="79"/>
      <c r="B523" t="s">
        <v>851</v>
      </c>
    </row>
    <row r="524" spans="1:2">
      <c r="A524" s="79"/>
      <c r="B524" t="s">
        <v>852</v>
      </c>
    </row>
    <row r="525" spans="1:2">
      <c r="A525" s="79"/>
      <c r="B525" t="s">
        <v>853</v>
      </c>
    </row>
    <row r="526" spans="1:2">
      <c r="A526" s="79"/>
      <c r="B526" t="s">
        <v>854</v>
      </c>
    </row>
    <row r="527" spans="1:2">
      <c r="A527" s="79"/>
      <c r="B527" t="s">
        <v>855</v>
      </c>
    </row>
    <row r="528" spans="1:2">
      <c r="A528" s="79"/>
      <c r="B528" t="s">
        <v>856</v>
      </c>
    </row>
    <row r="529" spans="1:2">
      <c r="A529" s="79"/>
      <c r="B529" t="s">
        <v>858</v>
      </c>
    </row>
    <row r="530" spans="1:2">
      <c r="A530" s="79"/>
      <c r="B530" t="s">
        <v>859</v>
      </c>
    </row>
    <row r="531" spans="1:2">
      <c r="A531" s="79"/>
      <c r="B531" t="s">
        <v>860</v>
      </c>
    </row>
    <row r="532" spans="1:2">
      <c r="A532" s="79"/>
      <c r="B532" t="s">
        <v>861</v>
      </c>
    </row>
    <row r="533" spans="1:2">
      <c r="A533" s="79">
        <v>44417.196603588003</v>
      </c>
      <c r="B533" t="s">
        <v>862</v>
      </c>
    </row>
    <row r="534" spans="1:2">
      <c r="A534" s="79"/>
      <c r="B534" t="s">
        <v>863</v>
      </c>
    </row>
    <row r="535" spans="1:2">
      <c r="A535" s="79"/>
      <c r="B535" t="s">
        <v>864</v>
      </c>
    </row>
    <row r="536" spans="1:2">
      <c r="A536" s="79"/>
      <c r="B536" t="s">
        <v>865</v>
      </c>
    </row>
    <row r="537" spans="1:2">
      <c r="A537" s="79"/>
      <c r="B537" t="s">
        <v>866</v>
      </c>
    </row>
    <row r="538" spans="1:2">
      <c r="A538" s="79"/>
      <c r="B538" t="s">
        <v>874</v>
      </c>
    </row>
    <row r="539" spans="1:2">
      <c r="A539" s="79">
        <v>44578.832814120397</v>
      </c>
      <c r="B539" t="s">
        <v>886</v>
      </c>
    </row>
    <row r="540" spans="1:2">
      <c r="A540" s="79">
        <v>44585.5426770833</v>
      </c>
      <c r="B540" t="s">
        <v>980</v>
      </c>
    </row>
    <row r="541" spans="1:2">
      <c r="A541" s="79">
        <v>44586.280075000002</v>
      </c>
      <c r="B541" t="s">
        <v>985</v>
      </c>
    </row>
    <row r="542" spans="1:2">
      <c r="A542" s="79">
        <v>44586.656645023097</v>
      </c>
      <c r="B542" t="s">
        <v>991</v>
      </c>
    </row>
    <row r="543" spans="1:2">
      <c r="A543" s="79">
        <v>44587.275448726898</v>
      </c>
      <c r="B543" t="s">
        <v>1013</v>
      </c>
    </row>
    <row r="544" spans="1:2">
      <c r="A544" s="79">
        <v>44587.795490625002</v>
      </c>
      <c r="B544" t="s">
        <v>1016</v>
      </c>
    </row>
    <row r="545" spans="1:1">
      <c r="A545" s="79"/>
    </row>
    <row r="546" spans="1:1">
      <c r="A546" s="79"/>
    </row>
    <row r="547" spans="1:1">
      <c r="A547" s="79"/>
    </row>
    <row r="548" spans="1:1">
      <c r="A548" s="79"/>
    </row>
    <row r="549" spans="1:1">
      <c r="A549" s="79"/>
    </row>
    <row r="550" spans="1:1">
      <c r="A550" s="79"/>
    </row>
    <row r="551" spans="1:1">
      <c r="A551" s="79"/>
    </row>
    <row r="552" spans="1:1">
      <c r="A552" s="79"/>
    </row>
    <row r="553" spans="1:1">
      <c r="A553" s="79"/>
    </row>
    <row r="554" spans="1:1">
      <c r="A554" s="79"/>
    </row>
    <row r="555" spans="1:1">
      <c r="A555" s="79"/>
    </row>
    <row r="556" spans="1:1">
      <c r="A556" s="79"/>
    </row>
    <row r="557" spans="1:1">
      <c r="A557" s="79"/>
    </row>
    <row r="558" spans="1:1">
      <c r="A558" s="79"/>
    </row>
    <row r="559" spans="1:1">
      <c r="A559" s="79"/>
    </row>
    <row r="560" spans="1:1">
      <c r="A560" s="79"/>
    </row>
    <row r="561" spans="1:1">
      <c r="A561" s="79"/>
    </row>
    <row r="562" spans="1:1">
      <c r="A562" s="79"/>
    </row>
    <row r="563" spans="1:1">
      <c r="A563" s="79"/>
    </row>
    <row r="564" spans="1:1">
      <c r="A564" s="79"/>
    </row>
    <row r="565" spans="1:1">
      <c r="A565" s="79"/>
    </row>
    <row r="566" spans="1:1">
      <c r="A566" s="79"/>
    </row>
    <row r="567" spans="1:1">
      <c r="A567" s="79"/>
    </row>
    <row r="568" spans="1:1">
      <c r="A568" s="79"/>
    </row>
    <row r="569" spans="1:1">
      <c r="A569" s="79"/>
    </row>
    <row r="570" spans="1:1">
      <c r="A570" s="79"/>
    </row>
    <row r="571" spans="1:1">
      <c r="A571" s="79"/>
    </row>
    <row r="572" spans="1:1">
      <c r="A572" s="79"/>
    </row>
    <row r="573" spans="1:1">
      <c r="A573" s="79"/>
    </row>
    <row r="574" spans="1:1">
      <c r="A574" s="79"/>
    </row>
    <row r="575" spans="1:1">
      <c r="A575" s="79"/>
    </row>
    <row r="576" spans="1:1">
      <c r="A576" s="79"/>
    </row>
    <row r="577" spans="1:1">
      <c r="A577" s="79"/>
    </row>
    <row r="578" spans="1:1">
      <c r="A578" s="79"/>
    </row>
    <row r="579" spans="1:1">
      <c r="A579" s="79"/>
    </row>
    <row r="580" spans="1:1">
      <c r="A580" s="79"/>
    </row>
    <row r="581" spans="1:1">
      <c r="A581" s="79"/>
    </row>
    <row r="582" spans="1:1">
      <c r="A582" s="79"/>
    </row>
    <row r="583" spans="1:1">
      <c r="A583" s="79"/>
    </row>
    <row r="584" spans="1:1">
      <c r="A584" s="79"/>
    </row>
    <row r="585" spans="1:1">
      <c r="A585" s="79"/>
    </row>
    <row r="586" spans="1:1">
      <c r="A586" s="79"/>
    </row>
    <row r="587" spans="1:1">
      <c r="A587" s="79"/>
    </row>
    <row r="588" spans="1:1">
      <c r="A588" s="79"/>
    </row>
    <row r="589" spans="1:1">
      <c r="A589" s="79"/>
    </row>
    <row r="590" spans="1:1">
      <c r="A590" s="79"/>
    </row>
    <row r="591" spans="1:1">
      <c r="A591" s="79"/>
    </row>
    <row r="592" spans="1:1">
      <c r="A592" s="79"/>
    </row>
    <row r="593" spans="1:1">
      <c r="A593" s="79"/>
    </row>
    <row r="594" spans="1:1">
      <c r="A594" s="79"/>
    </row>
    <row r="595" spans="1:1">
      <c r="A595" s="79"/>
    </row>
    <row r="596" spans="1:1">
      <c r="A596" s="79"/>
    </row>
    <row r="597" spans="1:1">
      <c r="A597" s="79"/>
    </row>
    <row r="598" spans="1:1">
      <c r="A598" s="79"/>
    </row>
    <row r="599" spans="1:1">
      <c r="A599" s="79"/>
    </row>
    <row r="600" spans="1:1">
      <c r="A600" s="79"/>
    </row>
    <row r="601" spans="1:1">
      <c r="A601" s="79"/>
    </row>
    <row r="602" spans="1:1">
      <c r="A602" s="79"/>
    </row>
    <row r="603" spans="1:1">
      <c r="A603" s="79"/>
    </row>
    <row r="604" spans="1:1">
      <c r="A604" s="79"/>
    </row>
    <row r="605" spans="1:1">
      <c r="A605" s="79"/>
    </row>
    <row r="606" spans="1:1">
      <c r="A606" s="79"/>
    </row>
    <row r="607" spans="1:1">
      <c r="A607" s="79"/>
    </row>
    <row r="608" spans="1:1">
      <c r="A608" s="79"/>
    </row>
    <row r="609" spans="1:1">
      <c r="A609" s="79"/>
    </row>
    <row r="610" spans="1:1">
      <c r="A610" s="79"/>
    </row>
    <row r="611" spans="1:1">
      <c r="A611" s="79"/>
    </row>
    <row r="612" spans="1:1">
      <c r="A612" s="79"/>
    </row>
    <row r="613" spans="1:1">
      <c r="A613" s="79"/>
    </row>
    <row r="614" spans="1:1">
      <c r="A614" s="79"/>
    </row>
    <row r="615" spans="1:1">
      <c r="A615" s="79"/>
    </row>
    <row r="616" spans="1:1">
      <c r="A616" s="79"/>
    </row>
    <row r="617" spans="1:1">
      <c r="A617" s="79"/>
    </row>
    <row r="618" spans="1:1">
      <c r="A618" s="79"/>
    </row>
    <row r="619" spans="1:1">
      <c r="A619" s="79"/>
    </row>
    <row r="620" spans="1:1">
      <c r="A620" s="79"/>
    </row>
    <row r="621" spans="1:1">
      <c r="A621" s="79"/>
    </row>
    <row r="622" spans="1:1">
      <c r="A622" s="79"/>
    </row>
    <row r="623" spans="1:1">
      <c r="A623" s="79"/>
    </row>
    <row r="624" spans="1:1">
      <c r="A624" s="79"/>
    </row>
    <row r="625" spans="1:1">
      <c r="A625" s="79"/>
    </row>
    <row r="626" spans="1:1">
      <c r="A626" s="79"/>
    </row>
    <row r="627" spans="1:1">
      <c r="A627" s="79"/>
    </row>
    <row r="628" spans="1:1">
      <c r="A628" s="79"/>
    </row>
    <row r="629" spans="1:1">
      <c r="A629" s="79"/>
    </row>
    <row r="630" spans="1:1">
      <c r="A630" s="79"/>
    </row>
    <row r="631" spans="1:1">
      <c r="A631" s="79"/>
    </row>
    <row r="632" spans="1:1">
      <c r="A632" s="79"/>
    </row>
    <row r="633" spans="1:1">
      <c r="A633" s="79"/>
    </row>
    <row r="634" spans="1:1">
      <c r="A634" s="79"/>
    </row>
    <row r="635" spans="1:1">
      <c r="A635" s="79"/>
    </row>
    <row r="636" spans="1:1">
      <c r="A636" s="79"/>
    </row>
    <row r="637" spans="1:1">
      <c r="A637" s="79"/>
    </row>
    <row r="638" spans="1:1">
      <c r="A638" s="79"/>
    </row>
    <row r="639" spans="1:1">
      <c r="A639" s="79"/>
    </row>
    <row r="640" spans="1:1">
      <c r="A640" s="79"/>
    </row>
    <row r="641" spans="1:1">
      <c r="A641" s="79"/>
    </row>
    <row r="642" spans="1:1">
      <c r="A642" s="79"/>
    </row>
    <row r="643" spans="1:1">
      <c r="A643" s="79"/>
    </row>
    <row r="644" spans="1:1">
      <c r="A644" s="79"/>
    </row>
    <row r="645" spans="1:1">
      <c r="A645" s="79"/>
    </row>
    <row r="646" spans="1:1">
      <c r="A646" s="79"/>
    </row>
    <row r="647" spans="1:1">
      <c r="A647" s="79"/>
    </row>
    <row r="648" spans="1:1">
      <c r="A648" s="79"/>
    </row>
    <row r="649" spans="1:1">
      <c r="A649" s="79"/>
    </row>
    <row r="650" spans="1:1">
      <c r="A650" s="79"/>
    </row>
    <row r="651" spans="1:1">
      <c r="A651" s="79"/>
    </row>
    <row r="652" spans="1:1">
      <c r="A652" s="79"/>
    </row>
    <row r="653" spans="1:1">
      <c r="A653" s="79"/>
    </row>
    <row r="654" spans="1:1">
      <c r="A654" s="79"/>
    </row>
    <row r="655" spans="1:1">
      <c r="A655" s="79"/>
    </row>
    <row r="656" spans="1:1">
      <c r="A656" s="79"/>
    </row>
    <row r="657" spans="1:1">
      <c r="A657" s="79"/>
    </row>
    <row r="658" spans="1:1">
      <c r="A658" s="79"/>
    </row>
    <row r="659" spans="1:1">
      <c r="A659" s="79"/>
    </row>
    <row r="660" spans="1:1">
      <c r="A660" s="79"/>
    </row>
    <row r="661" spans="1:1">
      <c r="A661" s="79"/>
    </row>
    <row r="662" spans="1:1">
      <c r="A662" s="79"/>
    </row>
    <row r="663" spans="1:1">
      <c r="A663" s="79"/>
    </row>
    <row r="664" spans="1:1">
      <c r="A664" s="79"/>
    </row>
    <row r="665" spans="1:1">
      <c r="A665" s="79"/>
    </row>
    <row r="666" spans="1:1">
      <c r="A666" s="79"/>
    </row>
    <row r="667" spans="1:1">
      <c r="A667" s="79"/>
    </row>
    <row r="668" spans="1:1">
      <c r="A668" s="79"/>
    </row>
    <row r="669" spans="1:1">
      <c r="A669" s="79"/>
    </row>
    <row r="670" spans="1:1">
      <c r="A670" s="79"/>
    </row>
    <row r="671" spans="1:1">
      <c r="A671" s="79"/>
    </row>
    <row r="672" spans="1:1">
      <c r="A672" s="79"/>
    </row>
    <row r="673" spans="1:1">
      <c r="A673" s="79"/>
    </row>
    <row r="674" spans="1:1">
      <c r="A674" s="79"/>
    </row>
    <row r="675" spans="1:1">
      <c r="A675" s="79"/>
    </row>
    <row r="676" spans="1:1">
      <c r="A676" s="79"/>
    </row>
    <row r="677" spans="1:1">
      <c r="A677" s="79"/>
    </row>
    <row r="678" spans="1:1">
      <c r="A678" s="79"/>
    </row>
    <row r="679" spans="1:1">
      <c r="A679" s="79"/>
    </row>
    <row r="680" spans="1:1">
      <c r="A680" s="79"/>
    </row>
    <row r="681" spans="1:1">
      <c r="A681" s="79"/>
    </row>
    <row r="682" spans="1:1">
      <c r="A682" s="79"/>
    </row>
    <row r="683" spans="1:1">
      <c r="A683" s="79"/>
    </row>
    <row r="684" spans="1:1">
      <c r="A684" s="79"/>
    </row>
    <row r="685" spans="1:1">
      <c r="A685" s="79"/>
    </row>
    <row r="686" spans="1:1">
      <c r="A686" s="79"/>
    </row>
    <row r="687" spans="1:1">
      <c r="A687" s="79"/>
    </row>
    <row r="688" spans="1:1">
      <c r="A688" s="79"/>
    </row>
    <row r="689" spans="1:1">
      <c r="A689" s="79"/>
    </row>
    <row r="690" spans="1:1">
      <c r="A690" s="79"/>
    </row>
    <row r="691" spans="1:1">
      <c r="A691" s="79"/>
    </row>
    <row r="692" spans="1:1">
      <c r="A692" s="79"/>
    </row>
    <row r="693" spans="1:1">
      <c r="A693" s="79"/>
    </row>
    <row r="694" spans="1:1">
      <c r="A694" s="79"/>
    </row>
    <row r="695" spans="1:1">
      <c r="A695" s="79"/>
    </row>
    <row r="696" spans="1:1">
      <c r="A696" s="79"/>
    </row>
    <row r="697" spans="1:1">
      <c r="A697" s="79"/>
    </row>
    <row r="698" spans="1:1">
      <c r="A698" s="79"/>
    </row>
    <row r="699" spans="1:1">
      <c r="A699" s="79"/>
    </row>
    <row r="700" spans="1:1">
      <c r="A700" s="79"/>
    </row>
    <row r="701" spans="1:1">
      <c r="A701" s="79"/>
    </row>
    <row r="702" spans="1:1">
      <c r="A702" s="79"/>
    </row>
    <row r="703" spans="1:1">
      <c r="A703" s="79"/>
    </row>
    <row r="704" spans="1:1">
      <c r="A704" s="79"/>
    </row>
    <row r="705" spans="1:1">
      <c r="A705" s="79"/>
    </row>
    <row r="706" spans="1:1">
      <c r="A706" s="79"/>
    </row>
    <row r="707" spans="1:1">
      <c r="A707" s="79"/>
    </row>
    <row r="708" spans="1:1">
      <c r="A708" s="79"/>
    </row>
    <row r="709" spans="1:1">
      <c r="A709" s="79"/>
    </row>
    <row r="710" spans="1:1">
      <c r="A710" s="79"/>
    </row>
    <row r="711" spans="1:1">
      <c r="A711" s="79"/>
    </row>
    <row r="712" spans="1:1">
      <c r="A712" s="79"/>
    </row>
    <row r="713" spans="1:1">
      <c r="A713" s="79"/>
    </row>
    <row r="714" spans="1:1">
      <c r="A714" s="79"/>
    </row>
    <row r="715" spans="1:1">
      <c r="A715" s="79"/>
    </row>
    <row r="716" spans="1:1">
      <c r="A716" s="79"/>
    </row>
    <row r="717" spans="1:1">
      <c r="A717" s="79"/>
    </row>
    <row r="718" spans="1:1">
      <c r="A718" s="79"/>
    </row>
    <row r="719" spans="1:1">
      <c r="A719" s="79"/>
    </row>
    <row r="720" spans="1:1">
      <c r="A720" s="79"/>
    </row>
    <row r="721" spans="1:1">
      <c r="A721" s="79"/>
    </row>
    <row r="722" spans="1:1">
      <c r="A722" s="79"/>
    </row>
    <row r="723" spans="1:1">
      <c r="A723" s="79"/>
    </row>
    <row r="724" spans="1:1">
      <c r="A724" s="79"/>
    </row>
    <row r="725" spans="1:1">
      <c r="A725" s="79"/>
    </row>
    <row r="726" spans="1:1">
      <c r="A726" s="79"/>
    </row>
    <row r="727" spans="1:1">
      <c r="A727" s="79"/>
    </row>
    <row r="728" spans="1:1">
      <c r="A728" s="79"/>
    </row>
    <row r="729" spans="1:1">
      <c r="A729" s="79"/>
    </row>
    <row r="730" spans="1:1">
      <c r="A730" s="79"/>
    </row>
    <row r="731" spans="1:1">
      <c r="A731" s="79"/>
    </row>
    <row r="732" spans="1:1">
      <c r="A732" s="79"/>
    </row>
    <row r="733" spans="1:1">
      <c r="A733" s="79"/>
    </row>
    <row r="734" spans="1:1">
      <c r="A734" s="79"/>
    </row>
    <row r="735" spans="1:1">
      <c r="A735" s="79"/>
    </row>
    <row r="736" spans="1:1">
      <c r="A736" s="79"/>
    </row>
    <row r="737" spans="1:1">
      <c r="A737" s="79"/>
    </row>
    <row r="738" spans="1:1">
      <c r="A738" s="79"/>
    </row>
    <row r="739" spans="1:1">
      <c r="A739" s="79"/>
    </row>
    <row r="740" spans="1:1">
      <c r="A740" s="79"/>
    </row>
    <row r="741" spans="1:1">
      <c r="A741" s="79"/>
    </row>
    <row r="742" spans="1:1">
      <c r="A742" s="79"/>
    </row>
    <row r="743" spans="1:1">
      <c r="A743" s="79"/>
    </row>
    <row r="744" spans="1:1">
      <c r="A744" s="79"/>
    </row>
    <row r="745" spans="1:1">
      <c r="A745" s="79"/>
    </row>
    <row r="746" spans="1:1">
      <c r="A746" s="79"/>
    </row>
    <row r="747" spans="1:1">
      <c r="A747" s="79"/>
    </row>
    <row r="748" spans="1:1">
      <c r="A748" s="79"/>
    </row>
    <row r="749" spans="1:1">
      <c r="A749" s="79"/>
    </row>
    <row r="750" spans="1:1">
      <c r="A750" s="79"/>
    </row>
    <row r="751" spans="1:1">
      <c r="A751" s="79"/>
    </row>
    <row r="752" spans="1:1">
      <c r="A752" s="79"/>
    </row>
    <row r="753" spans="1:1">
      <c r="A753" s="79"/>
    </row>
    <row r="754" spans="1:1">
      <c r="A754" s="79"/>
    </row>
    <row r="755" spans="1:1">
      <c r="A755" s="79"/>
    </row>
    <row r="756" spans="1:1">
      <c r="A756" s="79"/>
    </row>
    <row r="757" spans="1:1">
      <c r="A757" s="79"/>
    </row>
    <row r="758" spans="1:1">
      <c r="A758" s="79"/>
    </row>
    <row r="759" spans="1:1">
      <c r="A759" s="79"/>
    </row>
    <row r="760" spans="1:1">
      <c r="A760" s="79"/>
    </row>
    <row r="761" spans="1:1">
      <c r="A761" s="79"/>
    </row>
    <row r="762" spans="1:1">
      <c r="A762" s="79"/>
    </row>
    <row r="763" spans="1:1">
      <c r="A763" s="79"/>
    </row>
    <row r="764" spans="1:1">
      <c r="A764" s="79"/>
    </row>
    <row r="765" spans="1:1">
      <c r="A765" s="79"/>
    </row>
    <row r="766" spans="1:1">
      <c r="A766" s="79"/>
    </row>
    <row r="767" spans="1:1">
      <c r="A767" s="79"/>
    </row>
    <row r="768" spans="1:1">
      <c r="A768" s="79"/>
    </row>
    <row r="769" spans="1:1">
      <c r="A769" s="79"/>
    </row>
    <row r="770" spans="1:1">
      <c r="A770" s="79"/>
    </row>
    <row r="771" spans="1:1">
      <c r="A771" s="79"/>
    </row>
    <row r="772" spans="1:1">
      <c r="A772" s="79"/>
    </row>
    <row r="773" spans="1:1">
      <c r="A773" s="79"/>
    </row>
    <row r="774" spans="1:1">
      <c r="A774" s="79"/>
    </row>
    <row r="775" spans="1:1">
      <c r="A775" s="79"/>
    </row>
    <row r="776" spans="1:1">
      <c r="A776" s="79"/>
    </row>
    <row r="777" spans="1:1">
      <c r="A777" s="79"/>
    </row>
    <row r="778" spans="1:1">
      <c r="A778" s="79"/>
    </row>
    <row r="779" spans="1:1">
      <c r="A779" s="79"/>
    </row>
    <row r="780" spans="1:1">
      <c r="A780" s="79"/>
    </row>
    <row r="781" spans="1:1">
      <c r="A781" s="79"/>
    </row>
    <row r="782" spans="1:1">
      <c r="A782" s="79"/>
    </row>
    <row r="783" spans="1:1">
      <c r="A783" s="79"/>
    </row>
    <row r="784" spans="1:1">
      <c r="A784" s="79"/>
    </row>
    <row r="785" spans="1:1">
      <c r="A785" s="79"/>
    </row>
    <row r="786" spans="1:1">
      <c r="A786" s="79"/>
    </row>
    <row r="787" spans="1:1">
      <c r="A787" s="79"/>
    </row>
    <row r="788" spans="1:1">
      <c r="A788" s="79"/>
    </row>
    <row r="789" spans="1:1">
      <c r="A789" s="79"/>
    </row>
    <row r="790" spans="1:1">
      <c r="A790" s="79"/>
    </row>
    <row r="791" spans="1:1">
      <c r="A791" s="79"/>
    </row>
    <row r="792" spans="1:1">
      <c r="A792" s="79"/>
    </row>
    <row r="793" spans="1:1">
      <c r="A793" s="79"/>
    </row>
    <row r="794" spans="1:1">
      <c r="A794" s="79"/>
    </row>
    <row r="795" spans="1:1">
      <c r="A795" s="79"/>
    </row>
    <row r="796" spans="1:1">
      <c r="A796" s="79"/>
    </row>
    <row r="797" spans="1:1">
      <c r="A797" s="79"/>
    </row>
    <row r="798" spans="1:1">
      <c r="A798" s="79"/>
    </row>
    <row r="799" spans="1:1">
      <c r="A799" s="79"/>
    </row>
    <row r="800" spans="1:1">
      <c r="A800" s="79"/>
    </row>
    <row r="801" spans="1:1">
      <c r="A801" s="79"/>
    </row>
    <row r="802" spans="1:1">
      <c r="A802" s="79"/>
    </row>
    <row r="803" spans="1:1">
      <c r="A803" s="79"/>
    </row>
    <row r="804" spans="1:1">
      <c r="A804" s="79"/>
    </row>
    <row r="805" spans="1:1">
      <c r="A805" s="79"/>
    </row>
    <row r="806" spans="1:1">
      <c r="A806" s="79"/>
    </row>
    <row r="807" spans="1:1">
      <c r="A807" s="79"/>
    </row>
    <row r="808" spans="1:1">
      <c r="A808" s="79"/>
    </row>
    <row r="809" spans="1:1">
      <c r="A809" s="79"/>
    </row>
    <row r="810" spans="1:1">
      <c r="A810" s="79"/>
    </row>
    <row r="811" spans="1:1">
      <c r="A811" s="79"/>
    </row>
    <row r="812" spans="1:1">
      <c r="A812" s="79"/>
    </row>
    <row r="813" spans="1:1">
      <c r="A813" s="79"/>
    </row>
    <row r="814" spans="1:1">
      <c r="A814" s="79"/>
    </row>
    <row r="815" spans="1:1">
      <c r="A815" s="79"/>
    </row>
    <row r="816" spans="1:1">
      <c r="A816" s="79"/>
    </row>
    <row r="817" spans="1:1">
      <c r="A817" s="79"/>
    </row>
    <row r="818" spans="1:1">
      <c r="A818" s="79"/>
    </row>
    <row r="819" spans="1:1">
      <c r="A819" s="79"/>
    </row>
    <row r="820" spans="1:1">
      <c r="A820" s="79"/>
    </row>
    <row r="821" spans="1:1">
      <c r="A821" s="79"/>
    </row>
    <row r="822" spans="1:1">
      <c r="A822" s="79"/>
    </row>
    <row r="823" spans="1:1">
      <c r="A823" s="79"/>
    </row>
    <row r="824" spans="1:1">
      <c r="A824" s="79"/>
    </row>
    <row r="825" spans="1:1">
      <c r="A825" s="79"/>
    </row>
    <row r="826" spans="1:1">
      <c r="A826" s="79"/>
    </row>
    <row r="827" spans="1:1">
      <c r="A827" s="79"/>
    </row>
    <row r="828" spans="1:1">
      <c r="A828" s="79"/>
    </row>
    <row r="829" spans="1:1">
      <c r="A829" s="79"/>
    </row>
    <row r="830" spans="1:1">
      <c r="A830" s="79"/>
    </row>
    <row r="831" spans="1:1">
      <c r="A831" s="79"/>
    </row>
    <row r="832" spans="1:1">
      <c r="A832" s="79"/>
    </row>
    <row r="833" spans="1:1">
      <c r="A833" s="79"/>
    </row>
    <row r="834" spans="1:1">
      <c r="A834" s="79"/>
    </row>
    <row r="835" spans="1:1">
      <c r="A835" s="79"/>
    </row>
    <row r="836" spans="1:1">
      <c r="A836" s="79"/>
    </row>
    <row r="837" spans="1:1">
      <c r="A837" s="79"/>
    </row>
    <row r="838" spans="1:1">
      <c r="A838" s="79"/>
    </row>
    <row r="839" spans="1:1">
      <c r="A839" s="79"/>
    </row>
    <row r="840" spans="1:1">
      <c r="A840" s="79"/>
    </row>
    <row r="841" spans="1:1">
      <c r="A841" s="79"/>
    </row>
    <row r="842" spans="1:1">
      <c r="A842" s="79"/>
    </row>
    <row r="843" spans="1:1">
      <c r="A843" s="79"/>
    </row>
    <row r="844" spans="1:1">
      <c r="A844" s="79"/>
    </row>
    <row r="845" spans="1:1">
      <c r="A845" s="79"/>
    </row>
    <row r="846" spans="1:1">
      <c r="A846" s="79"/>
    </row>
    <row r="847" spans="1:1">
      <c r="A847" s="79"/>
    </row>
    <row r="848" spans="1:1">
      <c r="A848" s="79"/>
    </row>
    <row r="849" spans="1:1">
      <c r="A849" s="79"/>
    </row>
    <row r="850" spans="1:1">
      <c r="A850" s="79"/>
    </row>
    <row r="851" spans="1:1">
      <c r="A851" s="79"/>
    </row>
    <row r="852" spans="1:1">
      <c r="A852" s="79"/>
    </row>
    <row r="853" spans="1:1">
      <c r="A853" s="79"/>
    </row>
    <row r="854" spans="1:1">
      <c r="A854" s="79"/>
    </row>
    <row r="855" spans="1:1">
      <c r="A855" s="79"/>
    </row>
    <row r="856" spans="1:1">
      <c r="A856" s="79"/>
    </row>
    <row r="857" spans="1:1">
      <c r="A857" s="79"/>
    </row>
    <row r="858" spans="1:1">
      <c r="A858" s="79"/>
    </row>
    <row r="859" spans="1:1">
      <c r="A859" s="79"/>
    </row>
    <row r="860" spans="1:1">
      <c r="A860" s="79"/>
    </row>
    <row r="861" spans="1:1">
      <c r="A861" s="79"/>
    </row>
    <row r="862" spans="1:1">
      <c r="A862" s="79"/>
    </row>
    <row r="863" spans="1:1">
      <c r="A863" s="79"/>
    </row>
    <row r="864" spans="1:1">
      <c r="A864" s="79"/>
    </row>
    <row r="865" spans="1:1">
      <c r="A865" s="79"/>
    </row>
    <row r="866" spans="1:1">
      <c r="A866" s="79"/>
    </row>
    <row r="867" spans="1:1">
      <c r="A867" s="79"/>
    </row>
    <row r="868" spans="1:1">
      <c r="A868" s="79"/>
    </row>
    <row r="869" spans="1:1">
      <c r="A869" s="79"/>
    </row>
    <row r="870" spans="1:1">
      <c r="A870" s="79"/>
    </row>
    <row r="871" spans="1:1">
      <c r="A871" s="79"/>
    </row>
    <row r="872" spans="1:1">
      <c r="A872" s="79"/>
    </row>
    <row r="873" spans="1:1">
      <c r="A873" s="79"/>
    </row>
    <row r="874" spans="1:1">
      <c r="A874" s="79"/>
    </row>
    <row r="875" spans="1:1">
      <c r="A875" s="79"/>
    </row>
    <row r="876" spans="1:1">
      <c r="A876" s="79"/>
    </row>
    <row r="877" spans="1:1">
      <c r="A877" s="79"/>
    </row>
    <row r="878" spans="1:1">
      <c r="A878" s="79"/>
    </row>
    <row r="879" spans="1:1">
      <c r="A879" s="79"/>
    </row>
    <row r="880" spans="1:1">
      <c r="A880" s="79"/>
    </row>
    <row r="881" spans="1:1">
      <c r="A881" s="79"/>
    </row>
    <row r="882" spans="1:1">
      <c r="A882" s="79"/>
    </row>
    <row r="883" spans="1:1">
      <c r="A883" s="79"/>
    </row>
    <row r="884" spans="1:1">
      <c r="A884" s="79"/>
    </row>
    <row r="885" spans="1:1">
      <c r="A885" s="79"/>
    </row>
    <row r="886" spans="1:1">
      <c r="A886" s="79"/>
    </row>
    <row r="887" spans="1:1">
      <c r="A887" s="79"/>
    </row>
    <row r="888" spans="1:1">
      <c r="A888" s="79"/>
    </row>
    <row r="889" spans="1:1">
      <c r="A889" s="79"/>
    </row>
    <row r="890" spans="1:1">
      <c r="A890" s="79"/>
    </row>
    <row r="891" spans="1:1">
      <c r="A891" s="79"/>
    </row>
    <row r="892" spans="1:1">
      <c r="A892" s="79"/>
    </row>
    <row r="893" spans="1:1">
      <c r="A893" s="79"/>
    </row>
    <row r="894" spans="1:1">
      <c r="A894" s="79"/>
    </row>
    <row r="895" spans="1:1">
      <c r="A895" s="79"/>
    </row>
    <row r="896" spans="1:1">
      <c r="A896" s="79"/>
    </row>
    <row r="897" spans="1:1">
      <c r="A897" s="79"/>
    </row>
    <row r="898" spans="1:1">
      <c r="A898" s="79"/>
    </row>
    <row r="899" spans="1:1">
      <c r="A899" s="79"/>
    </row>
    <row r="900" spans="1:1">
      <c r="A900" s="79"/>
    </row>
    <row r="901" spans="1:1">
      <c r="A901" s="79"/>
    </row>
    <row r="902" spans="1:1">
      <c r="A902" s="79"/>
    </row>
    <row r="903" spans="1:1">
      <c r="A903" s="79"/>
    </row>
    <row r="904" spans="1:1">
      <c r="A904" s="79"/>
    </row>
    <row r="905" spans="1:1">
      <c r="A905" s="79"/>
    </row>
    <row r="906" spans="1:1">
      <c r="A906" s="79"/>
    </row>
    <row r="907" spans="1:1">
      <c r="A907" s="79"/>
    </row>
    <row r="908" spans="1:1">
      <c r="A908" s="79"/>
    </row>
    <row r="909" spans="1:1">
      <c r="A909" s="79"/>
    </row>
    <row r="910" spans="1:1">
      <c r="A910" s="79"/>
    </row>
    <row r="911" spans="1:1">
      <c r="A911" s="79"/>
    </row>
    <row r="912" spans="1:1">
      <c r="A912" s="79"/>
    </row>
    <row r="913" spans="1:1">
      <c r="A913" s="79"/>
    </row>
    <row r="914" spans="1:1">
      <c r="A914" s="79"/>
    </row>
    <row r="915" spans="1:1">
      <c r="A915" s="79"/>
    </row>
    <row r="916" spans="1:1">
      <c r="A916" s="79"/>
    </row>
    <row r="917" spans="1:1">
      <c r="A917" s="79"/>
    </row>
    <row r="918" spans="1:1">
      <c r="A918" s="79"/>
    </row>
    <row r="919" spans="1:1">
      <c r="A919" s="79"/>
    </row>
    <row r="920" spans="1:1">
      <c r="A920" s="79"/>
    </row>
    <row r="921" spans="1:1">
      <c r="A921" s="79"/>
    </row>
    <row r="922" spans="1:1">
      <c r="A922" s="79"/>
    </row>
    <row r="923" spans="1:1">
      <c r="A923" s="79"/>
    </row>
    <row r="924" spans="1:1">
      <c r="A924" s="79"/>
    </row>
    <row r="925" spans="1:1">
      <c r="A925" s="79"/>
    </row>
    <row r="926" spans="1:1">
      <c r="A926" s="79"/>
    </row>
    <row r="927" spans="1:1">
      <c r="A927" s="79"/>
    </row>
    <row r="928" spans="1:1">
      <c r="A928" s="79"/>
    </row>
    <row r="929" spans="1:1">
      <c r="A929" s="79"/>
    </row>
    <row r="930" spans="1:1">
      <c r="A930" s="79"/>
    </row>
    <row r="931" spans="1:1">
      <c r="A931" s="79"/>
    </row>
    <row r="932" spans="1:1">
      <c r="A932" s="79"/>
    </row>
    <row r="933" spans="1:1">
      <c r="A933" s="79"/>
    </row>
    <row r="934" spans="1:1">
      <c r="A934" s="79"/>
    </row>
    <row r="935" spans="1:1">
      <c r="A935" s="79"/>
    </row>
    <row r="936" spans="1:1">
      <c r="A936" s="79"/>
    </row>
    <row r="937" spans="1:1">
      <c r="A937" s="79"/>
    </row>
    <row r="938" spans="1:1">
      <c r="A938" s="79"/>
    </row>
    <row r="939" spans="1:1">
      <c r="A939" s="79"/>
    </row>
    <row r="940" spans="1:1">
      <c r="A940" s="79"/>
    </row>
    <row r="941" spans="1:1">
      <c r="A941" s="79"/>
    </row>
    <row r="942" spans="1:1">
      <c r="A942" s="79"/>
    </row>
    <row r="943" spans="1:1">
      <c r="A943" s="79"/>
    </row>
    <row r="944" spans="1:1">
      <c r="A944" s="79"/>
    </row>
    <row r="945" spans="1:1">
      <c r="A945" s="79"/>
    </row>
    <row r="946" spans="1:1">
      <c r="A946" s="79"/>
    </row>
    <row r="947" spans="1:1">
      <c r="A947" s="79"/>
    </row>
    <row r="948" spans="1:1">
      <c r="A948" s="79"/>
    </row>
    <row r="949" spans="1:1">
      <c r="A949" s="79"/>
    </row>
    <row r="950" spans="1:1">
      <c r="A950" s="79"/>
    </row>
    <row r="951" spans="1:1">
      <c r="A951" s="79"/>
    </row>
    <row r="952" spans="1:1">
      <c r="A952" s="79"/>
    </row>
    <row r="953" spans="1:1">
      <c r="A953" s="79"/>
    </row>
    <row r="954" spans="1:1">
      <c r="A954" s="79"/>
    </row>
    <row r="955" spans="1:1">
      <c r="A955" s="79"/>
    </row>
    <row r="956" spans="1:1">
      <c r="A956" s="79"/>
    </row>
    <row r="957" spans="1:1">
      <c r="A957" s="79"/>
    </row>
    <row r="958" spans="1:1">
      <c r="A958" s="79"/>
    </row>
    <row r="959" spans="1:1">
      <c r="A959" s="79"/>
    </row>
    <row r="960" spans="1:1">
      <c r="A960" s="79"/>
    </row>
    <row r="961" spans="1:1">
      <c r="A961" s="79"/>
    </row>
    <row r="962" spans="1:1">
      <c r="A962" s="79"/>
    </row>
    <row r="963" spans="1:1">
      <c r="A963" s="79"/>
    </row>
    <row r="964" spans="1:1">
      <c r="A964" s="79"/>
    </row>
    <row r="965" spans="1:1">
      <c r="A965" s="79"/>
    </row>
    <row r="966" spans="1:1">
      <c r="A966" s="79"/>
    </row>
    <row r="967" spans="1:1">
      <c r="A967" s="79"/>
    </row>
    <row r="968" spans="1:1">
      <c r="A968" s="79"/>
    </row>
    <row r="969" spans="1:1">
      <c r="A969" s="79"/>
    </row>
    <row r="970" spans="1:1">
      <c r="A970" s="79"/>
    </row>
    <row r="971" spans="1:1">
      <c r="A971" s="79"/>
    </row>
    <row r="972" spans="1:1">
      <c r="A972" s="79"/>
    </row>
    <row r="973" spans="1:1">
      <c r="A973" s="79"/>
    </row>
    <row r="974" spans="1:1">
      <c r="A974" s="79"/>
    </row>
    <row r="975" spans="1:1">
      <c r="A975" s="79"/>
    </row>
    <row r="976" spans="1:1">
      <c r="A976" s="79"/>
    </row>
    <row r="977" spans="1:1">
      <c r="A977" s="79"/>
    </row>
    <row r="978" spans="1:1">
      <c r="A978" s="79"/>
    </row>
    <row r="979" spans="1:1">
      <c r="A979" s="79"/>
    </row>
    <row r="980" spans="1:1">
      <c r="A980" s="79"/>
    </row>
    <row r="981" spans="1:1">
      <c r="A981" s="79"/>
    </row>
    <row r="982" spans="1:1">
      <c r="A982" s="79"/>
    </row>
    <row r="983" spans="1:1">
      <c r="A983" s="79"/>
    </row>
    <row r="984" spans="1:1">
      <c r="A984" s="79"/>
    </row>
    <row r="985" spans="1:1">
      <c r="A985" s="79"/>
    </row>
    <row r="986" spans="1:1">
      <c r="A986" s="79"/>
    </row>
    <row r="987" spans="1:1">
      <c r="A987" s="79"/>
    </row>
    <row r="988" spans="1:1">
      <c r="A988" s="79"/>
    </row>
    <row r="989" spans="1:1">
      <c r="A989" s="79"/>
    </row>
    <row r="990" spans="1:1">
      <c r="A990" s="79"/>
    </row>
    <row r="991" spans="1:1">
      <c r="A991" s="79"/>
    </row>
    <row r="992" spans="1:1">
      <c r="A992" s="79"/>
    </row>
    <row r="993" spans="1:1">
      <c r="A993" s="79"/>
    </row>
    <row r="994" spans="1:1">
      <c r="A994" s="79"/>
    </row>
    <row r="995" spans="1:1">
      <c r="A995" s="79"/>
    </row>
    <row r="996" spans="1:1">
      <c r="A996" s="79"/>
    </row>
    <row r="997" spans="1:1">
      <c r="A997" s="79"/>
    </row>
    <row r="998" spans="1:1">
      <c r="A998" s="79"/>
    </row>
    <row r="999" spans="1:1">
      <c r="A999" s="79"/>
    </row>
    <row r="1000" spans="1:1">
      <c r="A1000" s="7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1"/>
  <sheetViews>
    <sheetView zoomScale="90" zoomScaleNormal="90" workbookViewId="0">
      <pane xSplit="1" ySplit="2" topLeftCell="B3" activePane="bottomRight" state="frozen"/>
      <selection pane="topRight" activeCell="B1" sqref="B1"/>
      <selection pane="bottomLeft" activeCell="A3" sqref="A3"/>
      <selection pane="bottomRight" activeCell="H13" sqref="H13"/>
    </sheetView>
    <sheetView workbookViewId="1">
      <selection activeCell="D25" sqref="D25"/>
    </sheetView>
  </sheetViews>
  <sheetFormatPr defaultRowHeight="15"/>
  <cols>
    <col min="1" max="1" width="21" bestFit="1" customWidth="1"/>
  </cols>
  <sheetData>
    <row r="1" spans="1:9" ht="27.75" customHeight="1">
      <c r="A1" s="19" t="s">
        <v>39</v>
      </c>
      <c r="B1" s="10" t="s">
        <v>40</v>
      </c>
      <c r="C1" s="10" t="s">
        <v>40</v>
      </c>
      <c r="D1" s="10" t="s">
        <v>40</v>
      </c>
      <c r="E1" s="10" t="s">
        <v>40</v>
      </c>
      <c r="F1" s="10" t="s">
        <v>40</v>
      </c>
      <c r="G1" s="10" t="s">
        <v>40</v>
      </c>
      <c r="H1" s="10" t="s">
        <v>40</v>
      </c>
      <c r="I1" s="19" t="s">
        <v>41</v>
      </c>
    </row>
    <row r="2" spans="1:9">
      <c r="A2" s="19" t="s">
        <v>207</v>
      </c>
      <c r="B2" s="10" t="s">
        <v>5</v>
      </c>
      <c r="C2" s="10">
        <v>1</v>
      </c>
      <c r="D2" s="10">
        <v>2</v>
      </c>
      <c r="E2" s="10">
        <v>3</v>
      </c>
      <c r="F2" s="10">
        <v>4</v>
      </c>
      <c r="G2" s="10">
        <v>5</v>
      </c>
      <c r="H2" s="10">
        <v>6</v>
      </c>
      <c r="I2" s="19"/>
    </row>
    <row r="3" spans="1:9">
      <c r="A3" s="18" t="s">
        <v>42</v>
      </c>
      <c r="B3" s="22" t="b">
        <v>1</v>
      </c>
      <c r="C3" s="22" t="b">
        <v>1</v>
      </c>
      <c r="D3" s="22" t="b">
        <v>1</v>
      </c>
      <c r="E3" s="22" t="b">
        <v>1</v>
      </c>
      <c r="F3" s="22" t="b">
        <v>1</v>
      </c>
      <c r="G3" s="22" t="b">
        <v>1</v>
      </c>
      <c r="H3" s="22" t="b">
        <v>1</v>
      </c>
      <c r="I3" s="20" t="s">
        <v>462</v>
      </c>
    </row>
    <row r="4" spans="1:9">
      <c r="A4" s="18" t="s">
        <v>43</v>
      </c>
      <c r="B4" s="22" t="b">
        <v>1</v>
      </c>
      <c r="C4" s="22" t="b">
        <v>1</v>
      </c>
      <c r="D4" s="22" t="b">
        <v>1</v>
      </c>
      <c r="E4" s="22" t="b">
        <v>1</v>
      </c>
      <c r="F4" s="22" t="b">
        <v>1</v>
      </c>
      <c r="G4" s="22" t="b">
        <v>0</v>
      </c>
      <c r="H4" s="22" t="b">
        <v>0</v>
      </c>
      <c r="I4" s="20" t="s">
        <v>463</v>
      </c>
    </row>
    <row r="5" spans="1:9">
      <c r="A5" s="18" t="s">
        <v>45</v>
      </c>
      <c r="B5" s="22" t="b">
        <v>1</v>
      </c>
      <c r="C5" s="22" t="b">
        <v>1</v>
      </c>
      <c r="D5" s="22" t="b">
        <v>1</v>
      </c>
      <c r="E5" s="22" t="b">
        <v>1</v>
      </c>
      <c r="F5" s="22" t="b">
        <v>1</v>
      </c>
      <c r="G5" s="22" t="b">
        <v>0</v>
      </c>
      <c r="H5" s="22" t="b">
        <v>1</v>
      </c>
      <c r="I5" s="20" t="s">
        <v>492</v>
      </c>
    </row>
    <row r="6" spans="1:9">
      <c r="A6" s="18" t="s">
        <v>46</v>
      </c>
      <c r="B6" s="22" t="b">
        <v>0</v>
      </c>
      <c r="C6" s="22" t="b">
        <v>0</v>
      </c>
      <c r="D6" s="22" t="b">
        <v>0</v>
      </c>
      <c r="E6" s="22" t="b">
        <v>0</v>
      </c>
      <c r="F6" s="22" t="b">
        <v>1</v>
      </c>
      <c r="G6" s="22" t="b">
        <v>0</v>
      </c>
      <c r="H6" s="22" t="b">
        <v>0</v>
      </c>
      <c r="I6" s="21" t="s">
        <v>464</v>
      </c>
    </row>
    <row r="7" spans="1:9">
      <c r="A7" s="18" t="s">
        <v>47</v>
      </c>
      <c r="B7" s="22" t="b">
        <v>1</v>
      </c>
      <c r="C7" s="22" t="b">
        <v>1</v>
      </c>
      <c r="D7" s="22" t="b">
        <v>1</v>
      </c>
      <c r="E7" s="22" t="b">
        <v>0</v>
      </c>
      <c r="F7" s="22" t="b">
        <v>1</v>
      </c>
      <c r="G7" s="22" t="b">
        <v>0</v>
      </c>
      <c r="H7" s="22" t="b">
        <v>0</v>
      </c>
      <c r="I7" s="21" t="s">
        <v>493</v>
      </c>
    </row>
    <row r="8" spans="1:9">
      <c r="A8" s="18" t="s">
        <v>281</v>
      </c>
      <c r="B8" s="22" t="b">
        <v>1</v>
      </c>
      <c r="C8" s="22" t="b">
        <v>1</v>
      </c>
      <c r="D8" s="22" t="b">
        <v>1</v>
      </c>
      <c r="E8" s="22" t="b">
        <v>1</v>
      </c>
      <c r="F8" s="22" t="b">
        <v>1</v>
      </c>
      <c r="G8" s="22" t="b">
        <v>1</v>
      </c>
      <c r="H8" s="22" t="b">
        <v>1</v>
      </c>
      <c r="I8" s="21" t="s">
        <v>288</v>
      </c>
    </row>
    <row r="9" spans="1:9">
      <c r="A9" s="18" t="s">
        <v>282</v>
      </c>
      <c r="B9" s="22" t="b">
        <v>1</v>
      </c>
      <c r="C9" s="22" t="b">
        <v>1</v>
      </c>
      <c r="D9" s="22" t="b">
        <v>1</v>
      </c>
      <c r="E9" s="22" t="b">
        <v>1</v>
      </c>
      <c r="F9" s="22" t="b">
        <v>1</v>
      </c>
      <c r="G9" s="22" t="b">
        <v>1</v>
      </c>
      <c r="H9" s="22" t="b">
        <v>1</v>
      </c>
      <c r="I9" s="21" t="s">
        <v>289</v>
      </c>
    </row>
    <row r="10" spans="1:9">
      <c r="A10" s="18" t="s">
        <v>978</v>
      </c>
      <c r="B10" s="22" t="b">
        <v>1</v>
      </c>
      <c r="C10" s="22" t="b">
        <v>1</v>
      </c>
      <c r="D10" s="22" t="b">
        <v>1</v>
      </c>
      <c r="E10" s="22" t="b">
        <v>1</v>
      </c>
      <c r="F10" s="22" t="b">
        <v>1</v>
      </c>
      <c r="G10" s="22" t="b">
        <v>1</v>
      </c>
      <c r="H10" s="22" t="b">
        <v>1</v>
      </c>
      <c r="I10" s="21" t="s">
        <v>979</v>
      </c>
    </row>
    <row r="11" spans="1:9">
      <c r="A11" s="18" t="s">
        <v>868</v>
      </c>
      <c r="B11" s="22" t="b">
        <v>1</v>
      </c>
      <c r="C11" s="22" t="b">
        <v>1</v>
      </c>
      <c r="D11" s="22" t="b">
        <v>1</v>
      </c>
      <c r="E11" s="22" t="b">
        <v>0</v>
      </c>
      <c r="F11" s="22" t="b">
        <v>1</v>
      </c>
      <c r="G11" s="22" t="b">
        <v>0</v>
      </c>
      <c r="H11" s="22" t="b">
        <v>1</v>
      </c>
      <c r="I11" s="21" t="s">
        <v>981</v>
      </c>
    </row>
    <row r="12" spans="1:9">
      <c r="A12" s="18" t="s">
        <v>867</v>
      </c>
      <c r="B12" s="22" t="b">
        <v>1</v>
      </c>
      <c r="C12" s="22" t="b">
        <v>1</v>
      </c>
      <c r="D12" s="22" t="b">
        <v>1</v>
      </c>
      <c r="E12" s="22" t="b">
        <v>0</v>
      </c>
      <c r="F12" s="22" t="b">
        <v>1</v>
      </c>
      <c r="G12" s="22" t="b">
        <v>0</v>
      </c>
      <c r="H12" s="22" t="b">
        <v>1</v>
      </c>
      <c r="I12" s="21" t="s">
        <v>982</v>
      </c>
    </row>
    <row r="13" spans="1:9">
      <c r="A13" s="18" t="s">
        <v>869</v>
      </c>
      <c r="B13" s="22" t="b">
        <v>1</v>
      </c>
      <c r="C13" s="22" t="b">
        <v>1</v>
      </c>
      <c r="D13" s="22" t="b">
        <v>1</v>
      </c>
      <c r="E13" s="22" t="b">
        <v>0</v>
      </c>
      <c r="F13" s="22" t="b">
        <v>1</v>
      </c>
      <c r="G13" s="22" t="b">
        <v>0</v>
      </c>
      <c r="H13" s="22" t="b">
        <v>1</v>
      </c>
      <c r="I13" s="21" t="s">
        <v>983</v>
      </c>
    </row>
    <row r="14" spans="1:9">
      <c r="A14" s="18" t="s">
        <v>283</v>
      </c>
      <c r="B14" s="22" t="b">
        <v>1</v>
      </c>
      <c r="C14" s="22" t="b">
        <v>1</v>
      </c>
      <c r="D14" s="22" t="b">
        <v>1</v>
      </c>
      <c r="E14" s="22" t="b">
        <v>1</v>
      </c>
      <c r="F14" s="22" t="b">
        <v>1</v>
      </c>
      <c r="G14" s="22" t="b">
        <v>1</v>
      </c>
      <c r="H14" s="22" t="b">
        <v>1</v>
      </c>
      <c r="I14" s="21" t="s">
        <v>287</v>
      </c>
    </row>
    <row r="15" spans="1:9">
      <c r="A15" s="18" t="s">
        <v>284</v>
      </c>
      <c r="B15" s="22" t="b">
        <v>1</v>
      </c>
      <c r="C15" s="22" t="b">
        <v>1</v>
      </c>
      <c r="D15" s="22" t="b">
        <v>1</v>
      </c>
      <c r="E15" s="22" t="b">
        <v>1</v>
      </c>
      <c r="F15" s="22" t="b">
        <v>1</v>
      </c>
      <c r="G15" s="22" t="b">
        <v>1</v>
      </c>
      <c r="H15" s="22" t="b">
        <v>1</v>
      </c>
      <c r="I15" s="21" t="s">
        <v>287</v>
      </c>
    </row>
    <row r="16" spans="1:9">
      <c r="A16" s="18" t="s">
        <v>71</v>
      </c>
      <c r="B16" s="22" t="b">
        <v>1</v>
      </c>
      <c r="C16" s="22" t="b">
        <v>1</v>
      </c>
      <c r="D16" s="22" t="b">
        <v>1</v>
      </c>
      <c r="E16" s="22" t="b">
        <v>1</v>
      </c>
      <c r="F16" s="22" t="b">
        <v>1</v>
      </c>
      <c r="G16" s="22" t="b">
        <v>1</v>
      </c>
      <c r="H16" s="22" t="b">
        <v>1</v>
      </c>
      <c r="I16" s="21" t="s">
        <v>494</v>
      </c>
    </row>
    <row r="17" spans="1:9">
      <c r="A17" s="18" t="s">
        <v>48</v>
      </c>
      <c r="B17" s="22" t="b">
        <v>1</v>
      </c>
      <c r="C17" s="22" t="b">
        <v>1</v>
      </c>
      <c r="D17" s="22" t="b">
        <v>1</v>
      </c>
      <c r="E17" s="22" t="b">
        <v>1</v>
      </c>
      <c r="F17" s="22" t="b">
        <v>1</v>
      </c>
      <c r="G17" s="22" t="b">
        <v>1</v>
      </c>
      <c r="H17" s="22" t="b">
        <v>1</v>
      </c>
      <c r="I17" s="21" t="s">
        <v>495</v>
      </c>
    </row>
    <row r="18" spans="1:9">
      <c r="A18" s="18" t="s">
        <v>74</v>
      </c>
      <c r="B18" s="22" t="b">
        <v>1</v>
      </c>
      <c r="C18" s="22" t="b">
        <v>1</v>
      </c>
      <c r="D18" s="22" t="b">
        <v>1</v>
      </c>
      <c r="E18" s="22" t="b">
        <v>1</v>
      </c>
      <c r="F18" s="22" t="b">
        <v>1</v>
      </c>
      <c r="G18" s="22" t="b">
        <v>1</v>
      </c>
      <c r="H18" s="22" t="b">
        <v>1</v>
      </c>
      <c r="I18" s="21" t="s">
        <v>496</v>
      </c>
    </row>
    <row r="19" spans="1:9">
      <c r="A19" s="18" t="s">
        <v>285</v>
      </c>
      <c r="B19" s="22" t="b">
        <v>1</v>
      </c>
      <c r="C19" s="22" t="b">
        <v>1</v>
      </c>
      <c r="D19" s="22" t="b">
        <v>1</v>
      </c>
      <c r="E19" s="22" t="b">
        <v>1</v>
      </c>
      <c r="F19" s="22" t="b">
        <v>1</v>
      </c>
      <c r="G19" s="22" t="b">
        <v>1</v>
      </c>
      <c r="H19" s="22" t="b">
        <v>1</v>
      </c>
      <c r="I19" s="21" t="s">
        <v>497</v>
      </c>
    </row>
    <row r="20" spans="1:9">
      <c r="A20" s="18" t="s">
        <v>286</v>
      </c>
      <c r="B20" s="22" t="b">
        <v>1</v>
      </c>
      <c r="C20" s="22" t="b">
        <v>1</v>
      </c>
      <c r="D20" s="22" t="b">
        <v>1</v>
      </c>
      <c r="E20" s="22" t="b">
        <v>1</v>
      </c>
      <c r="F20" s="22" t="b">
        <v>1</v>
      </c>
      <c r="G20" s="22" t="b">
        <v>1</v>
      </c>
      <c r="H20" s="22" t="b">
        <v>1</v>
      </c>
      <c r="I20" s="21" t="s">
        <v>498</v>
      </c>
    </row>
    <row r="21" spans="1:9">
      <c r="A21" s="18" t="s">
        <v>137</v>
      </c>
      <c r="B21" s="22" t="b">
        <v>1</v>
      </c>
      <c r="C21" s="22" t="b">
        <v>1</v>
      </c>
      <c r="D21" s="22" t="b">
        <v>1</v>
      </c>
      <c r="E21" s="22" t="b">
        <v>0</v>
      </c>
      <c r="F21" s="22" t="b">
        <v>1</v>
      </c>
      <c r="G21" s="22" t="b">
        <v>0</v>
      </c>
      <c r="H21" s="22" t="b">
        <v>0</v>
      </c>
      <c r="I21" s="21" t="s">
        <v>484</v>
      </c>
    </row>
    <row r="22" spans="1:9">
      <c r="A22" s="18" t="s">
        <v>138</v>
      </c>
      <c r="B22" s="71" t="b">
        <v>1</v>
      </c>
      <c r="C22" s="71" t="b">
        <v>1</v>
      </c>
      <c r="D22" s="71" t="b">
        <v>1</v>
      </c>
      <c r="E22" s="71" t="b">
        <v>0</v>
      </c>
      <c r="F22" s="71" t="b">
        <v>1</v>
      </c>
      <c r="G22" s="71" t="b">
        <v>0</v>
      </c>
      <c r="H22" s="71" t="b">
        <v>0</v>
      </c>
      <c r="I22" s="21" t="s">
        <v>485</v>
      </c>
    </row>
    <row r="23" spans="1:9">
      <c r="A23" s="91" t="s">
        <v>49</v>
      </c>
      <c r="B23" s="33" t="b">
        <v>0</v>
      </c>
      <c r="C23" s="33" t="b">
        <v>1</v>
      </c>
      <c r="D23" s="33" t="b">
        <v>1</v>
      </c>
      <c r="E23" s="33" t="b">
        <v>0</v>
      </c>
      <c r="F23" s="33" t="b">
        <v>0</v>
      </c>
      <c r="G23" s="33" t="b">
        <v>0</v>
      </c>
      <c r="H23" s="92" t="b">
        <v>0</v>
      </c>
      <c r="I23" s="32" t="s">
        <v>486</v>
      </c>
    </row>
    <row r="24" spans="1:9">
      <c r="A24" s="93" t="s">
        <v>50</v>
      </c>
      <c r="B24" s="94" t="b">
        <f t="shared" ref="B24:G28" si="0">B$23</f>
        <v>0</v>
      </c>
      <c r="C24" s="94" t="b">
        <f t="shared" si="0"/>
        <v>1</v>
      </c>
      <c r="D24" s="94" t="b">
        <f t="shared" si="0"/>
        <v>1</v>
      </c>
      <c r="E24" s="94" t="b">
        <f t="shared" si="0"/>
        <v>0</v>
      </c>
      <c r="F24" s="94" t="b">
        <f t="shared" si="0"/>
        <v>0</v>
      </c>
      <c r="G24" s="94" t="b">
        <f t="shared" si="0"/>
        <v>0</v>
      </c>
      <c r="H24" s="95" t="b">
        <v>1</v>
      </c>
      <c r="I24" s="32" t="s">
        <v>487</v>
      </c>
    </row>
    <row r="25" spans="1:9">
      <c r="A25" s="93" t="s">
        <v>693</v>
      </c>
      <c r="B25" s="94" t="b">
        <f t="shared" si="0"/>
        <v>0</v>
      </c>
      <c r="C25" s="94" t="b">
        <f t="shared" si="0"/>
        <v>1</v>
      </c>
      <c r="D25" s="94" t="b">
        <v>0</v>
      </c>
      <c r="E25" s="94" t="b">
        <f t="shared" si="0"/>
        <v>0</v>
      </c>
      <c r="F25" s="94" t="b">
        <f t="shared" si="0"/>
        <v>0</v>
      </c>
      <c r="G25" s="72" t="b">
        <v>1</v>
      </c>
      <c r="H25" s="95" t="b">
        <v>1</v>
      </c>
      <c r="I25" s="32" t="s">
        <v>465</v>
      </c>
    </row>
    <row r="26" spans="1:9">
      <c r="A26" s="93" t="s">
        <v>317</v>
      </c>
      <c r="B26" s="94" t="b">
        <f t="shared" ref="B26:G29" si="1">B$23</f>
        <v>0</v>
      </c>
      <c r="C26" s="94" t="b">
        <f t="shared" si="1"/>
        <v>1</v>
      </c>
      <c r="D26" s="94" t="b">
        <f t="shared" si="1"/>
        <v>1</v>
      </c>
      <c r="E26" s="94" t="b">
        <f t="shared" si="0"/>
        <v>0</v>
      </c>
      <c r="F26" s="94" t="b">
        <f t="shared" si="1"/>
        <v>0</v>
      </c>
      <c r="G26" s="94" t="b">
        <f t="shared" si="1"/>
        <v>0</v>
      </c>
      <c r="H26" s="99" t="b">
        <v>0</v>
      </c>
      <c r="I26" s="32" t="s">
        <v>488</v>
      </c>
    </row>
    <row r="27" spans="1:9">
      <c r="A27" s="93" t="s">
        <v>51</v>
      </c>
      <c r="B27" s="94" t="b">
        <f t="shared" si="1"/>
        <v>0</v>
      </c>
      <c r="C27" s="94" t="b">
        <f t="shared" si="1"/>
        <v>1</v>
      </c>
      <c r="D27" s="94" t="b">
        <f t="shared" si="1"/>
        <v>1</v>
      </c>
      <c r="E27" s="94" t="b">
        <f t="shared" si="0"/>
        <v>0</v>
      </c>
      <c r="F27" s="94" t="b">
        <f t="shared" si="1"/>
        <v>0</v>
      </c>
      <c r="G27" s="94" t="b">
        <f t="shared" si="1"/>
        <v>0</v>
      </c>
      <c r="H27" s="99" t="b">
        <v>0</v>
      </c>
      <c r="I27" s="32" t="s">
        <v>461</v>
      </c>
    </row>
    <row r="28" spans="1:9">
      <c r="A28" s="93" t="s">
        <v>191</v>
      </c>
      <c r="B28" s="94" t="b">
        <f t="shared" si="1"/>
        <v>0</v>
      </c>
      <c r="C28" s="94" t="b">
        <f t="shared" si="1"/>
        <v>1</v>
      </c>
      <c r="D28" s="94" t="b">
        <f t="shared" si="1"/>
        <v>1</v>
      </c>
      <c r="E28" s="94" t="b">
        <f t="shared" si="0"/>
        <v>0</v>
      </c>
      <c r="F28" s="94" t="b">
        <f t="shared" si="1"/>
        <v>0</v>
      </c>
      <c r="G28" s="94" t="b">
        <f t="shared" si="1"/>
        <v>0</v>
      </c>
      <c r="H28" s="99" t="b">
        <v>0</v>
      </c>
      <c r="I28" s="32" t="s">
        <v>489</v>
      </c>
    </row>
    <row r="29" spans="1:9">
      <c r="A29" s="96" t="s">
        <v>694</v>
      </c>
      <c r="B29" s="97" t="b">
        <f t="shared" si="1"/>
        <v>0</v>
      </c>
      <c r="C29" s="97" t="b">
        <f t="shared" si="1"/>
        <v>1</v>
      </c>
      <c r="D29" s="97" t="b">
        <v>0</v>
      </c>
      <c r="E29" s="97" t="b">
        <f t="shared" si="1"/>
        <v>0</v>
      </c>
      <c r="F29" s="97" t="b">
        <f t="shared" si="1"/>
        <v>0</v>
      </c>
      <c r="G29" s="97" t="b">
        <f t="shared" si="1"/>
        <v>0</v>
      </c>
      <c r="H29" s="100" t="b">
        <v>0</v>
      </c>
      <c r="I29" s="32" t="s">
        <v>466</v>
      </c>
    </row>
    <row r="30" spans="1:9">
      <c r="A30" s="18" t="s">
        <v>52</v>
      </c>
      <c r="B30" s="88" t="b">
        <v>1</v>
      </c>
      <c r="C30" s="88" t="b">
        <v>1</v>
      </c>
      <c r="D30" s="88" t="b">
        <v>1</v>
      </c>
      <c r="E30" s="88" t="b">
        <v>1</v>
      </c>
      <c r="F30" s="88" t="b">
        <v>1</v>
      </c>
      <c r="G30" s="88" t="b">
        <v>1</v>
      </c>
      <c r="H30" s="88" t="b">
        <v>1</v>
      </c>
      <c r="I30" s="21" t="s">
        <v>490</v>
      </c>
    </row>
    <row r="31" spans="1:9">
      <c r="A31" s="18" t="s">
        <v>53</v>
      </c>
      <c r="B31" s="22" t="b">
        <v>1</v>
      </c>
      <c r="C31" s="22" t="b">
        <v>1</v>
      </c>
      <c r="D31" s="22" t="b">
        <v>1</v>
      </c>
      <c r="E31" s="22" t="b">
        <v>1</v>
      </c>
      <c r="F31" s="22" t="b">
        <v>1</v>
      </c>
      <c r="G31" s="22" t="b">
        <v>1</v>
      </c>
      <c r="H31" s="22" t="b">
        <v>1</v>
      </c>
      <c r="I31" s="21" t="s">
        <v>491</v>
      </c>
    </row>
    <row r="32" spans="1:9">
      <c r="A32" s="18" t="s">
        <v>75</v>
      </c>
      <c r="B32" s="22" t="b">
        <v>1</v>
      </c>
      <c r="C32" s="22" t="b">
        <v>1</v>
      </c>
      <c r="D32" s="22" t="b">
        <v>1</v>
      </c>
      <c r="E32" s="22" t="b">
        <v>1</v>
      </c>
      <c r="F32" s="22" t="b">
        <v>1</v>
      </c>
      <c r="G32" s="22" t="b">
        <v>1</v>
      </c>
      <c r="H32" s="22" t="b">
        <v>1</v>
      </c>
      <c r="I32" s="21" t="s">
        <v>76</v>
      </c>
    </row>
    <row r="33" spans="1:9">
      <c r="A33" s="18" t="s">
        <v>54</v>
      </c>
      <c r="B33" s="22" t="b">
        <v>1</v>
      </c>
      <c r="C33" s="22" t="b">
        <v>1</v>
      </c>
      <c r="D33" s="22" t="b">
        <v>1</v>
      </c>
      <c r="E33" s="22" t="b">
        <v>1</v>
      </c>
      <c r="F33" s="22" t="b">
        <v>1</v>
      </c>
      <c r="G33" s="22" t="b">
        <v>1</v>
      </c>
      <c r="H33" s="22" t="b">
        <v>1</v>
      </c>
      <c r="I33" s="21" t="s">
        <v>476</v>
      </c>
    </row>
    <row r="34" spans="1:9">
      <c r="A34" s="18" t="s">
        <v>44</v>
      </c>
      <c r="B34" s="22" t="b">
        <v>1</v>
      </c>
      <c r="C34" s="22" t="b">
        <v>1</v>
      </c>
      <c r="D34" s="22" t="b">
        <v>1</v>
      </c>
      <c r="E34" s="22" t="b">
        <v>0</v>
      </c>
      <c r="F34" s="22" t="b">
        <v>1</v>
      </c>
      <c r="G34" s="22" t="b">
        <v>1</v>
      </c>
      <c r="H34" s="22" t="b">
        <v>1</v>
      </c>
      <c r="I34" s="21" t="s">
        <v>477</v>
      </c>
    </row>
    <row r="35" spans="1:9">
      <c r="A35" s="18" t="s">
        <v>55</v>
      </c>
      <c r="B35" s="22" t="b">
        <v>1</v>
      </c>
      <c r="C35" s="22" t="b">
        <v>1</v>
      </c>
      <c r="D35" s="22" t="b">
        <v>1</v>
      </c>
      <c r="E35" s="22" t="b">
        <v>0</v>
      </c>
      <c r="F35" s="22" t="b">
        <v>1</v>
      </c>
      <c r="G35" s="22" t="b">
        <v>1</v>
      </c>
      <c r="H35" s="22" t="b">
        <v>1</v>
      </c>
      <c r="I35" s="21" t="s">
        <v>478</v>
      </c>
    </row>
    <row r="36" spans="1:9">
      <c r="A36" s="18" t="s">
        <v>56</v>
      </c>
      <c r="B36" s="22" t="b">
        <v>1</v>
      </c>
      <c r="C36" s="22" t="b">
        <v>1</v>
      </c>
      <c r="D36" s="22" t="b">
        <v>1</v>
      </c>
      <c r="E36" s="22" t="b">
        <v>1</v>
      </c>
      <c r="F36" s="22" t="b">
        <v>1</v>
      </c>
      <c r="G36" s="22" t="b">
        <v>1</v>
      </c>
      <c r="H36" s="22" t="b">
        <v>1</v>
      </c>
      <c r="I36" s="21" t="s">
        <v>479</v>
      </c>
    </row>
    <row r="37" spans="1:9">
      <c r="A37" s="18" t="s">
        <v>57</v>
      </c>
      <c r="B37" s="22" t="b">
        <v>1</v>
      </c>
      <c r="C37" s="22" t="b">
        <v>1</v>
      </c>
      <c r="D37" s="22" t="b">
        <v>1</v>
      </c>
      <c r="E37" s="22" t="b">
        <v>1</v>
      </c>
      <c r="F37" s="22" t="b">
        <v>1</v>
      </c>
      <c r="G37" s="22" t="b">
        <v>0</v>
      </c>
      <c r="H37" s="22" t="b">
        <v>0</v>
      </c>
      <c r="I37" s="21" t="s">
        <v>480</v>
      </c>
    </row>
    <row r="38" spans="1:9">
      <c r="A38" s="18" t="s">
        <v>310</v>
      </c>
      <c r="B38" s="22" t="b">
        <v>1</v>
      </c>
      <c r="C38" s="22" t="b">
        <v>1</v>
      </c>
      <c r="D38" s="22" t="b">
        <v>1</v>
      </c>
      <c r="E38" s="22" t="b">
        <v>0</v>
      </c>
      <c r="F38" s="22" t="b">
        <v>1</v>
      </c>
      <c r="G38" s="22" t="b">
        <v>0</v>
      </c>
      <c r="H38" s="22" t="b">
        <v>0</v>
      </c>
      <c r="I38" s="21" t="s">
        <v>481</v>
      </c>
    </row>
    <row r="39" spans="1:9">
      <c r="A39" s="18" t="s">
        <v>311</v>
      </c>
      <c r="B39" s="22" t="b">
        <v>1</v>
      </c>
      <c r="C39" s="22" t="b">
        <v>1</v>
      </c>
      <c r="D39" s="22" t="b">
        <v>1</v>
      </c>
      <c r="E39" s="22" t="b">
        <v>0</v>
      </c>
      <c r="F39" s="22" t="b">
        <v>1</v>
      </c>
      <c r="G39" s="22" t="b">
        <v>0</v>
      </c>
      <c r="H39" s="22" t="b">
        <v>0</v>
      </c>
      <c r="I39" s="21" t="s">
        <v>482</v>
      </c>
    </row>
    <row r="40" spans="1:9">
      <c r="A40" s="18" t="s">
        <v>58</v>
      </c>
      <c r="B40" s="71" t="b">
        <v>1</v>
      </c>
      <c r="C40" s="71" t="b">
        <v>1</v>
      </c>
      <c r="D40" s="71" t="b">
        <v>1</v>
      </c>
      <c r="E40" s="71" t="b">
        <v>1</v>
      </c>
      <c r="F40" s="71" t="b">
        <v>1</v>
      </c>
      <c r="G40" s="71" t="b">
        <v>0</v>
      </c>
      <c r="H40" s="71" t="b">
        <v>0</v>
      </c>
      <c r="I40" s="21" t="s">
        <v>483</v>
      </c>
    </row>
    <row r="41" spans="1:9">
      <c r="A41" s="91" t="s">
        <v>155</v>
      </c>
      <c r="B41" s="33" t="b">
        <v>0</v>
      </c>
      <c r="C41" s="33" t="b">
        <v>1</v>
      </c>
      <c r="D41" s="33" t="b">
        <v>1</v>
      </c>
      <c r="E41" s="33" t="b">
        <v>0</v>
      </c>
      <c r="F41" s="33" t="b">
        <v>0</v>
      </c>
      <c r="G41" s="33" t="b">
        <v>0</v>
      </c>
      <c r="H41" s="92" t="b">
        <v>1</v>
      </c>
      <c r="I41" s="21" t="s">
        <v>499</v>
      </c>
    </row>
    <row r="42" spans="1:9">
      <c r="A42" s="93" t="s">
        <v>156</v>
      </c>
      <c r="B42" s="94" t="b">
        <f t="shared" ref="B42:G42" si="2">B$41</f>
        <v>0</v>
      </c>
      <c r="C42" s="94" t="b">
        <f t="shared" si="2"/>
        <v>1</v>
      </c>
      <c r="D42" s="94" t="b">
        <f t="shared" si="2"/>
        <v>1</v>
      </c>
      <c r="E42" s="94" t="b">
        <f t="shared" si="2"/>
        <v>0</v>
      </c>
      <c r="F42" s="94" t="b">
        <f t="shared" si="2"/>
        <v>0</v>
      </c>
      <c r="G42" s="94" t="b">
        <f t="shared" si="2"/>
        <v>0</v>
      </c>
      <c r="H42" s="95" t="b">
        <v>0</v>
      </c>
      <c r="I42" s="21" t="s">
        <v>500</v>
      </c>
    </row>
    <row r="43" spans="1:9">
      <c r="A43" s="93" t="s">
        <v>203</v>
      </c>
      <c r="B43" s="94" t="b">
        <f t="shared" ref="B43:G44" si="3">B$41</f>
        <v>0</v>
      </c>
      <c r="C43" s="94" t="b">
        <f t="shared" si="3"/>
        <v>1</v>
      </c>
      <c r="D43" s="94" t="b">
        <f t="shared" si="3"/>
        <v>1</v>
      </c>
      <c r="E43" s="94" t="b">
        <f t="shared" si="3"/>
        <v>0</v>
      </c>
      <c r="F43" s="94" t="b">
        <f t="shared" si="3"/>
        <v>0</v>
      </c>
      <c r="G43" s="72" t="b">
        <v>0</v>
      </c>
      <c r="H43" s="95" t="b">
        <v>1</v>
      </c>
      <c r="I43" s="32" t="s">
        <v>502</v>
      </c>
    </row>
    <row r="44" spans="1:9">
      <c r="A44" s="96" t="s">
        <v>202</v>
      </c>
      <c r="B44" s="97" t="b">
        <f t="shared" si="3"/>
        <v>0</v>
      </c>
      <c r="C44" s="97" t="b">
        <f t="shared" si="3"/>
        <v>1</v>
      </c>
      <c r="D44" s="97" t="b">
        <f t="shared" si="3"/>
        <v>1</v>
      </c>
      <c r="E44" s="97" t="b">
        <f t="shared" si="3"/>
        <v>0</v>
      </c>
      <c r="F44" s="97" t="b">
        <f t="shared" si="3"/>
        <v>0</v>
      </c>
      <c r="G44" s="97" t="b">
        <f t="shared" si="3"/>
        <v>0</v>
      </c>
      <c r="H44" s="98" t="b">
        <v>0</v>
      </c>
      <c r="I44" s="32" t="s">
        <v>501</v>
      </c>
    </row>
    <row r="45" spans="1:9">
      <c r="A45" s="18" t="s">
        <v>59</v>
      </c>
      <c r="B45" s="88" t="b">
        <v>1</v>
      </c>
      <c r="C45" s="88" t="b">
        <v>1</v>
      </c>
      <c r="D45" s="88" t="b">
        <v>1</v>
      </c>
      <c r="E45" s="88" t="b">
        <v>1</v>
      </c>
      <c r="F45" s="88" t="b">
        <v>1</v>
      </c>
      <c r="G45" s="88" t="b">
        <v>1</v>
      </c>
      <c r="H45" s="88" t="b">
        <v>1</v>
      </c>
      <c r="I45" s="21" t="s">
        <v>503</v>
      </c>
    </row>
    <row r="46" spans="1:9">
      <c r="A46" s="18" t="s">
        <v>60</v>
      </c>
      <c r="B46" s="22" t="b">
        <v>1</v>
      </c>
      <c r="C46" s="22" t="b">
        <v>1</v>
      </c>
      <c r="D46" s="22" t="b">
        <v>1</v>
      </c>
      <c r="E46" s="22" t="b">
        <v>0</v>
      </c>
      <c r="F46" s="22" t="b">
        <v>1</v>
      </c>
      <c r="G46" s="22" t="b">
        <v>1</v>
      </c>
      <c r="H46" s="22" t="b">
        <v>1</v>
      </c>
      <c r="I46" s="21" t="s">
        <v>467</v>
      </c>
    </row>
    <row r="47" spans="1:9">
      <c r="A47" s="18" t="s">
        <v>505</v>
      </c>
      <c r="B47" s="22" t="b">
        <v>1</v>
      </c>
      <c r="C47" s="22" t="b">
        <v>1</v>
      </c>
      <c r="D47" s="22" t="b">
        <v>1</v>
      </c>
      <c r="E47" s="22" t="b">
        <v>1</v>
      </c>
      <c r="F47" s="22" t="b">
        <v>1</v>
      </c>
      <c r="G47" s="22" t="b">
        <v>1</v>
      </c>
      <c r="H47" s="22" t="b">
        <v>1</v>
      </c>
      <c r="I47" s="21" t="s">
        <v>504</v>
      </c>
    </row>
    <row r="48" spans="1:9">
      <c r="A48" s="18" t="s">
        <v>834</v>
      </c>
      <c r="B48" s="22" t="b">
        <v>1</v>
      </c>
      <c r="C48" s="22" t="b">
        <v>1</v>
      </c>
      <c r="D48" s="22" t="b">
        <v>1</v>
      </c>
      <c r="E48" s="22" t="b">
        <v>0</v>
      </c>
      <c r="F48" s="22" t="b">
        <v>1</v>
      </c>
      <c r="G48" s="22" t="b">
        <v>1</v>
      </c>
      <c r="H48" s="22" t="b">
        <v>1</v>
      </c>
      <c r="I48" s="21" t="s">
        <v>467</v>
      </c>
    </row>
    <row r="49" spans="1:9">
      <c r="A49" s="18" t="s">
        <v>506</v>
      </c>
      <c r="B49" s="22" t="b">
        <v>1</v>
      </c>
      <c r="C49" s="22" t="b">
        <v>1</v>
      </c>
      <c r="D49" s="22" t="b">
        <v>1</v>
      </c>
      <c r="E49" s="22" t="b">
        <v>0</v>
      </c>
      <c r="F49" s="22" t="b">
        <v>1</v>
      </c>
      <c r="G49" s="22" t="b">
        <v>1</v>
      </c>
      <c r="H49" s="22" t="b">
        <v>1</v>
      </c>
      <c r="I49" s="21" t="s">
        <v>507</v>
      </c>
    </row>
    <row r="50" spans="1:9">
      <c r="A50" s="18" t="s">
        <v>695</v>
      </c>
      <c r="B50" s="22" t="b">
        <v>1</v>
      </c>
      <c r="C50" s="22" t="b">
        <v>1</v>
      </c>
      <c r="D50" s="22" t="b">
        <v>1</v>
      </c>
      <c r="E50" s="22" t="b">
        <v>0</v>
      </c>
      <c r="F50" s="22" t="b">
        <v>1</v>
      </c>
      <c r="G50" s="22" t="b">
        <v>1</v>
      </c>
      <c r="H50" s="22" t="b">
        <v>1</v>
      </c>
      <c r="I50" s="21" t="s">
        <v>699</v>
      </c>
    </row>
    <row r="51" spans="1:9">
      <c r="A51" s="18" t="s">
        <v>63</v>
      </c>
      <c r="B51" s="22" t="b">
        <v>1</v>
      </c>
      <c r="C51" s="22" t="b">
        <v>1</v>
      </c>
      <c r="D51" s="22" t="b">
        <v>1</v>
      </c>
      <c r="E51" s="22" t="b">
        <v>0</v>
      </c>
      <c r="F51" s="22" t="b">
        <v>1</v>
      </c>
      <c r="G51" s="22" t="b">
        <v>1</v>
      </c>
      <c r="H51" s="22" t="b">
        <v>1</v>
      </c>
      <c r="I51" s="21" t="s">
        <v>468</v>
      </c>
    </row>
    <row r="52" spans="1:9">
      <c r="A52" s="18" t="s">
        <v>61</v>
      </c>
      <c r="B52" s="22" t="b">
        <v>1</v>
      </c>
      <c r="C52" s="22" t="b">
        <v>1</v>
      </c>
      <c r="D52" s="22" t="b">
        <v>1</v>
      </c>
      <c r="E52" s="22" t="b">
        <v>0</v>
      </c>
      <c r="F52" s="22" t="b">
        <v>1</v>
      </c>
      <c r="G52" s="22" t="b">
        <v>1</v>
      </c>
      <c r="H52" s="22" t="b">
        <v>1</v>
      </c>
      <c r="I52" s="21" t="s">
        <v>469</v>
      </c>
    </row>
    <row r="53" spans="1:9">
      <c r="A53" s="18" t="s">
        <v>509</v>
      </c>
      <c r="B53" s="22" t="b">
        <v>1</v>
      </c>
      <c r="C53" s="22" t="b">
        <v>1</v>
      </c>
      <c r="D53" s="22" t="b">
        <v>1</v>
      </c>
      <c r="E53" s="22" t="b">
        <v>1</v>
      </c>
      <c r="F53" s="22" t="b">
        <v>1</v>
      </c>
      <c r="G53" s="22" t="b">
        <v>1</v>
      </c>
      <c r="H53" s="22" t="b">
        <v>1</v>
      </c>
      <c r="I53" s="21" t="s">
        <v>504</v>
      </c>
    </row>
    <row r="54" spans="1:9">
      <c r="A54" s="18" t="s">
        <v>510</v>
      </c>
      <c r="B54" s="22" t="b">
        <v>1</v>
      </c>
      <c r="C54" s="22" t="b">
        <v>1</v>
      </c>
      <c r="D54" s="22" t="b">
        <v>1</v>
      </c>
      <c r="E54" s="22" t="b">
        <v>0</v>
      </c>
      <c r="F54" s="22" t="b">
        <v>1</v>
      </c>
      <c r="G54" s="22" t="b">
        <v>1</v>
      </c>
      <c r="H54" s="22" t="b">
        <v>1</v>
      </c>
      <c r="I54" s="21" t="s">
        <v>508</v>
      </c>
    </row>
    <row r="55" spans="1:9">
      <c r="A55" s="18" t="s">
        <v>696</v>
      </c>
      <c r="B55" s="22" t="b">
        <v>1</v>
      </c>
      <c r="C55" s="22" t="b">
        <v>1</v>
      </c>
      <c r="D55" s="22" t="b">
        <v>1</v>
      </c>
      <c r="E55" s="22" t="b">
        <v>0</v>
      </c>
      <c r="F55" s="22" t="b">
        <v>1</v>
      </c>
      <c r="G55" s="22" t="b">
        <v>1</v>
      </c>
      <c r="H55" s="22" t="b">
        <v>1</v>
      </c>
      <c r="I55" s="21" t="s">
        <v>698</v>
      </c>
    </row>
    <row r="56" spans="1:9">
      <c r="A56" s="18" t="s">
        <v>64</v>
      </c>
      <c r="B56" s="22" t="b">
        <v>1</v>
      </c>
      <c r="C56" s="22" t="b">
        <v>1</v>
      </c>
      <c r="D56" s="22" t="b">
        <v>1</v>
      </c>
      <c r="E56" s="22" t="b">
        <v>0</v>
      </c>
      <c r="F56" s="22" t="b">
        <v>1</v>
      </c>
      <c r="G56" s="22" t="b">
        <v>1</v>
      </c>
      <c r="H56" s="22" t="b">
        <v>1</v>
      </c>
      <c r="I56" s="21" t="s">
        <v>470</v>
      </c>
    </row>
    <row r="57" spans="1:9">
      <c r="A57" s="18" t="s">
        <v>62</v>
      </c>
      <c r="B57" s="22" t="b">
        <v>1</v>
      </c>
      <c r="C57" s="22" t="b">
        <v>1</v>
      </c>
      <c r="D57" s="22" t="b">
        <v>1</v>
      </c>
      <c r="E57" s="22" t="b">
        <v>0</v>
      </c>
      <c r="F57" s="22" t="b">
        <v>1</v>
      </c>
      <c r="G57" s="22" t="b">
        <v>1</v>
      </c>
      <c r="H57" s="22" t="b">
        <v>1</v>
      </c>
      <c r="I57" s="21" t="s">
        <v>471</v>
      </c>
    </row>
    <row r="58" spans="1:9">
      <c r="A58" s="18" t="s">
        <v>65</v>
      </c>
      <c r="B58" s="22" t="b">
        <v>1</v>
      </c>
      <c r="C58" s="22" t="b">
        <v>1</v>
      </c>
      <c r="D58" s="22" t="b">
        <v>1</v>
      </c>
      <c r="E58" s="22" t="b">
        <v>0</v>
      </c>
      <c r="F58" s="22" t="b">
        <v>1</v>
      </c>
      <c r="G58" s="22" t="b">
        <v>1</v>
      </c>
      <c r="H58" s="22" t="b">
        <v>1</v>
      </c>
      <c r="I58" s="21" t="s">
        <v>472</v>
      </c>
    </row>
    <row r="59" spans="1:9">
      <c r="A59" s="18" t="s">
        <v>66</v>
      </c>
      <c r="B59" s="22" t="b">
        <v>1</v>
      </c>
      <c r="C59" s="22" t="b">
        <v>1</v>
      </c>
      <c r="D59" s="22" t="b">
        <v>1</v>
      </c>
      <c r="E59" s="22" t="b">
        <v>0</v>
      </c>
      <c r="F59" s="22" t="b">
        <v>1</v>
      </c>
      <c r="G59" s="22" t="b">
        <v>1</v>
      </c>
      <c r="H59" s="22" t="b">
        <v>1</v>
      </c>
      <c r="I59" s="21" t="s">
        <v>473</v>
      </c>
    </row>
    <row r="60" spans="1:9">
      <c r="A60" s="18" t="s">
        <v>67</v>
      </c>
      <c r="B60" s="22" t="b">
        <v>1</v>
      </c>
      <c r="C60" s="22" t="b">
        <v>1</v>
      </c>
      <c r="D60" s="22" t="b">
        <v>1</v>
      </c>
      <c r="E60" s="22" t="b">
        <v>1</v>
      </c>
      <c r="F60" s="22" t="b">
        <v>1</v>
      </c>
      <c r="G60" s="22" t="b">
        <v>1</v>
      </c>
      <c r="H60" s="22" t="b">
        <v>1</v>
      </c>
      <c r="I60" s="21" t="s">
        <v>474</v>
      </c>
    </row>
    <row r="61" spans="1:9">
      <c r="A61" s="18" t="s">
        <v>68</v>
      </c>
      <c r="B61" s="22" t="b">
        <v>1</v>
      </c>
      <c r="C61" s="22" t="b">
        <v>1</v>
      </c>
      <c r="D61" s="22" t="b">
        <v>1</v>
      </c>
      <c r="E61" s="22" t="b">
        <v>0</v>
      </c>
      <c r="F61" s="22" t="b">
        <v>1</v>
      </c>
      <c r="G61" s="22" t="b">
        <v>1</v>
      </c>
      <c r="H61" s="22" t="b">
        <v>1</v>
      </c>
      <c r="I61" s="21" t="s">
        <v>475</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62" t="s">
        <v>1</v>
      </c>
      <c r="C3" s="163" t="s">
        <v>2</v>
      </c>
      <c r="D3" s="163" t="s">
        <v>3</v>
      </c>
    </row>
    <row r="4" spans="2:4">
      <c r="B4" s="164" t="s">
        <v>18</v>
      </c>
      <c r="C4" s="165"/>
      <c r="D4" s="166"/>
    </row>
    <row r="5" spans="2:4">
      <c r="B5" s="26" t="s">
        <v>10</v>
      </c>
      <c r="C5" s="167" t="s">
        <v>23</v>
      </c>
      <c r="D5" s="166"/>
    </row>
    <row r="6" spans="2:4">
      <c r="B6" s="26" t="s">
        <v>10</v>
      </c>
      <c r="C6" s="167" t="s">
        <v>734</v>
      </c>
      <c r="D6" s="166"/>
    </row>
    <row r="7" spans="2:4">
      <c r="B7" s="26" t="s">
        <v>10</v>
      </c>
      <c r="C7" s="167" t="s">
        <v>878</v>
      </c>
      <c r="D7" s="166"/>
    </row>
    <row r="8" spans="2:4">
      <c r="B8" s="26" t="s">
        <v>10</v>
      </c>
      <c r="C8" s="167" t="s">
        <v>875</v>
      </c>
      <c r="D8" s="166"/>
    </row>
    <row r="9" spans="2:4">
      <c r="B9" s="26" t="s">
        <v>10</v>
      </c>
      <c r="C9" s="167" t="s">
        <v>876</v>
      </c>
      <c r="D9" s="166"/>
    </row>
    <row r="10" spans="2:4">
      <c r="B10" s="26" t="s">
        <v>10</v>
      </c>
      <c r="C10" s="167" t="s">
        <v>877</v>
      </c>
      <c r="D10" s="166"/>
    </row>
    <row r="11" spans="2:4">
      <c r="B11" s="26" t="s">
        <v>10</v>
      </c>
      <c r="C11" s="167" t="s">
        <v>697</v>
      </c>
      <c r="D11" s="166"/>
    </row>
    <row r="12" spans="2:4">
      <c r="B12" s="26" t="s">
        <v>10</v>
      </c>
      <c r="C12" s="167" t="s">
        <v>25</v>
      </c>
      <c r="D12" s="166"/>
    </row>
    <row r="13" spans="2:4">
      <c r="B13" s="26" t="s">
        <v>10</v>
      </c>
      <c r="C13" s="167" t="s">
        <v>26</v>
      </c>
      <c r="D13" s="166"/>
    </row>
    <row r="14" spans="2:4">
      <c r="B14" s="26" t="s">
        <v>10</v>
      </c>
      <c r="C14" s="167" t="s">
        <v>516</v>
      </c>
      <c r="D14" s="166"/>
    </row>
    <row r="15" spans="2:4">
      <c r="B15" s="26" t="s">
        <v>10</v>
      </c>
      <c r="C15" s="167" t="s">
        <v>201</v>
      </c>
      <c r="D15" s="166"/>
    </row>
    <row r="16" spans="2:4">
      <c r="B16" s="168" t="s">
        <v>0</v>
      </c>
      <c r="C16" s="167" t="s">
        <v>383</v>
      </c>
      <c r="D16" s="169"/>
    </row>
    <row r="17" spans="2:4">
      <c r="B17" s="168" t="s">
        <v>0</v>
      </c>
      <c r="C17" s="167" t="s">
        <v>384</v>
      </c>
      <c r="D17" s="169"/>
    </row>
    <row r="18" spans="2:4">
      <c r="B18" s="26" t="s">
        <v>10</v>
      </c>
      <c r="C18" s="167" t="s">
        <v>29</v>
      </c>
      <c r="D18" s="166"/>
    </row>
    <row r="19" spans="2:4">
      <c r="B19" s="26" t="s">
        <v>10</v>
      </c>
      <c r="C19" s="167" t="s">
        <v>29</v>
      </c>
      <c r="D19" s="166"/>
    </row>
    <row r="20" spans="2:4">
      <c r="B20" s="26" t="s">
        <v>10</v>
      </c>
      <c r="C20" s="167" t="s">
        <v>806</v>
      </c>
      <c r="D20" s="166"/>
    </row>
    <row r="21" spans="2:4">
      <c r="B21" s="26" t="s">
        <v>10</v>
      </c>
      <c r="C21" s="167" t="s">
        <v>22</v>
      </c>
      <c r="D21" s="166"/>
    </row>
    <row r="22" spans="2:4">
      <c r="B22" s="26" t="s">
        <v>10</v>
      </c>
      <c r="C22" s="167" t="s">
        <v>22</v>
      </c>
      <c r="D22" s="166"/>
    </row>
    <row r="23" spans="2:4">
      <c r="B23" s="26" t="s">
        <v>10</v>
      </c>
      <c r="C23" s="167" t="s">
        <v>22</v>
      </c>
      <c r="D23" s="166"/>
    </row>
    <row r="24" spans="2:4">
      <c r="B24" s="26" t="s">
        <v>10</v>
      </c>
      <c r="C24" s="167" t="s">
        <v>21</v>
      </c>
      <c r="D24" s="166"/>
    </row>
    <row r="25" spans="2:4">
      <c r="B25" s="26" t="s">
        <v>10</v>
      </c>
      <c r="C25" s="167" t="s">
        <v>21</v>
      </c>
      <c r="D25" s="166"/>
    </row>
    <row r="26" spans="2:4">
      <c r="B26" s="26" t="s">
        <v>10</v>
      </c>
      <c r="C26" s="167" t="s">
        <v>21</v>
      </c>
      <c r="D26" s="166"/>
    </row>
    <row r="27" spans="2:4">
      <c r="B27" s="26" t="s">
        <v>10</v>
      </c>
      <c r="C27" s="167" t="s">
        <v>21</v>
      </c>
      <c r="D27" s="166"/>
    </row>
    <row r="28" spans="2:4">
      <c r="B28" s="26" t="s">
        <v>10</v>
      </c>
      <c r="C28" s="167" t="s">
        <v>20</v>
      </c>
      <c r="D28" s="166"/>
    </row>
    <row r="29" spans="2:4">
      <c r="B29" s="26" t="s">
        <v>10</v>
      </c>
      <c r="C29" s="167" t="s">
        <v>20</v>
      </c>
      <c r="D29" s="166"/>
    </row>
    <row r="30" spans="2:4">
      <c r="B30" s="26" t="s">
        <v>10</v>
      </c>
      <c r="C30" s="167" t="s">
        <v>13</v>
      </c>
      <c r="D30" s="166"/>
    </row>
    <row r="31" spans="2:4">
      <c r="B31" s="26" t="s">
        <v>10</v>
      </c>
      <c r="C31" s="167" t="s">
        <v>242</v>
      </c>
      <c r="D31" s="166"/>
    </row>
    <row r="32" spans="2:4">
      <c r="B32" s="26" t="s">
        <v>10</v>
      </c>
      <c r="C32" s="167" t="s">
        <v>243</v>
      </c>
      <c r="D32" s="166"/>
    </row>
    <row r="33" spans="2:4">
      <c r="B33" s="26" t="s">
        <v>10</v>
      </c>
      <c r="C33" s="167" t="s">
        <v>244</v>
      </c>
      <c r="D33" s="166"/>
    </row>
    <row r="34" spans="2:4">
      <c r="B34" s="26" t="s">
        <v>10</v>
      </c>
      <c r="C34" s="167" t="s">
        <v>244</v>
      </c>
      <c r="D34" s="166"/>
    </row>
    <row r="35" spans="2:4">
      <c r="B35" s="26" t="s">
        <v>10</v>
      </c>
      <c r="C35" s="167" t="s">
        <v>244</v>
      </c>
      <c r="D35" s="166"/>
    </row>
    <row r="36" spans="2:4">
      <c r="B36" s="26" t="s">
        <v>10</v>
      </c>
      <c r="C36" s="167" t="s">
        <v>244</v>
      </c>
      <c r="D36" s="166"/>
    </row>
    <row r="37" spans="2:4">
      <c r="B37" s="26" t="s">
        <v>10</v>
      </c>
      <c r="C37" s="167" t="s">
        <v>244</v>
      </c>
      <c r="D37" s="166"/>
    </row>
    <row r="38" spans="2:4">
      <c r="B38" s="26" t="s">
        <v>10</v>
      </c>
      <c r="C38" s="167" t="s">
        <v>244</v>
      </c>
      <c r="D38" s="166"/>
    </row>
    <row r="39" spans="2:4">
      <c r="B39" s="26" t="s">
        <v>10</v>
      </c>
      <c r="C39" s="167" t="s">
        <v>244</v>
      </c>
      <c r="D39" s="166"/>
    </row>
    <row r="40" spans="2:4">
      <c r="B40" s="26" t="s">
        <v>10</v>
      </c>
      <c r="C40" s="167" t="s">
        <v>244</v>
      </c>
      <c r="D40" s="166"/>
    </row>
    <row r="41" spans="2:4">
      <c r="B41" s="26" t="s">
        <v>10</v>
      </c>
      <c r="C41" s="167" t="s">
        <v>857</v>
      </c>
      <c r="D41" s="166"/>
    </row>
    <row r="42" spans="2:4">
      <c r="B42" s="26" t="s">
        <v>10</v>
      </c>
      <c r="C42" s="167" t="s">
        <v>245</v>
      </c>
      <c r="D42" s="166"/>
    </row>
    <row r="43" spans="2:4">
      <c r="B43" s="26" t="s">
        <v>10</v>
      </c>
      <c r="C43" s="167" t="s">
        <v>245</v>
      </c>
      <c r="D43" s="166"/>
    </row>
    <row r="44" spans="2:4">
      <c r="B44" s="26" t="s">
        <v>10</v>
      </c>
      <c r="C44" s="167" t="s">
        <v>246</v>
      </c>
      <c r="D44" s="166"/>
    </row>
    <row r="45" spans="2:4">
      <c r="B45" s="26" t="s">
        <v>10</v>
      </c>
      <c r="C45" s="167" t="s">
        <v>247</v>
      </c>
      <c r="D45" s="166"/>
    </row>
    <row r="46" spans="2:4">
      <c r="B46" s="26" t="s">
        <v>10</v>
      </c>
      <c r="C46" s="167" t="s">
        <v>248</v>
      </c>
      <c r="D46" s="166"/>
    </row>
    <row r="47" spans="2:4">
      <c r="B47" s="26" t="s">
        <v>10</v>
      </c>
      <c r="C47" s="167" t="s">
        <v>350</v>
      </c>
      <c r="D47" s="166"/>
    </row>
    <row r="48" spans="2:4">
      <c r="B48" s="26" t="s">
        <v>10</v>
      </c>
      <c r="C48" s="167" t="s">
        <v>351</v>
      </c>
      <c r="D48" s="166"/>
    </row>
    <row r="49" spans="2:4">
      <c r="B49" s="26" t="s">
        <v>10</v>
      </c>
      <c r="C49" s="167" t="s">
        <v>678</v>
      </c>
      <c r="D49" s="166"/>
    </row>
    <row r="50" spans="2:4">
      <c r="B50" s="26" t="s">
        <v>10</v>
      </c>
      <c r="C50" s="167" t="s">
        <v>240</v>
      </c>
      <c r="D50" s="166"/>
    </row>
    <row r="51" spans="2:4">
      <c r="B51" s="26" t="s">
        <v>10</v>
      </c>
      <c r="C51" s="167" t="s">
        <v>241</v>
      </c>
      <c r="D51" s="166"/>
    </row>
    <row r="52" spans="2:4">
      <c r="B52" s="26" t="s">
        <v>10</v>
      </c>
      <c r="C52" s="167" t="s">
        <v>36</v>
      </c>
      <c r="D52" s="166"/>
    </row>
    <row r="53" spans="2:4">
      <c r="B53" s="26" t="s">
        <v>10</v>
      </c>
      <c r="C53" s="167" t="s">
        <v>36</v>
      </c>
      <c r="D53" s="166"/>
    </row>
    <row r="54" spans="2:4">
      <c r="B54" s="26" t="s">
        <v>10</v>
      </c>
      <c r="C54" s="167" t="s">
        <v>36</v>
      </c>
      <c r="D54" s="166"/>
    </row>
    <row r="55" spans="2:4">
      <c r="B55" s="26" t="s">
        <v>10</v>
      </c>
      <c r="C55" s="167" t="s">
        <v>36</v>
      </c>
      <c r="D55" s="166"/>
    </row>
    <row r="56" spans="2:4">
      <c r="B56" s="26" t="s">
        <v>10</v>
      </c>
      <c r="C56" s="167" t="s">
        <v>36</v>
      </c>
      <c r="D56" s="166"/>
    </row>
    <row r="57" spans="2:4">
      <c r="B57" s="26" t="s">
        <v>10</v>
      </c>
      <c r="C57" s="167" t="s">
        <v>36</v>
      </c>
      <c r="D57" s="166"/>
    </row>
    <row r="58" spans="2:4">
      <c r="B58" s="26" t="s">
        <v>10</v>
      </c>
      <c r="C58" s="167" t="s">
        <v>36</v>
      </c>
      <c r="D58" s="166"/>
    </row>
    <row r="59" spans="2:4">
      <c r="B59" s="26" t="s">
        <v>10</v>
      </c>
      <c r="C59" s="167" t="s">
        <v>36</v>
      </c>
      <c r="D59" s="166"/>
    </row>
    <row r="60" spans="2:4">
      <c r="B60" s="26" t="s">
        <v>10</v>
      </c>
      <c r="C60" s="167" t="s">
        <v>38</v>
      </c>
      <c r="D60" s="166"/>
    </row>
    <row r="61" spans="2:4">
      <c r="B61" s="26" t="s">
        <v>10</v>
      </c>
      <c r="C61" s="167" t="s">
        <v>38</v>
      </c>
      <c r="D61" s="166"/>
    </row>
    <row r="62" spans="2:4">
      <c r="B62" s="26" t="s">
        <v>10</v>
      </c>
      <c r="C62" s="167" t="s">
        <v>38</v>
      </c>
      <c r="D62" s="166"/>
    </row>
    <row r="63" spans="2:4">
      <c r="B63" s="26" t="s">
        <v>10</v>
      </c>
      <c r="C63" s="167" t="s">
        <v>38</v>
      </c>
      <c r="D63" s="166"/>
    </row>
    <row r="64" spans="2:4">
      <c r="B64" s="26" t="s">
        <v>10</v>
      </c>
      <c r="C64" s="167" t="s">
        <v>38</v>
      </c>
      <c r="D64" s="166"/>
    </row>
    <row r="65" spans="2:4">
      <c r="B65" s="26" t="s">
        <v>10</v>
      </c>
      <c r="C65" s="167" t="s">
        <v>38</v>
      </c>
      <c r="D65" s="166"/>
    </row>
    <row r="66" spans="2:4">
      <c r="B66" s="26" t="s">
        <v>9</v>
      </c>
      <c r="C66" s="167" t="s">
        <v>569</v>
      </c>
      <c r="D66" s="169"/>
    </row>
    <row r="67" spans="2:4">
      <c r="B67" s="26" t="s">
        <v>9</v>
      </c>
      <c r="C67" s="167" t="s">
        <v>569</v>
      </c>
      <c r="D67" s="169"/>
    </row>
    <row r="68" spans="2:4">
      <c r="B68" s="26" t="s">
        <v>9</v>
      </c>
      <c r="C68" s="167" t="s">
        <v>568</v>
      </c>
      <c r="D68" s="169"/>
    </row>
    <row r="69" spans="2:4">
      <c r="B69" s="26" t="s">
        <v>9</v>
      </c>
      <c r="C69" s="167" t="s">
        <v>568</v>
      </c>
      <c r="D69" s="169"/>
    </row>
    <row r="70" spans="2:4">
      <c r="B70" s="26" t="s">
        <v>9</v>
      </c>
      <c r="C70" s="167" t="s">
        <v>568</v>
      </c>
      <c r="D70" s="169"/>
    </row>
    <row r="71" spans="2:4">
      <c r="B71" s="26" t="s">
        <v>9</v>
      </c>
      <c r="C71" s="167" t="s">
        <v>568</v>
      </c>
      <c r="D71" s="169"/>
    </row>
    <row r="72" spans="2:4">
      <c r="B72" s="26" t="s">
        <v>9</v>
      </c>
      <c r="C72" s="167" t="s">
        <v>568</v>
      </c>
      <c r="D72" s="169"/>
    </row>
    <row r="73" spans="2:4">
      <c r="B73" s="26" t="s">
        <v>9</v>
      </c>
      <c r="C73" s="167" t="s">
        <v>254</v>
      </c>
      <c r="D73" s="169"/>
    </row>
    <row r="74" spans="2:4">
      <c r="B74" s="26" t="s">
        <v>9</v>
      </c>
      <c r="C74" s="167" t="s">
        <v>319</v>
      </c>
      <c r="D74" s="169"/>
    </row>
    <row r="75" spans="2:4">
      <c r="B75" s="26" t="s">
        <v>9</v>
      </c>
      <c r="C75" s="167" t="s">
        <v>539</v>
      </c>
      <c r="D75" s="169"/>
    </row>
    <row r="76" spans="2:4">
      <c r="B76" s="26" t="s">
        <v>9</v>
      </c>
      <c r="C76" s="167" t="s">
        <v>742</v>
      </c>
      <c r="D76" s="169"/>
    </row>
    <row r="77" spans="2:4">
      <c r="B77" s="26" t="s">
        <v>10</v>
      </c>
      <c r="C77" s="167" t="s">
        <v>254</v>
      </c>
      <c r="D77" s="169"/>
    </row>
    <row r="78" spans="2:4">
      <c r="B78" s="26" t="s">
        <v>10</v>
      </c>
      <c r="C78" s="167" t="s">
        <v>319</v>
      </c>
      <c r="D78" s="169"/>
    </row>
    <row r="79" spans="2:4">
      <c r="B79" s="26" t="s">
        <v>10</v>
      </c>
      <c r="C79" s="167" t="s">
        <v>969</v>
      </c>
      <c r="D79" s="169"/>
    </row>
    <row r="80" spans="2:4">
      <c r="B80" s="26" t="s">
        <v>10</v>
      </c>
      <c r="C80" s="167" t="s">
        <v>971</v>
      </c>
      <c r="D80" s="169"/>
    </row>
    <row r="81" spans="2:4">
      <c r="B81" s="26" t="s">
        <v>10</v>
      </c>
      <c r="C81" s="167" t="s">
        <v>539</v>
      </c>
      <c r="D81" s="169"/>
    </row>
    <row r="82" spans="2:4">
      <c r="B82" s="26" t="s">
        <v>10</v>
      </c>
      <c r="C82" s="167" t="s">
        <v>539</v>
      </c>
      <c r="D82" s="169"/>
    </row>
    <row r="83" spans="2:4">
      <c r="B83" s="26" t="s">
        <v>10</v>
      </c>
      <c r="C83" s="167" t="s">
        <v>539</v>
      </c>
      <c r="D83" s="169"/>
    </row>
    <row r="84" spans="2:4">
      <c r="B84" s="26" t="s">
        <v>10</v>
      </c>
      <c r="C84" s="167" t="s">
        <v>539</v>
      </c>
      <c r="D84" s="169"/>
    </row>
    <row r="85" spans="2:4">
      <c r="B85" s="26" t="s">
        <v>10</v>
      </c>
      <c r="C85" s="167" t="s">
        <v>539</v>
      </c>
      <c r="D85" s="169"/>
    </row>
    <row r="86" spans="2:4">
      <c r="B86" s="26" t="s">
        <v>10</v>
      </c>
      <c r="C86" s="167" t="s">
        <v>539</v>
      </c>
      <c r="D86" s="169"/>
    </row>
    <row r="87" spans="2:4">
      <c r="B87" s="26" t="s">
        <v>10</v>
      </c>
      <c r="C87" s="167" t="s">
        <v>539</v>
      </c>
      <c r="D87" s="169"/>
    </row>
    <row r="88" spans="2:4">
      <c r="B88" s="26" t="s">
        <v>10</v>
      </c>
      <c r="C88" s="167" t="s">
        <v>35</v>
      </c>
      <c r="D88" s="166"/>
    </row>
    <row r="89" spans="2:4">
      <c r="B89" s="26" t="s">
        <v>10</v>
      </c>
      <c r="C89" s="167" t="s">
        <v>35</v>
      </c>
      <c r="D89" s="166"/>
    </row>
    <row r="90" spans="2:4">
      <c r="B90" s="26" t="s">
        <v>10</v>
      </c>
      <c r="C90" s="167" t="s">
        <v>35</v>
      </c>
      <c r="D90" s="166"/>
    </row>
    <row r="91" spans="2:4">
      <c r="B91" s="26" t="s">
        <v>10</v>
      </c>
      <c r="C91" s="167" t="s">
        <v>15</v>
      </c>
      <c r="D91" s="166"/>
    </row>
    <row r="92" spans="2:4">
      <c r="B92" s="26" t="s">
        <v>10</v>
      </c>
      <c r="C92" s="167" t="s">
        <v>15</v>
      </c>
      <c r="D92" s="166"/>
    </row>
    <row r="93" spans="2:4">
      <c r="B93" s="26" t="s">
        <v>10</v>
      </c>
      <c r="C93" s="167" t="s">
        <v>15</v>
      </c>
      <c r="D93" s="166"/>
    </row>
    <row r="94" spans="2:4">
      <c r="B94" s="26" t="s">
        <v>10</v>
      </c>
      <c r="C94" s="167" t="s">
        <v>15</v>
      </c>
      <c r="D94" s="166"/>
    </row>
    <row r="95" spans="2:4">
      <c r="B95" s="26" t="s">
        <v>9</v>
      </c>
      <c r="C95" s="167" t="s">
        <v>216</v>
      </c>
      <c r="D95" s="166"/>
    </row>
    <row r="96" spans="2:4">
      <c r="B96" s="26" t="s">
        <v>10</v>
      </c>
      <c r="C96" s="167" t="s">
        <v>28</v>
      </c>
      <c r="D96" s="166"/>
    </row>
    <row r="97" spans="2:4">
      <c r="B97" s="26" t="s">
        <v>0</v>
      </c>
      <c r="C97" s="167" t="s">
        <v>171</v>
      </c>
      <c r="D97" s="166"/>
    </row>
    <row r="98" spans="2:4">
      <c r="B98" s="26" t="s">
        <v>11</v>
      </c>
      <c r="C98" s="167" t="s">
        <v>77</v>
      </c>
      <c r="D98" s="166"/>
    </row>
    <row r="99" spans="2:4">
      <c r="B99" s="26" t="s">
        <v>0</v>
      </c>
      <c r="C99" s="167" t="s">
        <v>32</v>
      </c>
      <c r="D99" s="166"/>
    </row>
    <row r="100" spans="2:4">
      <c r="B100" s="26" t="s">
        <v>0</v>
      </c>
      <c r="C100" s="167" t="s">
        <v>168</v>
      </c>
      <c r="D100" s="166"/>
    </row>
    <row r="101" spans="2:4">
      <c r="B101" s="26" t="s">
        <v>0</v>
      </c>
      <c r="C101" s="167" t="s">
        <v>249</v>
      </c>
      <c r="D101" s="166"/>
    </row>
    <row r="102" spans="2:4">
      <c r="B102" s="26" t="s">
        <v>11</v>
      </c>
      <c r="C102" s="167" t="s">
        <v>250</v>
      </c>
      <c r="D102" s="166"/>
    </row>
    <row r="103" spans="2:4">
      <c r="B103" s="26" t="s">
        <v>11</v>
      </c>
      <c r="C103" s="167" t="s">
        <v>251</v>
      </c>
      <c r="D103" s="166"/>
    </row>
    <row r="104" spans="2:4">
      <c r="B104" s="26" t="s">
        <v>9</v>
      </c>
      <c r="C104" s="167" t="s">
        <v>29</v>
      </c>
      <c r="D104" s="166"/>
    </row>
    <row r="105" spans="2:4">
      <c r="B105" s="26" t="s">
        <v>9</v>
      </c>
      <c r="C105" s="167" t="s">
        <v>29</v>
      </c>
      <c r="D105" s="166"/>
    </row>
    <row r="106" spans="2:4">
      <c r="B106" s="26" t="s">
        <v>0</v>
      </c>
      <c r="C106" s="167" t="s">
        <v>30</v>
      </c>
      <c r="D106" s="166"/>
    </row>
    <row r="107" spans="2:4">
      <c r="B107" s="26" t="s">
        <v>9</v>
      </c>
      <c r="C107" s="167" t="s">
        <v>31</v>
      </c>
      <c r="D107" s="166"/>
    </row>
    <row r="108" spans="2:4">
      <c r="B108" s="26" t="s">
        <v>9</v>
      </c>
      <c r="C108" s="167" t="s">
        <v>29</v>
      </c>
      <c r="D108" s="166"/>
    </row>
    <row r="109" spans="2:4">
      <c r="B109" s="26" t="s">
        <v>9</v>
      </c>
      <c r="C109" s="167" t="s">
        <v>29</v>
      </c>
      <c r="D109" s="166"/>
    </row>
    <row r="110" spans="2:4">
      <c r="B110" s="26" t="s">
        <v>9</v>
      </c>
      <c r="C110" s="167" t="s">
        <v>29</v>
      </c>
      <c r="D110" s="166"/>
    </row>
    <row r="111" spans="2:4">
      <c r="B111" s="26" t="s">
        <v>9</v>
      </c>
      <c r="C111" s="167" t="s">
        <v>29</v>
      </c>
      <c r="D111" s="166"/>
    </row>
    <row r="112" spans="2:4">
      <c r="B112" s="26" t="s">
        <v>11</v>
      </c>
      <c r="C112" s="167" t="s">
        <v>33</v>
      </c>
      <c r="D112" s="166"/>
    </row>
    <row r="113" spans="2:4">
      <c r="B113" s="26" t="s">
        <v>11</v>
      </c>
      <c r="C113" s="167" t="s">
        <v>208</v>
      </c>
      <c r="D113" s="166"/>
    </row>
    <row r="114" spans="2:4">
      <c r="B114" s="168" t="s">
        <v>0</v>
      </c>
      <c r="C114" s="167" t="s">
        <v>391</v>
      </c>
      <c r="D114" s="169"/>
    </row>
    <row r="115" spans="2:4">
      <c r="B115" s="168" t="s">
        <v>9</v>
      </c>
      <c r="C115" s="167" t="s">
        <v>391</v>
      </c>
      <c r="D115" s="169"/>
    </row>
    <row r="116" spans="2:4">
      <c r="B116" s="168" t="s">
        <v>9</v>
      </c>
      <c r="C116" s="167" t="s">
        <v>432</v>
      </c>
      <c r="D116" s="169"/>
    </row>
    <row r="117" spans="2:4">
      <c r="B117" s="168" t="s">
        <v>9</v>
      </c>
      <c r="C117" s="167" t="s">
        <v>432</v>
      </c>
      <c r="D117" s="169"/>
    </row>
    <row r="118" spans="2:4">
      <c r="B118" s="168" t="s">
        <v>9</v>
      </c>
      <c r="C118" s="167" t="s">
        <v>432</v>
      </c>
      <c r="D118" s="169"/>
    </row>
    <row r="119" spans="2:4">
      <c r="B119" s="168" t="s">
        <v>9</v>
      </c>
      <c r="C119" s="167" t="s">
        <v>432</v>
      </c>
      <c r="D119" s="169"/>
    </row>
    <row r="120" spans="2:4">
      <c r="B120" s="168" t="s">
        <v>9</v>
      </c>
      <c r="C120" s="167" t="s">
        <v>432</v>
      </c>
      <c r="D120" s="169"/>
    </row>
    <row r="121" spans="2:4">
      <c r="B121" s="168" t="s">
        <v>9</v>
      </c>
      <c r="C121" s="167" t="s">
        <v>386</v>
      </c>
      <c r="D121" s="169"/>
    </row>
    <row r="122" spans="2:4">
      <c r="B122" s="168" t="s">
        <v>9</v>
      </c>
      <c r="C122" s="167" t="s">
        <v>386</v>
      </c>
      <c r="D122" s="169"/>
    </row>
    <row r="123" spans="2:4">
      <c r="B123" s="26" t="s">
        <v>10</v>
      </c>
      <c r="C123" s="167" t="s">
        <v>17</v>
      </c>
      <c r="D123" s="166"/>
    </row>
    <row r="124" spans="2:4">
      <c r="B124" s="26" t="s">
        <v>10</v>
      </c>
      <c r="C124" s="167" t="s">
        <v>16</v>
      </c>
      <c r="D124" s="166"/>
    </row>
    <row r="125" spans="2:4">
      <c r="B125" s="26" t="s">
        <v>10</v>
      </c>
      <c r="C125" s="167" t="s">
        <v>296</v>
      </c>
      <c r="D125" s="169"/>
    </row>
    <row r="126" spans="2:4">
      <c r="B126" s="26" t="s">
        <v>10</v>
      </c>
      <c r="C126" s="167" t="s">
        <v>297</v>
      </c>
      <c r="D126" s="169"/>
    </row>
    <row r="127" spans="2:4">
      <c r="B127" s="26" t="s">
        <v>10</v>
      </c>
      <c r="C127" s="167" t="s">
        <v>14</v>
      </c>
      <c r="D127" s="166"/>
    </row>
    <row r="128" spans="2:4">
      <c r="B128" s="26" t="s">
        <v>10</v>
      </c>
      <c r="C128" s="167" t="s">
        <v>14</v>
      </c>
      <c r="D128" s="166"/>
    </row>
    <row r="129" spans="2:4">
      <c r="B129" s="26" t="s">
        <v>10</v>
      </c>
      <c r="C129" s="167" t="s">
        <v>14</v>
      </c>
      <c r="D129" s="166"/>
    </row>
    <row r="130" spans="2:4">
      <c r="B130" s="26" t="s">
        <v>10</v>
      </c>
      <c r="C130" s="167" t="s">
        <v>19</v>
      </c>
      <c r="D130" s="166"/>
    </row>
    <row r="131" spans="2:4">
      <c r="B131" s="26" t="s">
        <v>10</v>
      </c>
      <c r="C131" s="167" t="s">
        <v>19</v>
      </c>
      <c r="D131" s="166"/>
    </row>
    <row r="132" spans="2:4">
      <c r="B132" s="26" t="s">
        <v>10</v>
      </c>
      <c r="C132" s="167" t="s">
        <v>763</v>
      </c>
      <c r="D132" s="166"/>
    </row>
    <row r="133" spans="2:4">
      <c r="B133" s="26" t="s">
        <v>10</v>
      </c>
      <c r="C133" s="167" t="s">
        <v>883</v>
      </c>
      <c r="D133" s="166"/>
    </row>
    <row r="134" spans="2:4">
      <c r="B134" s="26" t="s">
        <v>10</v>
      </c>
      <c r="C134" s="167" t="s">
        <v>375</v>
      </c>
      <c r="D134" s="166"/>
    </row>
    <row r="135" spans="2:4">
      <c r="B135" s="26" t="s">
        <v>10</v>
      </c>
      <c r="C135" s="167" t="s">
        <v>376</v>
      </c>
      <c r="D135" s="166"/>
    </row>
    <row r="136" spans="2:4">
      <c r="B136" s="26" t="s">
        <v>10</v>
      </c>
      <c r="C136" s="167" t="s">
        <v>879</v>
      </c>
      <c r="D136" s="166"/>
    </row>
    <row r="137" spans="2:4">
      <c r="B137" s="26" t="s">
        <v>10</v>
      </c>
      <c r="C137" s="167" t="s">
        <v>882</v>
      </c>
      <c r="D137" s="166"/>
    </row>
    <row r="138" spans="2:4">
      <c r="B138" s="26" t="s">
        <v>10</v>
      </c>
      <c r="C138" s="167" t="s">
        <v>880</v>
      </c>
      <c r="D138" s="166"/>
    </row>
    <row r="139" spans="2:4">
      <c r="B139" s="26" t="s">
        <v>10</v>
      </c>
      <c r="C139" s="167" t="s">
        <v>881</v>
      </c>
      <c r="D139" s="166"/>
    </row>
    <row r="140" spans="2:4">
      <c r="B140" s="26" t="s">
        <v>10</v>
      </c>
      <c r="C140" s="167" t="s">
        <v>884</v>
      </c>
      <c r="D140" s="166"/>
    </row>
    <row r="141" spans="2:4">
      <c r="B141" s="26" t="s">
        <v>10</v>
      </c>
      <c r="C141" s="167" t="s">
        <v>888</v>
      </c>
      <c r="D141" s="166"/>
    </row>
    <row r="142" spans="2:4">
      <c r="B142" s="26" t="s">
        <v>10</v>
      </c>
      <c r="C142" s="167" t="s">
        <v>885</v>
      </c>
      <c r="D142" s="166"/>
    </row>
    <row r="143" spans="2:4">
      <c r="B143" s="26" t="s">
        <v>10</v>
      </c>
      <c r="C143" s="167" t="s">
        <v>887</v>
      </c>
      <c r="D143" s="166"/>
    </row>
    <row r="144" spans="2:4">
      <c r="B144" s="26" t="s">
        <v>10</v>
      </c>
      <c r="C144" s="167" t="s">
        <v>417</v>
      </c>
      <c r="D144" s="166"/>
    </row>
    <row r="145" spans="2:4">
      <c r="B145" s="26" t="s">
        <v>10</v>
      </c>
      <c r="C145" s="167" t="s">
        <v>324</v>
      </c>
      <c r="D145" s="166"/>
    </row>
    <row r="146" spans="2:4">
      <c r="B146" s="26" t="s">
        <v>10</v>
      </c>
      <c r="C146" s="167" t="s">
        <v>324</v>
      </c>
      <c r="D146" s="166"/>
    </row>
    <row r="147" spans="2:4">
      <c r="B147" s="26" t="s">
        <v>10</v>
      </c>
      <c r="C147" s="167" t="s">
        <v>418</v>
      </c>
      <c r="D147" s="169"/>
    </row>
    <row r="148" spans="2:4">
      <c r="B148" s="26" t="s">
        <v>10</v>
      </c>
      <c r="C148" s="167" t="s">
        <v>366</v>
      </c>
      <c r="D148" s="169"/>
    </row>
    <row r="149" spans="2:4">
      <c r="B149" s="26" t="s">
        <v>10</v>
      </c>
      <c r="C149" s="167" t="s">
        <v>890</v>
      </c>
      <c r="D149" s="169"/>
    </row>
    <row r="150" spans="2:4">
      <c r="B150" s="26" t="s">
        <v>10</v>
      </c>
      <c r="C150" s="167" t="s">
        <v>300</v>
      </c>
      <c r="D150" s="169"/>
    </row>
    <row r="151" spans="2:4">
      <c r="B151" s="26" t="s">
        <v>10</v>
      </c>
      <c r="C151" s="167" t="s">
        <v>301</v>
      </c>
      <c r="D151" s="169"/>
    </row>
    <row r="152" spans="2:4">
      <c r="B152" s="26" t="s">
        <v>0</v>
      </c>
      <c r="C152" s="167" t="s">
        <v>218</v>
      </c>
      <c r="D152" s="166"/>
    </row>
    <row r="153" spans="2:4">
      <c r="B153" s="26" t="s">
        <v>9</v>
      </c>
      <c r="C153" s="167" t="s">
        <v>218</v>
      </c>
      <c r="D153" s="166"/>
    </row>
    <row r="154" spans="2:4">
      <c r="B154" s="26" t="s">
        <v>0</v>
      </c>
      <c r="C154" s="167" t="s">
        <v>623</v>
      </c>
      <c r="D154" s="166"/>
    </row>
    <row r="155" spans="2:4">
      <c r="B155" s="26" t="s">
        <v>0</v>
      </c>
      <c r="C155" s="167" t="s">
        <v>217</v>
      </c>
      <c r="D155" s="166"/>
    </row>
    <row r="156" spans="2:4">
      <c r="B156" s="26" t="s">
        <v>9</v>
      </c>
      <c r="C156" s="167" t="s">
        <v>217</v>
      </c>
      <c r="D156" s="166"/>
    </row>
    <row r="157" spans="2:4">
      <c r="B157" s="26" t="s">
        <v>10</v>
      </c>
      <c r="C157" s="167" t="s">
        <v>80</v>
      </c>
      <c r="D157" s="166"/>
    </row>
    <row r="158" spans="2:4">
      <c r="B158" s="26" t="s">
        <v>10</v>
      </c>
      <c r="C158" s="167" t="s">
        <v>120</v>
      </c>
      <c r="D158" s="166"/>
    </row>
    <row r="159" spans="2:4">
      <c r="B159" s="26" t="s">
        <v>10</v>
      </c>
      <c r="C159" s="167" t="s">
        <v>81</v>
      </c>
      <c r="D159" s="166"/>
    </row>
    <row r="160" spans="2:4">
      <c r="B160" s="26" t="s">
        <v>10</v>
      </c>
      <c r="C160" s="167" t="s">
        <v>380</v>
      </c>
      <c r="D160" s="166"/>
    </row>
    <row r="161" spans="2:4">
      <c r="B161" s="26" t="s">
        <v>0</v>
      </c>
      <c r="C161" s="167" t="s">
        <v>916</v>
      </c>
      <c r="D161" s="169"/>
    </row>
    <row r="162" spans="2:4">
      <c r="B162" s="26" t="s">
        <v>0</v>
      </c>
      <c r="C162" s="167" t="s">
        <v>917</v>
      </c>
      <c r="D162" s="169"/>
    </row>
    <row r="163" spans="2:4">
      <c r="B163" s="26" t="s">
        <v>0</v>
      </c>
      <c r="C163" s="167" t="s">
        <v>918</v>
      </c>
      <c r="D163" s="169"/>
    </row>
    <row r="164" spans="2:4">
      <c r="B164" s="26" t="s">
        <v>0</v>
      </c>
      <c r="C164" s="167" t="s">
        <v>690</v>
      </c>
      <c r="D164" s="166"/>
    </row>
    <row r="165" spans="2:4">
      <c r="B165" s="26" t="s">
        <v>0</v>
      </c>
      <c r="C165" s="167" t="s">
        <v>377</v>
      </c>
      <c r="D165" s="166"/>
    </row>
    <row r="166" spans="2:4">
      <c r="B166" s="168" t="s">
        <v>0</v>
      </c>
      <c r="C166" s="167" t="s">
        <v>275</v>
      </c>
      <c r="D166" s="169" t="s">
        <v>278</v>
      </c>
    </row>
    <row r="167" spans="2:4">
      <c r="B167" s="168" t="s">
        <v>0</v>
      </c>
      <c r="C167" s="167" t="s">
        <v>275</v>
      </c>
      <c r="D167" s="169" t="s">
        <v>278</v>
      </c>
    </row>
    <row r="168" spans="2:4">
      <c r="B168" s="168" t="s">
        <v>0</v>
      </c>
      <c r="C168" s="167" t="s">
        <v>275</v>
      </c>
      <c r="D168" s="169" t="s">
        <v>278</v>
      </c>
    </row>
    <row r="169" spans="2:4">
      <c r="B169" s="168" t="s">
        <v>0</v>
      </c>
      <c r="C169" s="167" t="s">
        <v>275</v>
      </c>
      <c r="D169" s="169" t="s">
        <v>278</v>
      </c>
    </row>
    <row r="170" spans="2:4">
      <c r="B170" s="26" t="s">
        <v>0</v>
      </c>
      <c r="C170" s="167" t="s">
        <v>841</v>
      </c>
      <c r="D170" s="169" t="s">
        <v>278</v>
      </c>
    </row>
    <row r="171" spans="2:4">
      <c r="B171" s="26" t="s">
        <v>0</v>
      </c>
      <c r="C171" s="167" t="s">
        <v>525</v>
      </c>
      <c r="D171" s="169"/>
    </row>
    <row r="172" spans="2:4">
      <c r="B172" s="168" t="s">
        <v>10</v>
      </c>
      <c r="C172" s="167"/>
      <c r="D172" s="169"/>
    </row>
    <row r="173" spans="2:4">
      <c r="B173" s="168" t="s">
        <v>10</v>
      </c>
      <c r="C173" s="167"/>
      <c r="D173" s="169"/>
    </row>
    <row r="174" spans="2:4">
      <c r="B174" s="168" t="s">
        <v>83</v>
      </c>
      <c r="C174" s="167"/>
      <c r="D174" s="169"/>
    </row>
    <row r="175" spans="2:4">
      <c r="B175" s="168" t="s">
        <v>83</v>
      </c>
      <c r="C175" s="167"/>
      <c r="D175" s="169"/>
    </row>
    <row r="176" spans="2:4">
      <c r="B176" s="164" t="s">
        <v>18</v>
      </c>
      <c r="C176" s="170" t="s">
        <v>197</v>
      </c>
      <c r="D176" s="171" t="s">
        <v>197</v>
      </c>
    </row>
  </sheetData>
  <conditionalFormatting sqref="B21:B22 B24 B26:B28 B30:B40 B169 B171:B176 B110:B115 B164:B165 B117:B129 B131:B160 B3:B19 B42:B78 B81:B107">
    <cfRule type="cellIs" dxfId="95" priority="85" stopIfTrue="1" operator="equal">
      <formula>"sar"</formula>
    </cfRule>
    <cfRule type="cellIs" dxfId="94" priority="86" stopIfTrue="1" operator="equal">
      <formula>"sat"</formula>
    </cfRule>
    <cfRule type="cellIs" dxfId="93" priority="87" stopIfTrue="1" operator="equal">
      <formula>"sav"</formula>
    </cfRule>
    <cfRule type="containsText" dxfId="92" priority="88" stopIfTrue="1" operator="containsText" text="sam">
      <formula>NOT(ISERROR(SEARCH("sam",B3)))</formula>
    </cfRule>
    <cfRule type="containsText" dxfId="91" priority="89" stopIfTrue="1" operator="containsText" text="sap">
      <formula>NOT(ISERROR(SEARCH("sap",B3)))</formula>
    </cfRule>
    <cfRule type="containsText" dxfId="90" priority="90" stopIfTrue="1" operator="containsText" text="saa">
      <formula>NOT(ISERROR(SEARCH("saa",B3)))</formula>
    </cfRule>
  </conditionalFormatting>
  <conditionalFormatting sqref="B20">
    <cfRule type="cellIs" dxfId="89" priority="79" stopIfTrue="1" operator="equal">
      <formula>"sar"</formula>
    </cfRule>
    <cfRule type="cellIs" dxfId="88" priority="80" stopIfTrue="1" operator="equal">
      <formula>"sat"</formula>
    </cfRule>
    <cfRule type="cellIs" dxfId="87" priority="81" stopIfTrue="1" operator="equal">
      <formula>"sav"</formula>
    </cfRule>
    <cfRule type="containsText" dxfId="86" priority="82" stopIfTrue="1" operator="containsText" text="sam">
      <formula>NOT(ISERROR(SEARCH("sam",B20)))</formula>
    </cfRule>
    <cfRule type="containsText" dxfId="85" priority="83" stopIfTrue="1" operator="containsText" text="sap">
      <formula>NOT(ISERROR(SEARCH("sap",B20)))</formula>
    </cfRule>
    <cfRule type="containsText" dxfId="84" priority="84" stopIfTrue="1" operator="containsText" text="saa">
      <formula>NOT(ISERROR(SEARCH("saa",B20)))</formula>
    </cfRule>
  </conditionalFormatting>
  <conditionalFormatting sqref="B23">
    <cfRule type="cellIs" dxfId="83" priority="73" stopIfTrue="1" operator="equal">
      <formula>"sar"</formula>
    </cfRule>
    <cfRule type="cellIs" dxfId="82" priority="74" stopIfTrue="1" operator="equal">
      <formula>"sat"</formula>
    </cfRule>
    <cfRule type="cellIs" dxfId="81" priority="75" stopIfTrue="1" operator="equal">
      <formula>"sav"</formula>
    </cfRule>
    <cfRule type="containsText" dxfId="80" priority="76" stopIfTrue="1" operator="containsText" text="sam">
      <formula>NOT(ISERROR(SEARCH("sam",B23)))</formula>
    </cfRule>
    <cfRule type="containsText" dxfId="79" priority="77" stopIfTrue="1" operator="containsText" text="sap">
      <formula>NOT(ISERROR(SEARCH("sap",B23)))</formula>
    </cfRule>
    <cfRule type="containsText" dxfId="78" priority="78" stopIfTrue="1" operator="containsText" text="saa">
      <formula>NOT(ISERROR(SEARCH("saa",B23)))</formula>
    </cfRule>
  </conditionalFormatting>
  <conditionalFormatting sqref="B25">
    <cfRule type="cellIs" dxfId="77" priority="67" stopIfTrue="1" operator="equal">
      <formula>"sar"</formula>
    </cfRule>
    <cfRule type="cellIs" dxfId="76" priority="68" stopIfTrue="1" operator="equal">
      <formula>"sat"</formula>
    </cfRule>
    <cfRule type="cellIs" dxfId="75" priority="69" stopIfTrue="1" operator="equal">
      <formula>"sav"</formula>
    </cfRule>
    <cfRule type="containsText" dxfId="74" priority="70" stopIfTrue="1" operator="containsText" text="sam">
      <formula>NOT(ISERROR(SEARCH("sam",B25)))</formula>
    </cfRule>
    <cfRule type="containsText" dxfId="73" priority="71" stopIfTrue="1" operator="containsText" text="sap">
      <formula>NOT(ISERROR(SEARCH("sap",B25)))</formula>
    </cfRule>
    <cfRule type="containsText" dxfId="72" priority="72" stopIfTrue="1" operator="containsText" text="saa">
      <formula>NOT(ISERROR(SEARCH("saa",B25)))</formula>
    </cfRule>
  </conditionalFormatting>
  <conditionalFormatting sqref="B29">
    <cfRule type="cellIs" dxfId="71" priority="61" stopIfTrue="1" operator="equal">
      <formula>"sar"</formula>
    </cfRule>
    <cfRule type="cellIs" dxfId="70" priority="62" stopIfTrue="1" operator="equal">
      <formula>"sat"</formula>
    </cfRule>
    <cfRule type="cellIs" dxfId="69" priority="63" stopIfTrue="1" operator="equal">
      <formula>"sav"</formula>
    </cfRule>
    <cfRule type="containsText" dxfId="68" priority="64" stopIfTrue="1" operator="containsText" text="sam">
      <formula>NOT(ISERROR(SEARCH("sam",B29)))</formula>
    </cfRule>
    <cfRule type="containsText" dxfId="67" priority="65" stopIfTrue="1" operator="containsText" text="sap">
      <formula>NOT(ISERROR(SEARCH("sap",B29)))</formula>
    </cfRule>
    <cfRule type="containsText" dxfId="66" priority="66" stopIfTrue="1" operator="containsText" text="saa">
      <formula>NOT(ISERROR(SEARCH("saa",B29)))</formula>
    </cfRule>
  </conditionalFormatting>
  <conditionalFormatting sqref="B166:B168">
    <cfRule type="cellIs" dxfId="65" priority="55" stopIfTrue="1" operator="equal">
      <formula>"sar"</formula>
    </cfRule>
    <cfRule type="cellIs" dxfId="64" priority="56" stopIfTrue="1" operator="equal">
      <formula>"sat"</formula>
    </cfRule>
    <cfRule type="cellIs" dxfId="63" priority="57" stopIfTrue="1" operator="equal">
      <formula>"sav"</formula>
    </cfRule>
    <cfRule type="containsText" dxfId="62" priority="58" stopIfTrue="1" operator="containsText" text="sam">
      <formula>NOT(ISERROR(SEARCH("sam",B166)))</formula>
    </cfRule>
    <cfRule type="containsText" dxfId="61" priority="59" stopIfTrue="1" operator="containsText" text="sap">
      <formula>NOT(ISERROR(SEARCH("sap",B166)))</formula>
    </cfRule>
    <cfRule type="containsText" dxfId="60" priority="60" stopIfTrue="1" operator="containsText" text="saa">
      <formula>NOT(ISERROR(SEARCH("saa",B166)))</formula>
    </cfRule>
  </conditionalFormatting>
  <conditionalFormatting sqref="B108">
    <cfRule type="cellIs" dxfId="59" priority="49" stopIfTrue="1" operator="equal">
      <formula>"sar"</formula>
    </cfRule>
    <cfRule type="cellIs" dxfId="58" priority="50" stopIfTrue="1" operator="equal">
      <formula>"sat"</formula>
    </cfRule>
    <cfRule type="cellIs" dxfId="57" priority="51" stopIfTrue="1" operator="equal">
      <formula>"sav"</formula>
    </cfRule>
    <cfRule type="containsText" dxfId="56" priority="52" stopIfTrue="1" operator="containsText" text="sam">
      <formula>NOT(ISERROR(SEARCH("sam",B108)))</formula>
    </cfRule>
    <cfRule type="containsText" dxfId="55" priority="53" stopIfTrue="1" operator="containsText" text="sap">
      <formula>NOT(ISERROR(SEARCH("sap",B108)))</formula>
    </cfRule>
    <cfRule type="containsText" dxfId="54" priority="54" stopIfTrue="1" operator="containsText" text="saa">
      <formula>NOT(ISERROR(SEARCH("saa",B108)))</formula>
    </cfRule>
  </conditionalFormatting>
  <conditionalFormatting sqref="B170">
    <cfRule type="cellIs" dxfId="53" priority="43" stopIfTrue="1" operator="equal">
      <formula>"sar"</formula>
    </cfRule>
    <cfRule type="cellIs" dxfId="52" priority="44" stopIfTrue="1" operator="equal">
      <formula>"sat"</formula>
    </cfRule>
    <cfRule type="cellIs" dxfId="51" priority="45" stopIfTrue="1" operator="equal">
      <formula>"sav"</formula>
    </cfRule>
    <cfRule type="containsText" dxfId="50" priority="46" stopIfTrue="1" operator="containsText" text="sam">
      <formula>NOT(ISERROR(SEARCH("sam",B170)))</formula>
    </cfRule>
    <cfRule type="containsText" dxfId="49" priority="47" stopIfTrue="1" operator="containsText" text="sap">
      <formula>NOT(ISERROR(SEARCH("sap",B170)))</formula>
    </cfRule>
    <cfRule type="containsText" dxfId="48" priority="48" stopIfTrue="1" operator="containsText" text="saa">
      <formula>NOT(ISERROR(SEARCH("saa",B170)))</formula>
    </cfRule>
  </conditionalFormatting>
  <conditionalFormatting sqref="B109">
    <cfRule type="cellIs" dxfId="47" priority="37" stopIfTrue="1" operator="equal">
      <formula>"sar"</formula>
    </cfRule>
    <cfRule type="cellIs" dxfId="46" priority="38" stopIfTrue="1" operator="equal">
      <formula>"sat"</formula>
    </cfRule>
    <cfRule type="cellIs" dxfId="45" priority="39" stopIfTrue="1" operator="equal">
      <formula>"sav"</formula>
    </cfRule>
    <cfRule type="containsText" dxfId="44" priority="40" stopIfTrue="1" operator="containsText" text="sam">
      <formula>NOT(ISERROR(SEARCH("sam",B109)))</formula>
    </cfRule>
    <cfRule type="containsText" dxfId="43" priority="41" stopIfTrue="1" operator="containsText" text="sap">
      <formula>NOT(ISERROR(SEARCH("sap",B109)))</formula>
    </cfRule>
    <cfRule type="containsText" dxfId="42" priority="42" stopIfTrue="1" operator="containsText" text="saa">
      <formula>NOT(ISERROR(SEARCH("saa",B109)))</formula>
    </cfRule>
  </conditionalFormatting>
  <conditionalFormatting sqref="B41">
    <cfRule type="cellIs" dxfId="41" priority="31" stopIfTrue="1" operator="equal">
      <formula>"sar"</formula>
    </cfRule>
    <cfRule type="cellIs" dxfId="40" priority="32" stopIfTrue="1" operator="equal">
      <formula>"sat"</formula>
    </cfRule>
    <cfRule type="cellIs" dxfId="39" priority="33" stopIfTrue="1" operator="equal">
      <formula>"sav"</formula>
    </cfRule>
    <cfRule type="containsText" dxfId="38" priority="34" stopIfTrue="1" operator="containsText" text="sam">
      <formula>NOT(ISERROR(SEARCH("sam",B41)))</formula>
    </cfRule>
    <cfRule type="containsText" dxfId="37" priority="35" stopIfTrue="1" operator="containsText" text="sap">
      <formula>NOT(ISERROR(SEARCH("sap",B41)))</formula>
    </cfRule>
    <cfRule type="containsText" dxfId="36" priority="36" stopIfTrue="1" operator="containsText" text="saa">
      <formula>NOT(ISERROR(SEARCH("saa",B41)))</formula>
    </cfRule>
  </conditionalFormatting>
  <conditionalFormatting sqref="B140:B143">
    <cfRule type="cellIs" dxfId="35" priority="25" stopIfTrue="1" operator="equal">
      <formula>"sar"</formula>
    </cfRule>
    <cfRule type="cellIs" dxfId="34" priority="26" stopIfTrue="1" operator="equal">
      <formula>"sat"</formula>
    </cfRule>
    <cfRule type="cellIs" dxfId="33" priority="27" stopIfTrue="1" operator="equal">
      <formula>"sav"</formula>
    </cfRule>
    <cfRule type="containsText" dxfId="32" priority="28" stopIfTrue="1" operator="containsText" text="sam">
      <formula>NOT(ISERROR(SEARCH("sam",B140)))</formula>
    </cfRule>
    <cfRule type="containsText" dxfId="31" priority="29" stopIfTrue="1" operator="containsText" text="sap">
      <formula>NOT(ISERROR(SEARCH("sap",B140)))</formula>
    </cfRule>
    <cfRule type="containsText" dxfId="30" priority="30" stopIfTrue="1" operator="containsText" text="saa">
      <formula>NOT(ISERROR(SEARCH("saa",B140)))</formula>
    </cfRule>
  </conditionalFormatting>
  <conditionalFormatting sqref="B130">
    <cfRule type="cellIs" dxfId="29" priority="19" stopIfTrue="1" operator="equal">
      <formula>"sar"</formula>
    </cfRule>
    <cfRule type="cellIs" dxfId="28" priority="20" stopIfTrue="1" operator="equal">
      <formula>"sat"</formula>
    </cfRule>
    <cfRule type="cellIs" dxfId="27" priority="21" stopIfTrue="1" operator="equal">
      <formula>"sav"</formula>
    </cfRule>
    <cfRule type="containsText" dxfId="26" priority="22" stopIfTrue="1" operator="containsText" text="sam">
      <formula>NOT(ISERROR(SEARCH("sam",B130)))</formula>
    </cfRule>
    <cfRule type="containsText" dxfId="25" priority="23" stopIfTrue="1" operator="containsText" text="sap">
      <formula>NOT(ISERROR(SEARCH("sap",B130)))</formula>
    </cfRule>
    <cfRule type="containsText" dxfId="24" priority="24" stopIfTrue="1" operator="containsText" text="saa">
      <formula>NOT(ISERROR(SEARCH("saa",B130)))</formula>
    </cfRule>
  </conditionalFormatting>
  <conditionalFormatting sqref="B116">
    <cfRule type="cellIs" dxfId="23" priority="13" stopIfTrue="1" operator="equal">
      <formula>"sar"</formula>
    </cfRule>
    <cfRule type="cellIs" dxfId="22" priority="14" stopIfTrue="1" operator="equal">
      <formula>"sat"</formula>
    </cfRule>
    <cfRule type="cellIs" dxfId="21" priority="15" stopIfTrue="1" operator="equal">
      <formula>"sav"</formula>
    </cfRule>
    <cfRule type="containsText" dxfId="20" priority="16" stopIfTrue="1" operator="containsText" text="sam">
      <formula>NOT(ISERROR(SEARCH("sam",B116)))</formula>
    </cfRule>
    <cfRule type="containsText" dxfId="19" priority="17" stopIfTrue="1" operator="containsText" text="sap">
      <formula>NOT(ISERROR(SEARCH("sap",B116)))</formula>
    </cfRule>
    <cfRule type="containsText" dxfId="18" priority="18" stopIfTrue="1" operator="containsText" text="saa">
      <formula>NOT(ISERROR(SEARCH("saa",B116)))</formula>
    </cfRule>
  </conditionalFormatting>
  <conditionalFormatting sqref="B161:B163">
    <cfRule type="cellIs" dxfId="17" priority="7" stopIfTrue="1" operator="equal">
      <formula>"sar"</formula>
    </cfRule>
    <cfRule type="cellIs" dxfId="16" priority="8" stopIfTrue="1" operator="equal">
      <formula>"sat"</formula>
    </cfRule>
    <cfRule type="cellIs" dxfId="15" priority="9" stopIfTrue="1" operator="equal">
      <formula>"sav"</formula>
    </cfRule>
    <cfRule type="containsText" dxfId="14" priority="10" stopIfTrue="1" operator="containsText" text="sam">
      <formula>NOT(ISERROR(SEARCH("sam",B161)))</formula>
    </cfRule>
    <cfRule type="containsText" dxfId="13" priority="11" stopIfTrue="1" operator="containsText" text="sap">
      <formula>NOT(ISERROR(SEARCH("sap",B161)))</formula>
    </cfRule>
    <cfRule type="containsText" dxfId="12" priority="12" stopIfTrue="1" operator="containsText" text="saa">
      <formula>NOT(ISERROR(SEARCH("saa",B161)))</formula>
    </cfRule>
  </conditionalFormatting>
  <conditionalFormatting sqref="B79:B80">
    <cfRule type="cellIs" dxfId="11" priority="1" stopIfTrue="1" operator="equal">
      <formula>"sar"</formula>
    </cfRule>
    <cfRule type="cellIs" dxfId="10" priority="2" stopIfTrue="1" operator="equal">
      <formula>"sat"</formula>
    </cfRule>
    <cfRule type="cellIs" dxfId="9" priority="3" stopIfTrue="1" operator="equal">
      <formula>"sav"</formula>
    </cfRule>
    <cfRule type="containsText" dxfId="8" priority="4" stopIfTrue="1" operator="containsText" text="sam">
      <formula>NOT(ISERROR(SEARCH("sam",B79)))</formula>
    </cfRule>
    <cfRule type="containsText" dxfId="7" priority="5" stopIfTrue="1" operator="containsText" text="sap">
      <formula>NOT(ISERROR(SEARCH("sap",B79)))</formula>
    </cfRule>
    <cfRule type="containsText" dxfId="6"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18</vt:i4>
      </vt:variant>
    </vt:vector>
  </HeadingPairs>
  <TitlesOfParts>
    <vt:vector size="23" baseType="lpstr">
      <vt:lpstr>Experiment</vt:lpstr>
      <vt:lpstr>Data</vt:lpstr>
      <vt:lpstr>Change log</vt:lpstr>
      <vt:lpstr>Run Report</vt:lpstr>
      <vt:lpstr>SA variables</vt:lpstr>
      <vt:lpstr>d.Region</vt:lpstr>
      <vt:lpstr>d.RegionName</vt:lpstr>
      <vt:lpstr>ExpData</vt:lpstr>
      <vt:lpstr>GI.UpperScalar</vt:lpstr>
      <vt:lpstr>GI_index</vt:lpstr>
      <vt:lpstr>i.FlkStrctr</vt:lpstr>
      <vt:lpstr>i.GI</vt:lpstr>
      <vt:lpstr>i.GrainPrices</vt:lpstr>
      <vt:lpstr>i.MeatPrices</vt:lpstr>
      <vt:lpstr>i.NLB</vt:lpstr>
      <vt:lpstr>i.std_prices</vt:lpstr>
      <vt:lpstr>i.TOL</vt:lpstr>
      <vt:lpstr>i.WoolPrices</vt:lpstr>
      <vt:lpstr>i_dryman</vt:lpstr>
      <vt:lpstr>i_LTWEqns</vt:lpstr>
      <vt:lpstr>i_ProdnCal_Mat</vt:lpstr>
      <vt:lpstr>i_ProdnCal_Mer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2022-01-26T11:27:29Z</dcterms:modified>
</cp:coreProperties>
</file>