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76934B3-7329-4B96-B659-EFBCB00E9975}" xr6:coauthVersionLast="45" xr6:coauthVersionMax="47" xr10:uidLastSave="{00000000-0000-0000-0000-000000000000}"/>
  <bookViews>
    <workbookView xWindow="-120" yWindow="-120" windowWidth="29040" windowHeight="15840" firstSheet="1" activeTab="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Feed'!$H$77:$J$85</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7" i="1"/>
  <c r="J507" i="1"/>
  <c r="I507" i="1"/>
  <c r="H507" i="1"/>
  <c r="G507" i="1"/>
  <c r="G453" i="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M453" i="1" s="1" a="1"/>
  <c r="M453" i="1" s="1"/>
  <c r="N450" i="1"/>
  <c r="N453" i="1" s="1" a="1"/>
  <c r="N453" i="1" s="1"/>
  <c r="O450" i="1"/>
  <c r="O453" i="1" s="1" a="1"/>
  <c r="O453" i="1" s="1"/>
  <c r="L450" i="1"/>
  <c r="L453" i="1" s="1" a="1"/>
  <c r="L453" i="1" s="1"/>
  <c r="M504" i="1"/>
  <c r="M507" i="1" s="1" a="1"/>
  <c r="M507" i="1" s="1"/>
  <c r="N504" i="1"/>
  <c r="N507" i="1" s="1" a="1"/>
  <c r="N507" i="1" s="1"/>
  <c r="O504" i="1"/>
  <c r="O507" i="1" s="1" a="1"/>
  <c r="O507" i="1" s="1"/>
  <c r="L504" i="1"/>
  <c r="L507" i="1" s="1" a="1"/>
  <c r="L507" i="1" s="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S453" i="1" s="1" a="1"/>
  <c r="S453" i="1" s="1"/>
  <c r="O461" i="1" a="1"/>
  <c r="O461" i="1" s="1"/>
  <c r="O103" i="17"/>
  <c r="K748" i="18"/>
  <c r="M748" i="18"/>
  <c r="K724" i="18"/>
  <c r="M724" i="18"/>
  <c r="M700" i="18"/>
  <c r="L700" i="18"/>
  <c r="L724" i="18"/>
  <c r="L748" i="18"/>
  <c r="K700" i="18"/>
  <c r="W450" i="1"/>
  <c r="W453" i="1" s="1" a="1"/>
  <c r="W453" i="1" s="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Q507" i="1" s="1" a="1"/>
  <c r="Q507" i="1" s="1"/>
  <c r="M538" i="1" a="1"/>
  <c r="M538" i="1" s="1"/>
  <c r="M536" i="1" a="1"/>
  <c r="M536" i="1" s="1"/>
  <c r="M535" i="1" a="1"/>
  <c r="M535" i="1" s="1"/>
  <c r="M537" i="1" a="1"/>
  <c r="M537" i="1" s="1"/>
  <c r="P450" i="1"/>
  <c r="P453" i="1" s="1" a="1"/>
  <c r="P453" i="1" s="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R453" i="1" s="1" a="1"/>
  <c r="R453" i="1" s="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P507" i="1" s="1" a="1"/>
  <c r="P507" i="1" s="1"/>
  <c r="L538" i="1" a="1"/>
  <c r="L538" i="1" s="1"/>
  <c r="L537" i="1" a="1"/>
  <c r="L537" i="1" s="1"/>
  <c r="L535" i="1" a="1"/>
  <c r="L535" i="1" s="1"/>
  <c r="L536" i="1" a="1"/>
  <c r="L536" i="1" s="1"/>
  <c r="Q450" i="1"/>
  <c r="Q453" i="1" s="1" a="1"/>
  <c r="Q453" i="1" s="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S507" i="1" s="1" a="1"/>
  <c r="S507" i="1" s="1"/>
  <c r="O535" i="1" a="1"/>
  <c r="O535" i="1" s="1"/>
  <c r="O536" i="1" a="1"/>
  <c r="O536" i="1" s="1"/>
  <c r="O537" i="1" a="1"/>
  <c r="O537" i="1" s="1"/>
  <c r="O538" i="1" a="1"/>
  <c r="O538" i="1" s="1"/>
  <c r="R504" i="1"/>
  <c r="R507" i="1" s="1" a="1"/>
  <c r="R507" i="1" s="1"/>
  <c r="N535" i="1" a="1"/>
  <c r="N535" i="1" s="1"/>
  <c r="N536" i="1" a="1"/>
  <c r="N536" i="1" s="1"/>
  <c r="N538" i="1" a="1"/>
  <c r="N538" i="1" s="1"/>
  <c r="N537" i="1" a="1"/>
  <c r="N537" i="1" s="1"/>
  <c r="M396" i="1"/>
  <c r="M399" i="1" s="1" a="1"/>
  <c r="M399" i="1" s="1"/>
  <c r="N396" i="1"/>
  <c r="N399" i="1" s="1" a="1"/>
  <c r="N399" i="1" s="1"/>
  <c r="O396" i="1"/>
  <c r="O399" i="1" s="1" a="1"/>
  <c r="O399" i="1" s="1"/>
  <c r="L396" i="1"/>
  <c r="L399" i="1" s="1" a="1"/>
  <c r="L399" i="1" s="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S399" i="1" s="1" a="1"/>
  <c r="S399" i="1" s="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V507" i="1" s="1" a="1"/>
  <c r="V507" i="1" s="1"/>
  <c r="R535" i="1" a="1"/>
  <c r="R535" i="1" s="1"/>
  <c r="R538" i="1" a="1"/>
  <c r="R538" i="1" s="1"/>
  <c r="R537" i="1" a="1"/>
  <c r="R537" i="1" s="1"/>
  <c r="R536" i="1" a="1"/>
  <c r="R536" i="1" s="1"/>
  <c r="V450" i="1"/>
  <c r="V453" i="1" s="1" a="1"/>
  <c r="V453" i="1" s="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R399" i="1" s="1" a="1"/>
  <c r="R399" i="1" s="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U507" i="1" s="1" a="1"/>
  <c r="U507" i="1" s="1"/>
  <c r="Q538" i="1" a="1"/>
  <c r="Q538" i="1" s="1"/>
  <c r="Q536" i="1" a="1"/>
  <c r="Q536" i="1" s="1"/>
  <c r="Q537" i="1" a="1"/>
  <c r="Q537" i="1" s="1"/>
  <c r="Q535" i="1" a="1"/>
  <c r="Q535" i="1" s="1"/>
  <c r="Q396" i="1"/>
  <c r="Q399" i="1" s="1" a="1"/>
  <c r="Q399" i="1" s="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T507" i="1" s="1" a="1"/>
  <c r="T507" i="1" s="1"/>
  <c r="P535" i="1" a="1"/>
  <c r="P535" i="1" s="1"/>
  <c r="P537" i="1" a="1"/>
  <c r="P537" i="1" s="1"/>
  <c r="P538" i="1" a="1"/>
  <c r="P538" i="1" s="1"/>
  <c r="P536" i="1" a="1"/>
  <c r="P536" i="1" s="1"/>
  <c r="T450" i="1"/>
  <c r="T453" i="1" s="1" a="1"/>
  <c r="T453" i="1" s="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W399" i="1" s="1" a="1"/>
  <c r="W399" i="1" s="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U453" i="1" s="1" a="1"/>
  <c r="U453" i="1" s="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P399" i="1" s="1" a="1"/>
  <c r="P399" i="1" s="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W507" i="1" s="1" a="1"/>
  <c r="W507" i="1" s="1"/>
  <c r="S538" i="1" a="1"/>
  <c r="S538" i="1" s="1"/>
  <c r="S536" i="1" a="1"/>
  <c r="S536" i="1" s="1"/>
  <c r="S537" i="1" a="1"/>
  <c r="S537" i="1" s="1"/>
  <c r="S535" i="1" a="1"/>
  <c r="S535" i="1" s="1"/>
  <c r="AA450" i="1"/>
  <c r="AA453" i="1" s="1" a="1"/>
  <c r="AA453" i="1" s="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E453" i="1" s="1" a="1"/>
  <c r="AE453" i="1" s="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AA399" i="1" s="1" a="1"/>
  <c r="AA399" i="1" s="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Y507" i="1" s="1" a="1"/>
  <c r="Y507" i="1" s="1"/>
  <c r="U535" i="1" a="1"/>
  <c r="U535" i="1" s="1"/>
  <c r="U537" i="1" a="1"/>
  <c r="U537" i="1" s="1"/>
  <c r="U538" i="1" a="1"/>
  <c r="U538" i="1" s="1"/>
  <c r="U536" i="1" a="1"/>
  <c r="U536" i="1" s="1"/>
  <c r="Y450" i="1"/>
  <c r="Y453" i="1" s="1" a="1"/>
  <c r="Y453" i="1" s="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U399" i="1" s="1" a="1"/>
  <c r="U399" i="1" s="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Z507" i="1" s="1" a="1"/>
  <c r="Z507" i="1" s="1"/>
  <c r="V535" i="1" a="1"/>
  <c r="V535" i="1" s="1"/>
  <c r="V536" i="1" a="1"/>
  <c r="V536" i="1" s="1"/>
  <c r="V537" i="1" a="1"/>
  <c r="V537" i="1" s="1"/>
  <c r="V538" i="1" a="1"/>
  <c r="V538" i="1" s="1"/>
  <c r="T396" i="1"/>
  <c r="T399" i="1" s="1" a="1"/>
  <c r="T399" i="1" s="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X507" i="1" s="1" a="1"/>
  <c r="X507" i="1" s="1"/>
  <c r="T535" i="1" a="1"/>
  <c r="T535" i="1" s="1"/>
  <c r="T538" i="1" a="1"/>
  <c r="T538" i="1" s="1"/>
  <c r="T537" i="1" a="1"/>
  <c r="T537" i="1" s="1"/>
  <c r="T536" i="1" a="1"/>
  <c r="T536" i="1" s="1"/>
  <c r="Z450" i="1"/>
  <c r="Z453" i="1" s="1" a="1"/>
  <c r="Z453" i="1" s="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AA507" i="1" s="1" a="1"/>
  <c r="AA507" i="1" s="1"/>
  <c r="W535" i="1" a="1"/>
  <c r="W535" i="1" s="1"/>
  <c r="W538" i="1" a="1"/>
  <c r="W538" i="1" s="1"/>
  <c r="W536" i="1" a="1"/>
  <c r="W536" i="1" s="1"/>
  <c r="W537" i="1" a="1"/>
  <c r="W537" i="1" s="1"/>
  <c r="X450" i="1"/>
  <c r="X453" i="1" s="1" a="1"/>
  <c r="X453" i="1" s="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V399" i="1" s="1" a="1"/>
  <c r="V399" i="1" s="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E507" i="1" s="1" a="1"/>
  <c r="AE507" i="1" s="1"/>
  <c r="AA535" i="1" a="1"/>
  <c r="AA535" i="1" s="1"/>
  <c r="AA536" i="1" a="1"/>
  <c r="AA536" i="1" s="1"/>
  <c r="AA537" i="1" a="1"/>
  <c r="AA537" i="1" s="1"/>
  <c r="AA538" i="1" a="1"/>
  <c r="AA538" i="1" s="1"/>
  <c r="AD504" i="1"/>
  <c r="AD507" i="1" s="1" a="1"/>
  <c r="AD507" i="1" s="1"/>
  <c r="Z538" i="1" a="1"/>
  <c r="Z538" i="1" s="1"/>
  <c r="Z535" i="1" a="1"/>
  <c r="Z535" i="1" s="1"/>
  <c r="Z537" i="1" a="1"/>
  <c r="Z537" i="1" s="1"/>
  <c r="Z536" i="1" a="1"/>
  <c r="Z536" i="1" s="1"/>
  <c r="AE396" i="1"/>
  <c r="AE399" i="1" s="1" a="1"/>
  <c r="AE399" i="1" s="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AB453" i="1" s="1" a="1"/>
  <c r="AB453" i="1" s="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X399" i="1" s="1" a="1"/>
  <c r="X399" i="1" s="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AC507" i="1" s="1" a="1"/>
  <c r="AC507" i="1" s="1"/>
  <c r="Y538" i="1" a="1"/>
  <c r="Y538" i="1" s="1"/>
  <c r="Y535" i="1" a="1"/>
  <c r="Y535" i="1" s="1"/>
  <c r="Y537" i="1" a="1"/>
  <c r="Y537" i="1" s="1"/>
  <c r="Y536" i="1" a="1"/>
  <c r="Y536" i="1" s="1"/>
  <c r="Z396" i="1"/>
  <c r="Z399" i="1" s="1" a="1"/>
  <c r="Z399" i="1" s="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AB507" i="1" s="1" a="1"/>
  <c r="AB507" i="1" s="1"/>
  <c r="X535" i="1" a="1"/>
  <c r="X535" i="1" s="1"/>
  <c r="X536" i="1" a="1"/>
  <c r="X536" i="1" s="1"/>
  <c r="X538" i="1" a="1"/>
  <c r="X538" i="1" s="1"/>
  <c r="X537" i="1" a="1"/>
  <c r="X537" i="1" s="1"/>
  <c r="AC450" i="1"/>
  <c r="AC453" i="1" s="1" a="1"/>
  <c r="AC453" i="1" s="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AD453" i="1" s="1" a="1"/>
  <c r="AD453" i="1" s="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Y399" i="1" s="1" a="1"/>
  <c r="Y399" i="1" s="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I453" i="1" s="1" a="1"/>
  <c r="AI453" i="1" s="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H453" i="1" s="1" a="1"/>
  <c r="AH453" i="1" s="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G507" i="1" s="1" a="1"/>
  <c r="AG507" i="1" s="1"/>
  <c r="AC535" i="1" a="1"/>
  <c r="AC535" i="1" s="1"/>
  <c r="AC537" i="1" a="1"/>
  <c r="AC537" i="1" s="1"/>
  <c r="AC536" i="1" a="1"/>
  <c r="AC536" i="1" s="1"/>
  <c r="AC538" i="1" a="1"/>
  <c r="AC538" i="1" s="1"/>
  <c r="AH504" i="1"/>
  <c r="AH507" i="1" s="1" a="1"/>
  <c r="AH507" i="1" s="1"/>
  <c r="AD538" i="1" a="1"/>
  <c r="AD538" i="1" s="1"/>
  <c r="AD537" i="1" a="1"/>
  <c r="AD537" i="1" s="1"/>
  <c r="AD536" i="1" a="1"/>
  <c r="AD536" i="1" s="1"/>
  <c r="AD535" i="1" a="1"/>
  <c r="AD535" i="1" s="1"/>
  <c r="AC396" i="1"/>
  <c r="AC399" i="1" s="1" a="1"/>
  <c r="AC399" i="1" s="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AD399" i="1" s="1" a="1"/>
  <c r="AD399" i="1" s="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I399" i="1" s="1" a="1"/>
  <c r="AI399" i="1" s="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M453" i="1" s="1" a="1"/>
  <c r="AM453" i="1" s="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F507" i="1" s="1" a="1"/>
  <c r="AF507" i="1" s="1"/>
  <c r="AB535" i="1" a="1"/>
  <c r="AB535" i="1" s="1"/>
  <c r="AB536" i="1" a="1"/>
  <c r="AB536" i="1" s="1"/>
  <c r="AB537" i="1" a="1"/>
  <c r="AB537" i="1" s="1"/>
  <c r="AB538" i="1" a="1"/>
  <c r="AB538" i="1" s="1"/>
  <c r="AF450" i="1"/>
  <c r="AF453" i="1" s="1" a="1"/>
  <c r="AF453" i="1" s="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G453" i="1" s="1" a="1"/>
  <c r="AG453" i="1" s="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AB399" i="1" s="1" a="1"/>
  <c r="AB399" i="1" s="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I507" i="1" s="1" a="1"/>
  <c r="AI507" i="1" s="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AQ450" i="1"/>
  <c r="AQ453" i="1" s="1" a="1"/>
  <c r="AQ453" i="1" s="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K453" i="1" s="1" a="1"/>
  <c r="AK453" i="1" s="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M399" i="1" s="1" a="1"/>
  <c r="AM399" i="1" s="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K507" i="1" s="1" a="1"/>
  <c r="AK507" i="1" s="1"/>
  <c r="AG535" i="1" a="1"/>
  <c r="AG535" i="1" s="1"/>
  <c r="AG536" i="1" a="1"/>
  <c r="AG536" i="1" s="1"/>
  <c r="AG538" i="1" a="1"/>
  <c r="AG538" i="1" s="1"/>
  <c r="AG537" i="1" a="1"/>
  <c r="AG537" i="1" s="1"/>
  <c r="AL504" i="1"/>
  <c r="AL507" i="1" s="1" a="1"/>
  <c r="AL507" i="1" s="1"/>
  <c r="AH535" i="1" a="1"/>
  <c r="AH535" i="1" s="1"/>
  <c r="AH537" i="1" a="1"/>
  <c r="AH537" i="1" s="1"/>
  <c r="AH536" i="1" a="1"/>
  <c r="AH536" i="1" s="1"/>
  <c r="AH538" i="1" a="1"/>
  <c r="AH538" i="1" s="1"/>
  <c r="AM504" i="1"/>
  <c r="AM507" i="1" s="1" a="1"/>
  <c r="AM507" i="1" s="1"/>
  <c r="AI535" i="1" a="1"/>
  <c r="AI535" i="1" s="1"/>
  <c r="AI536" i="1" a="1"/>
  <c r="AI536" i="1" s="1"/>
  <c r="AI537" i="1" a="1"/>
  <c r="AI537" i="1" s="1"/>
  <c r="AI538" i="1" a="1"/>
  <c r="AI538" i="1" s="1"/>
  <c r="AJ504" i="1"/>
  <c r="AJ507" i="1" s="1" a="1"/>
  <c r="AJ507" i="1" s="1"/>
  <c r="AF535" i="1" a="1"/>
  <c r="AF535" i="1" s="1"/>
  <c r="AF538" i="1" a="1"/>
  <c r="AF538" i="1" s="1"/>
  <c r="AF537" i="1" a="1"/>
  <c r="AF537" i="1" s="1"/>
  <c r="AF536" i="1" a="1"/>
  <c r="AF536" i="1" s="1"/>
  <c r="AG396" i="1"/>
  <c r="AG399" i="1" s="1" a="1"/>
  <c r="AG399" i="1" s="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F399" i="1" s="1" a="1"/>
  <c r="AF399" i="1" s="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J453" i="1" s="1" a="1"/>
  <c r="AJ453" i="1" s="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H399" i="1" s="1" a="1"/>
  <c r="AH399" i="1" s="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L453" i="1" s="1" a="1"/>
  <c r="AL453" i="1" s="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N453" i="1" s="1" a="1"/>
  <c r="AN453" i="1" s="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Q507" i="1" s="1" a="1"/>
  <c r="AQ507" i="1" s="1"/>
  <c r="AM535" i="1" a="1"/>
  <c r="AM535" i="1" s="1"/>
  <c r="AM537" i="1" a="1"/>
  <c r="AM537" i="1" s="1"/>
  <c r="AM536" i="1" a="1"/>
  <c r="AM536" i="1" s="1"/>
  <c r="AM538" i="1" a="1"/>
  <c r="AM538" i="1" s="1"/>
  <c r="AO450" i="1"/>
  <c r="AO453" i="1" s="1" a="1"/>
  <c r="AO453" i="1" s="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L399" i="1" s="1" a="1"/>
  <c r="AL399" i="1" s="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N507" i="1" s="1" a="1"/>
  <c r="AN507" i="1" s="1"/>
  <c r="AJ537" i="1" a="1"/>
  <c r="AJ537" i="1" s="1"/>
  <c r="AJ538" i="1" a="1"/>
  <c r="AJ538" i="1" s="1"/>
  <c r="AJ536" i="1" a="1"/>
  <c r="AJ536" i="1" s="1"/>
  <c r="AJ535" i="1" a="1"/>
  <c r="AJ535" i="1" s="1"/>
  <c r="AQ396" i="1"/>
  <c r="AQ399" i="1" s="1" a="1"/>
  <c r="AQ399" i="1" s="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P453" i="1" s="1" a="1"/>
  <c r="AP453" i="1" s="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K399" i="1" s="1" a="1"/>
  <c r="AK399" i="1" s="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O507" i="1" s="1" a="1"/>
  <c r="AO507" i="1" s="1"/>
  <c r="AK538" i="1" a="1"/>
  <c r="AK538" i="1" s="1"/>
  <c r="AK536" i="1" a="1"/>
  <c r="AK536" i="1" s="1"/>
  <c r="AK537" i="1" a="1"/>
  <c r="AK537" i="1" s="1"/>
  <c r="AK535" i="1" a="1"/>
  <c r="AK535" i="1" s="1"/>
  <c r="AJ396" i="1"/>
  <c r="AJ399" i="1" s="1" a="1"/>
  <c r="AJ399" i="1" s="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P507" i="1" s="1" a="1"/>
  <c r="AP507" i="1" s="1"/>
  <c r="AL536" i="1" a="1"/>
  <c r="AL536" i="1" s="1"/>
  <c r="AL538" i="1" a="1"/>
  <c r="AL538" i="1" s="1"/>
  <c r="AL537" i="1" a="1"/>
  <c r="AL537" i="1" s="1"/>
  <c r="AL535" i="1" a="1"/>
  <c r="AL535" i="1" s="1"/>
  <c r="AU450" i="1"/>
  <c r="AU453" i="1" s="1" a="1"/>
  <c r="AU453" i="1" s="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AN396" i="1"/>
  <c r="AN399" i="1" s="1" a="1"/>
  <c r="AN399" i="1" s="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U399" i="1" s="1" a="1"/>
  <c r="AU399" i="1" s="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U507" i="1" s="1" a="1"/>
  <c r="AU507" i="1" s="1"/>
  <c r="AQ538" i="1" a="1"/>
  <c r="AQ538" i="1" s="1"/>
  <c r="AQ537" i="1" a="1"/>
  <c r="AQ537" i="1" s="1"/>
  <c r="AQ536" i="1" a="1"/>
  <c r="AQ536" i="1" s="1"/>
  <c r="AQ535" i="1" a="1"/>
  <c r="AQ535" i="1" s="1"/>
  <c r="AT504" i="1"/>
  <c r="AT507" i="1" s="1" a="1"/>
  <c r="AT507" i="1" s="1"/>
  <c r="AP537" i="1" a="1"/>
  <c r="AP537" i="1" s="1"/>
  <c r="AP536" i="1" a="1"/>
  <c r="AP536" i="1" s="1"/>
  <c r="AP538" i="1" a="1"/>
  <c r="AP538" i="1" s="1"/>
  <c r="AP535" i="1" a="1"/>
  <c r="AP535" i="1" s="1"/>
  <c r="AT450" i="1"/>
  <c r="AT453" i="1" s="1" a="1"/>
  <c r="AT453" i="1" s="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S453" i="1" s="1" a="1"/>
  <c r="AS453" i="1" s="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R507" i="1" s="1" a="1"/>
  <c r="AR507" i="1" s="1"/>
  <c r="AN535" i="1" a="1"/>
  <c r="AN535" i="1" s="1"/>
  <c r="AN536" i="1" a="1"/>
  <c r="AN536" i="1" s="1"/>
  <c r="AN537" i="1" a="1"/>
  <c r="AN537" i="1" s="1"/>
  <c r="AN538" i="1" a="1"/>
  <c r="AN538" i="1" s="1"/>
  <c r="AS504" i="1"/>
  <c r="AS507" i="1" s="1" a="1"/>
  <c r="AS507" i="1" s="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O399" i="1" s="1" a="1"/>
  <c r="AO399" i="1" s="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P399" i="1" s="1" a="1"/>
  <c r="AP399" i="1" s="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R453" i="1" s="1" a="1"/>
  <c r="AR453" i="1" s="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AS396" i="1"/>
  <c r="AS399" i="1" s="1" a="1"/>
  <c r="AS399" i="1" s="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T399" i="1" s="1" a="1"/>
  <c r="AT399" i="1" s="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R399" i="1" s="1" a="1"/>
  <c r="AR399" i="1" s="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AL79" i="18" s="1"/>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84" i="18" l="1"/>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AL100" i="18" s="1"/>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56" i="18" l="1"/>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5" i="18" l="1"/>
  <c r="AL111" i="18"/>
  <c r="AL114" i="18"/>
  <c r="AL106" i="18"/>
  <c r="AL107"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T121" i="18" a="1"/>
  <c r="T121" i="18" s="1"/>
  <c r="X121" i="18" a="1"/>
  <c r="X121" i="18" s="1"/>
  <c r="AC121" i="18" a="1"/>
  <c r="AC121" i="18" s="1"/>
  <c r="X91" i="18" a="1"/>
  <c r="X9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P91" i="18" l="1"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T112" i="18" a="1"/>
  <c r="T112"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35" i="18" l="1"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80" i="11" l="1"/>
  <c r="N81" i="11"/>
  <c r="N82" i="11"/>
  <c r="N83" i="11"/>
  <c r="N84" i="11"/>
  <c r="N85" i="11"/>
  <c r="N79" i="11"/>
  <c r="L68" i="11"/>
  <c r="L69" i="11"/>
  <c r="H71" i="11"/>
  <c r="I71" i="11"/>
  <c r="G87" i="11"/>
  <c r="Q74" i="11"/>
  <c r="K69" i="11"/>
  <c r="K68" i="11"/>
  <c r="G52"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<sst xmlns="http://schemas.openxmlformats.org/spreadsheetml/2006/main" count="7532" uniqueCount="1276">
  <si>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</si>
  <si>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</si>
  <si>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</si>
  <si>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</si>
  <si>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</si>
  <si>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</si>
  <si>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</si>
  <si>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</si>
  <si>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</si>
  <si>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</si>
  <si>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</si>
  <si>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</si>
  <si>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</si>
  <si>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</si>
  <si>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</si>
  <si>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</si>
  <si>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</si>
  <si>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</si>
  <si>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</si>
  <si>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</si>
  <si>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</si>
  <si>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</si>
  <si>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</si>
  <si>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</si>
  <si>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</si>
  <si>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</si>
  <si>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</si>
  <si>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</si>
  <si>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</si>
  <si>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</si>
  <si>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</si>
  <si>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</si>
  <si>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</si>
  <si>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</si>
  <si>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</si>
  <si>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</si>
  <si>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</si>
  <si>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</si>
  <si>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</si>
  <si>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</si>
  <si>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</si>
  <si>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</si>
  <si>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</si>
  <si>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</si>
  <si>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</si>
  <si>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</si>
  <si>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</si>
  <si>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</si>
  <si>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</si>
  <si>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</si>
  <si>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</si>
  <si>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</si>
  <si>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</si>
  <si>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</si>
  <si>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</si>
  <si>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</si>
  <si>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</si>
  <si>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</si>
  <si>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</si>
  <si>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</si>
  <si>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</si>
  <si>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</si>
  <si>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</si>
  <si>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</si>
  <si>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</si>
  <si>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</si>
  <si>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</si>
  <si>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</si>
  <si>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</si>
  <si>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</si>
  <si>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</si>
  <si>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</si>
  <si>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</si>
  <si>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</si>
  <si>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</si>
  <si>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</si>
  <si>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</si>
  <si>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</si>
  <si>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</si>
  <si>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</si>
  <si>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</si>
  <si>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</si>
  <si>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</si>
  <si>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</si>
  <si>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</si>
  <si>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</si>
  <si>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</si>
  <si>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</si>
  <si>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</si>
  <si>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</si>
  <si>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</si>
  <si>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</si>
  <si>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</si>
  <si>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</si>
  <si>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</si>
  <si>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</si>
  <si>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</si>
  <si>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</si>
  <si>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</si>
  <si>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</si>
  <si>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</si>
  <si>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</si>
  <si>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</si>
  <si>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</si>
  <si>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</si>
  <si>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</si>
  <si>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</si>
  <si>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</si>
  <si>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</si>
  <si>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</si>
  <si>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</si>
  <si>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</si>
  <si>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</si>
  <si>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</si>
  <si>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</si>
  <si>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</si>
  <si>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</si>
  <si>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</si>
  <si>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</si>
  <si>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</si>
  <si>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</si>
  <si>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</si>
  <si>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</si>
  <si>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</si>
  <si>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</si>
  <si>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</si>
  <si>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</si>
  <si>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</si>
  <si>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</si>
  <si>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</si>
  <si>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</si>
  <si>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</si>
  <si>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</si>
  <si>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</si>
  <si>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</si>
  <si>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</si>
  <si>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</si>
  <si>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</si>
  <si>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</si>
  <si>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</si>
  <si>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</si>
  <si>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</si>
  <si>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</si>
  <si>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</si>
  <si>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</si>
  <si>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</si>
  <si>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</si>
  <si>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</si>
  <si>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</si>
  <si>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</si>
  <si>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</si>
  <si>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</si>
  <si>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</si>
  <si>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</si>
  <si>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</si>
  <si>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</si>
  <si>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</si>
  <si>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</si>
  <si>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</si>
  <si>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</si>
  <si>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</si>
  <si>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</si>
  <si>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</si>
  <si>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</si>
  <si>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</si>
  <si>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</si>
  <si>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</si>
  <si>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</si>
  <si>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</si>
  <si>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</si>
  <si>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</si>
  <si>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</si>
  <si>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</si>
  <si>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</si>
  <si>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</si>
  <si>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</si>
  <si>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</si>
  <si>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</si>
  <si>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</si>
  <si>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</si>
  <si>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</si>
  <si>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</si>
  <si>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</si>
  <si>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</si>
  <si>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</si>
  <si>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</si>
  <si>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</si>
  <si>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</si>
  <si>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</si>
  <si>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</si>
  <si>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</si>
  <si>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</si>
  <si>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</si>
  <si>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</si>
  <si>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</si>
  <si>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</si>
  <si>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</si>
  <si>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</si>
  <si>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</si>
  <si>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</si>
  <si>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</si>
  <si>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</si>
  <si>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</si>
  <si>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</si>
  <si>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</si>
  <si>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</si>
  <si>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</si>
  <si>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</si>
  <si>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</si>
  <si>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</si>
  <si>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</si>
  <si>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</si>
  <si>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</si>
  <si>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</si>
  <si>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</si>
  <si>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</si>
  <si>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</si>
  <si>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</si>
  <si>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</si>
  <si>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</si>
  <si>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</si>
  <si>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</si>
  <si>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</si>
  <si>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</si>
  <si>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</si>
  <si>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</si>
  <si>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</si>
  <si>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</si>
  <si>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</si>
  <si>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</si>
  <si>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</si>
  <si>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</si>
  <si>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</si>
  <si>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</si>
  <si>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</si>
  <si>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</si>
  <si>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</si>
  <si>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</si>
  <si>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</si>
  <si>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</si>
  <si>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</si>
  <si>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</si>
  <si>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</si>
  <si>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</si>
  <si>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</si>
  <si>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</si>
  <si>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</si>
  <si>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</si>
  <si>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</si>
  <si>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</si>
  <si>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</si>
  <si>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</si>
  <si>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</si>
  <si>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</si>
  <si>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</si>
  <si>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</si>
  <si>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</si>
  <si>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</si>
  <si>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</si>
  <si>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</si>
  <si>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</si>
  <si>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</si>
  <si>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</si>
  <si>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</si>
  <si>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</si>
  <si>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</si>
  <si>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</si>
  <si>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</si>
  <si>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</si>
  <si>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</si>
  <si>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</si>
  <si>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</si>
  <si>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</si>
  <si>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</si>
  <si>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</si>
  <si>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</si>
  <si>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</si>
  <si>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</si>
  <si>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</si>
  <si>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</si>
  <si>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</si>
  <si>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</si>
  <si>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</si>
  <si>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</si>
  <si>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</si>
  <si>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</si>
  <si>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</si>
  <si>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</si>
  <si>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</si>
  <si>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</si>
  <si>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</si>
  <si>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</si>
  <si>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</si>
  <si>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</si>
  <si>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</si>
  <si>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</si>
  <si>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</si>
  <si>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</si>
  <si>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</si>
  <si>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</si>
  <si>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</si>
  <si>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</si>
  <si>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</si>
  <si>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</si>
  <si>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</si>
  <si>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</si>
  <si>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</si>
  <si>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</si>
  <si>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</si>
  <si>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</si>
  <si>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</si>
  <si>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</si>
  <si>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</si>
  <si>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</si>
  <si>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</si>
  <si>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</si>
  <si>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</si>
  <si>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</si>
  <si>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</si>
  <si>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</si>
  <si>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</si>
  <si>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</si>
  <si>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</si>
  <si>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</si>
  <si>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</si>
  <si>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</si>
  <si>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</si>
  <si>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</si>
  <si>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</si>
  <si>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</si>
  <si>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</si>
  <si>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</si>
  <si>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</si>
  <si>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</si>
  <si>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</si>
  <si>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</si>
  <si>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</si>
  <si>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</si>
  <si>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</si>
  <si>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</si>
  <si>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</si>
  <si>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</si>
  <si>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</si>
  <si>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</si>
  <si>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</si>
  <si>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</si>
  <si>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</si>
  <si>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</si>
  <si>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</si>
  <si>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</si>
  <si>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</si>
  <si>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</si>
  <si>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</si>
  <si>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</si>
  <si>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</si>
  <si>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</si>
  <si>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</si>
  <si>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</si>
  <si>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</si>
  <si>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</si>
  <si>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</si>
  <si>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</si>
  <si>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</si>
  <si>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</si>
  <si>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</si>
  <si>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</si>
  <si>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</si>
  <si>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</si>
  <si>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</si>
  <si>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</si>
  <si>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</si>
  <si>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</si>
  <si>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</si>
  <si>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</si>
  <si>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</si>
  <si>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</si>
  <si>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</si>
  <si>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</si>
  <si>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</si>
  <si>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</si>
  <si>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</si>
  <si>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</si>
  <si>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</si>
  <si>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</si>
  <si>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</si>
  <si>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</si>
  <si>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</si>
  <si>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</si>
  <si>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</si>
  <si>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</si>
  <si>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</si>
  <si>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</si>
  <si>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</si>
  <si>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</si>
  <si>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</si>
  <si>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</si>
  <si>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</si>
  <si>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</si>
  <si>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</si>
  <si>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</si>
  <si>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</si>
  <si>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</si>
  <si>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</si>
  <si>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</si>
  <si>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</si>
  <si>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</si>
  <si>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</si>
  <si>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</si>
  <si>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</si>
  <si>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</si>
  <si>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</si>
  <si>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</si>
  <si>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</si>
  <si>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</si>
  <si>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</si>
  <si>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</si>
  <si>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</si>
  <si>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</si>
  <si>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</si>
  <si>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</si>
  <si>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</si>
  <si>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</si>
  <si>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</si>
  <si>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</si>
  <si>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</si>
  <si>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</si>
  <si>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</si>
  <si>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</si>
  <si>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</si>
  <si>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</si>
  <si>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</si>
  <si>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</si>
  <si>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</si>
  <si>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</si>
  <si>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</si>
  <si>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</si>
  <si>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</si>
  <si>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</si>
  <si>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</si>
  <si>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</si>
  <si>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</si>
  <si>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</si>
  <si>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</si>
  <si>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</si>
  <si>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</si>
  <si>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</si>
  <si>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</si>
  <si>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</si>
  <si>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</si>
  <si>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</si>
  <si>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</si>
  <si>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</si>
  <si>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</si>
  <si>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</si>
  <si>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</si>
  <si>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</si>
  <si>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</si>
  <si>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</si>
  <si>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</si>
  <si>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</si>
  <si>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</si>
  <si>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</si>
  <si>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</si>
  <si>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</si>
  <si>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</si>
  <si>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</si>
  <si>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</si>
  <si>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</si>
  <si>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</si>
  <si>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</si>
  <si>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</si>
  <si>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</si>
  <si>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</si>
  <si>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</si>
  <si>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</si>
  <si>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</si>
  <si>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</si>
  <si>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</si>
  <si>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</si>
  <si>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</si>
  <si>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</si>
  <si>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</si>
  <si>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</si>
  <si>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</si>
  <si>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</si>
  <si>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</si>
  <si>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</si>
  <si>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</si>
  <si>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</si>
  <si>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</si>
  <si>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</si>
  <si>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</si>
  <si>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</si>
  <si>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</si>
  <si>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</si>
  <si>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</si>
  <si>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</si>
  <si>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</si>
  <si>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</si>
  <si>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</si>
  <si>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</si>
  <si>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</si>
  <si>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</si>
  <si>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</si>
  <si>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</si>
  <si>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</si>
  <si>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</si>
  <si>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</si>
  <si>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</si>
  <si>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</si>
  <si>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</si>
  <si>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</si>
  <si>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</si>
  <si>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</si>
  <si>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</si>
  <si>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</si>
  <si>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</si>
  <si>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</si>
  <si>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</si>
  <si>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</si>
  <si>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</si>
  <si>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</si>
  <si>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</si>
  <si>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</si>
  <si>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</si>
  <si>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</si>
  <si>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</si>
  <si>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</si>
  <si>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</si>
  <si>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</si>
  <si>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</si>
  <si>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</si>
  <si>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</si>
  <si>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</si>
  <si>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</si>
  <si>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</si>
  <si>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</si>
  <si>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</si>
  <si>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</si>
  <si>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</si>
  <si>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</si>
  <si>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</si>
  <si>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</si>
  <si>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</si>
  <si>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</si>
  <si>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</si>
  <si>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</si>
  <si>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</si>
  <si>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</si>
  <si>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</si>
  <si>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</si>
  <si>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</si>
  <si>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</si>
  <si>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</si>
  <si>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</si>
  <si>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</si>
  <si>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</si>
  <si>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</si>
  <si>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</si>
  <si>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</si>
  <si>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</si>
  <si>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</si>
  <si>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</si>
  <si>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</si>
  <si>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</si>
  <si>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</si>
  <si>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</si>
  <si>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</si>
  <si>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</si>
  <si>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</si>
  <si>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</si>
  <si>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</si>
  <si>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</si>
  <si>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</si>
  <si>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</si>
  <si>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</si>
  <si>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</si>
  <si>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</si>
  <si>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</si>
  <si>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</si>
  <si>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</si>
  <si>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</si>
  <si>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</si>
  <si>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</si>
  <si>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</si>
  <si>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</si>
  <si>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</si>
  <si>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</si>
  <si>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</si>
  <si>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</si>
  <si>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</si>
  <si>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</si>
  <si>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</si>
  <si>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</si>
  <si>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</si>
  <si>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</si>
  <si>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</si>
  <si>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</si>
  <si>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</si>
  <si>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</si>
  <si>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</si>
  <si>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</si>
  <si>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</si>
  <si>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</si>
  <si>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</si>
  <si>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</si>
  <si>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</si>
  <si>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</si>
  <si>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</si>
  <si>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</si>
  <si>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</si>
  <si>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</si>
  <si>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</si>
  <si>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</si>
  <si>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</si>
  <si>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</si>
  <si>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</si>
  <si>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</si>
  <si>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</si>
  <si>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</si>
  <si>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</si>
  <si>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</si>
  <si>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</si>
  <si>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</si>
  <si>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</si>
  <si>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</si>
  <si>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</si>
  <si>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</si>
  <si>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</si>
  <si>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</si>
  <si>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</si>
  <si>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</si>
  <si>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</si>
  <si>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</si>
  <si>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</si>
  <si>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</si>
  <si>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</si>
  <si>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</si>
  <si>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</si>
  <si>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</si>
  <si>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</si>
  <si>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</si>
  <si>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</si>
  <si>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</si>
  <si>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</si>
  <si>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</si>
  <si>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</si>
  <si>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</si>
  <si>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</si>
  <si>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</si>
  <si>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</si>
  <si>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</si>
  <si>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</si>
  <si>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</si>
  <si>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</si>
  <si>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</si>
  <si>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</si>
  <si>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</si>
  <si>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</si>
  <si>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</si>
  <si>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</si>
  <si>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</si>
  <si>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</si>
  <si>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</si>
  <si>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</si>
  <si>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</si>
  <si>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</si>
  <si>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</si>
  <si>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</si>
  <si>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</si>
  <si>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</si>
  <si>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</si>
  <si>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</si>
  <si>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</si>
  <si>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</si>
  <si>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</si>
  <si>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</si>
  <si>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</si>
  <si>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</si>
  <si>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</si>
  <si>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</si>
  <si>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</si>
  <si>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</si>
  <si>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</si>
  <si>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</si>
  <si>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</si>
  <si>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</si>
  <si>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</si>
  <si>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</si>
  <si>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</si>
  <si>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</si>
  <si>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</si>
  <si>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</si>
  <si>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</si>
  <si>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</si>
  <si>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</si>
  <si>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</si>
  <si>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</si>
  <si>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</si>
  <si>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</si>
  <si>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</si>
  <si>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</si>
  <si>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</si>
  <si>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</si>
  <si>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</si>
  <si>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</si>
  <si>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</si>
  <si>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</si>
  <si>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</si>
  <si>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</si>
  <si>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</si>
  <si>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</si>
  <si>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</si>
  <si>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</si>
  <si>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</si>
  <si>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</si>
  <si>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</si>
  <si>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</si>
  <si>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</si>
  <si>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</si>
  <si>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</si>
  <si>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</si>
  <si>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</si>
  <si>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</si>
  <si>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</si>
  <si>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</si>
  <si>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</si>
  <si>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</si>
  <si>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</si>
  <si>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</si>
  <si>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</si>
  <si>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</si>
  <si>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</si>
  <si>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</si>
  <si>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</si>
  <si>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</si>
  <si>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</si>
  <si>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</si>
  <si>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</si>
  <si>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</si>
  <si>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</si>
  <si>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</si>
  <si>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</si>
  <si>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</si>
  <si>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</si>
  <si>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</si>
  <si>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</si>
  <si>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</si>
  <si>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</si>
  <si>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</si>
  <si>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</si>
  <si>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</si>
  <si>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</si>
  <si>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</si>
  <si>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</si>
  <si>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</si>
  <si>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</si>
  <si>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</si>
  <si>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</si>
  <si>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</si>
  <si>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</si>
  <si>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</si>
  <si>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</si>
  <si>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</si>
  <si>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</si>
  <si>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</si>
  <si>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</si>
  <si>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</si>
  <si>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</si>
  <si>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</si>
  <si>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</si>
  <si>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</si>
  <si>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</si>
  <si>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</si>
  <si>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</si>
  <si>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</si>
  <si>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</si>
  <si>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</si>
  <si>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</si>
  <si>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</si>
  <si>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</si>
  <si>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</si>
  <si>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</si>
  <si>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</si>
  <si>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</si>
  <si>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</si>
  <si>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</si>
  <si>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</si>
  <si>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</si>
  <si>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</si>
  <si>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</si>
  <si>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</si>
  <si>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</si>
  <si>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</si>
  <si>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</si>
  <si>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</si>
  <si>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</si>
  <si>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</si>
  <si>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</si>
  <si>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</si>
  <si>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</si>
  <si>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</si>
  <si>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</si>
  <si>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</si>
  <si>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</si>
  <si>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</si>
  <si>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</si>
  <si>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</si>
  <si>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</si>
  <si>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</si>
  <si>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</si>
  <si>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</si>
  <si>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</si>
  <si>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</si>
  <si>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</si>
  <si>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</si>
  <si>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</si>
  <si>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</si>
  <si>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</si>
  <si>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</si>
  <si>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</si>
  <si>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</si>
  <si>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</si>
  <si>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</si>
  <si>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</si>
  <si>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</si>
  <si>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</si>
  <si>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</si>
  <si>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</si>
  <si>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</si>
  <si>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</si>
  <si>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</si>
  <si>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</si>
  <si>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</si>
  <si>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</si>
  <si>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</si>
  <si>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</si>
  <si>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</si>
  <si>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</si>
  <si>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</si>
  <si>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</si>
  <si>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</si>
  <si>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</si>
  <si>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</si>
  <si>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</si>
  <si>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</si>
  <si>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</si>
  <si>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</si>
  <si>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</si>
  <si>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</si>
  <si>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</si>
  <si>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</si>
  <si>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</si>
  <si>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</si>
  <si>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</si>
  <si>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</si>
  <si>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</si>
  <si>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</si>
  <si>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</si>
  <si>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</si>
  <si>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</si>
  <si>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</si>
  <si>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</si>
  <si>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</si>
  <si>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</si>
  <si>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</si>
  <si>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</si>
  <si>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</si>
  <si>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</si>
  <si>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</si>
  <si>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</si>
  <si>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</si>
  <si>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</si>
  <si>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</si>
  <si>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</si>
  <si>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</si>
  <si>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</si>
  <si>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</si>
  <si>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</si>
  <si>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</si>
  <si>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</si>
  <si>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</si>
  <si>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</si>
  <si>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</si>
  <si>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</si>
  <si>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</si>
  <si>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</si>
  <si>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</si>
  <si>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</si>
  <si>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</si>
  <si>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</si>
  <si>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</si>
  <si>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</si>
  <si>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</si>
  <si>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</si>
  <si>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</si>
  <si>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</si>
  <si>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</si>
  <si>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</si>
  <si>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</si>
  <si>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</si>
  <si>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</si>
  <si>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</si>
  <si>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</si>
  <si>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</si>
  <si>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</si>
  <si>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</si>
  <si>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</si>
  <si>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</si>
  <si>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</si>
  <si>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</si>
  <si>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</si>
  <si>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</si>
  <si>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</si>
  <si>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</si>
  <si>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</si>
  <si>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</si>
  <si>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</si>
  <si>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</si>
  <si>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</si>
  <si>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</si>
  <si>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</si>
  <si>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</si>
  <si>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</si>
  <si>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</si>
  <si>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</si>
  <si>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</si>
  <si>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</si>
  <si>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</si>
  <si>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</si>
  <si>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</si>
  <si>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</si>
  <si>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</si>
  <si>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</si>
  <si>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</si>
  <si>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</si>
  <si>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</si>
  <si>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</si>
  <si>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</si>
  <si>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</si>
  <si>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</si>
  <si>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</si>
  <si>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</si>
  <si>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</si>
  <si>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</si>
  <si>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</si>
  <si>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</si>
  <si>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</si>
  <si>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</si>
  <si>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</si>
  <si>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</si>
  <si>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</si>
  <si>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</si>
  <si>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</si>
  <si>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</si>
  <si>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</si>
  <si>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</si>
  <si>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</si>
  <si>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</si>
  <si>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</si>
  <si>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</si>
  <si>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</si>
  <si>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</si>
  <si>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</si>
  <si>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</si>
  <si>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</si>
  <si>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</si>
  <si>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</si>
  <si>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</si>
  <si>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</si>
  <si>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</si>
  <si>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</si>
  <si>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</si>
  <si>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</si>
  <si>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</si>
  <si>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</si>
  <si>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</si>
  <si>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</si>
  <si>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</si>
  <si>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</si>
  <si>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</si>
  <si>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</si>
  <si>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</si>
  <si>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</si>
  <si>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</si>
  <si>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</si>
  <si>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</si>
  <si>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</si>
  <si>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</si>
  <si>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</si>
  <si>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</si>
  <si>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</si>
  <si>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</si>
  <si>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</si>
  <si>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</si>
  <si>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</si>
  <si>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</si>
  <si>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</si>
  <si>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</si>
  <si>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</si>
  <si>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</si>
  <si>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</si>
  <si>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</si>
  <si>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</si>
  <si>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</si>
  <si>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</si>
  <si>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</si>
  <si>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</si>
  <si>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</si>
  <si>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</si>
  <si>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</si>
  <si>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</si>
  <si>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</si>
  <si>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</si>
  <si>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</si>
  <si>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</si>
  <si>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</si>
  <si>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</si>
  <si>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</si>
  <si>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</si>
  <si>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</si>
  <si>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</si>
  <si>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</si>
  <si>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</si>
  <si>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</si>
  <si>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</si>
  <si>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</si>
  <si>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</si>
  <si>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</si>
  <si>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</si>
  <si>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</si>
  <si>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</si>
  <si>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</si>
  <si>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</si>
  <si>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</si>
  <si>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</si>
  <si>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</si>
  <si>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</si>
  <si>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</si>
  <si>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</si>
  <si>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</si>
  <si>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</si>
  <si>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</si>
  <si>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</si>
  <si>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</si>
  <si>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</si>
  <si>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</si>
  <si>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</si>
  <si>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</si>
  <si>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</si>
  <si>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</si>
  <si>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</si>
  <si>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</si>
  <si>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</si>
  <si>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</si>
  <si>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</si>
  <si>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</si>
  <si>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</si>
  <si>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</si>
  <si>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</si>
  <si>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</si>
  <si>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</si>
  <si>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</si>
  <si>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</si>
  <si>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</si>
  <si>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</si>
  <si>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</si>
  <si>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</si>
  <si>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</si>
  <si>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</si>
  <si>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</si>
  <si>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</si>
  <si>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</si>
  <si>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</si>
  <si>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</si>
  <si>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</si>
  <si>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</si>
  <si>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</si>
  <si>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</si>
  <si>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</si>
  <si>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</si>
  <si>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</si>
  <si>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</si>
  <si>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</si>
  <si>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</si>
  <si>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</si>
  <si>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</si>
  <si>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</si>
  <si>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</si>
  <si>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</si>
  <si>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</si>
  <si>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</si>
  <si>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</si>
  <si>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</si>
  <si>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</si>
  <si>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</si>
  <si>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</si>
  <si>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</si>
  <si>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</si>
  <si>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</si>
  <si>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</si>
  <si>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</si>
  <si>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</si>
  <si>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</si>
  <si>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</si>
  <si>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</si>
  <si>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</si>
  <si>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</si>
  <si>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</si>
  <si>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</si>
  <si>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</si>
  <si>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</si>
  <si>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</si>
  <si>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</si>
  <si>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</si>
  <si>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</si>
  <si>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</si>
  <si>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</si>
  <si>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</si>
  <si>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</si>
  <si>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</si>
  <si>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</si>
  <si>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</si>
  <si>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</si>
  <si>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</si>
  <si>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</si>
  <si>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</si>
  <si>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</si>
  <si>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</si>
  <si>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</si>
  <si>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</si>
  <si>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</si>
  <si>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</si>
  <si>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</si>
  <si>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</si>
  <si>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</si>
  <si>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</si>
  <si>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</si>
  <si>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</si>
  <si>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</si>
  <si>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</si>
  <si>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</si>
  <si>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</si>
  <si>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</si>
  <si>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</si>
  <si>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</si>
  <si>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</si>
  <si>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</si>
  <si>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</si>
  <si>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</si>
  <si>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</si>
  <si>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</si>
  <si>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</si>
  <si>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</si>
  <si>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</si>
  <si>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</si>
  <si>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</si>
  <si>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</si>
  <si>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</si>
  <si>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</si>
  <si>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</si>
  <si>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</si>
  <si>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</si>
  <si>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</si>
  <si>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</si>
  <si>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</si>
  <si>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</si>
  <si>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</si>
  <si>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</si>
  <si>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</si>
  <si>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</si>
  <si>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</si>
  <si>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</si>
  <si>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</si>
  <si>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</si>
  <si>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</si>
  <si>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</si>
  <si>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</si>
  <si>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</si>
  <si>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</si>
  <si>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</si>
  <si>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</si>
  <si>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</si>
  <si>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</si>
  <si>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</si>
  <si>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</si>
  <si>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</si>
  <si>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</si>
  <si>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</si>
  <si>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</si>
  <si>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</si>
  <si>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</si>
  <si>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</si>
  <si>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</si>
  <si>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</si>
  <si>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</si>
  <si>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</si>
  <si>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</si>
  <si>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</si>
  <si>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</si>
  <si>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</si>
  <si>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</si>
  <si>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</si>
  <si>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</si>
  <si>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</si>
  <si>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</si>
  <si>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</si>
  <si>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</si>
  <si>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</si>
  <si>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</si>
  <si>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</si>
  <si>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</si>
  <si>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</si>
  <si>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</si>
  <si>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</si>
  <si>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</si>
  <si>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</si>
  <si>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</si>
  <si>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</si>
  <si>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</si>
  <si>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</si>
  <si>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</si>
  <si>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</si>
  <si>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</si>
  <si>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</si>
  <si>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</si>
  <si>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</si>
  <si>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</si>
  <si>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</si>
  <si>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</si>
  <si>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</si>
  <si>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</si>
  <si>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</si>
  <si>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</si>
  <si>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</si>
  <si>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</si>
  <si>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</si>
  <si>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</si>
  <si>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</si>
  <si>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</si>
  <si>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</si>
  <si>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</si>
  <si>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</si>
  <si>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</si>
  <si>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</si>
  <si>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</si>
  <si>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</si>
  <si>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</si>
  <si>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</si>
  <si>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</si>
  <si>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</si>
  <si>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</si>
  <si>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</si>
  <si>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</si>
  <si>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</si>
  <si>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</si>
  <si>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</si>
  <si>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</si>
  <si>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</si>
  <si>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</si>
  <si>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</si>
  <si>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</si>
  <si>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</si>
  <si>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</si>
  <si>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</si>
  <si>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</si>
  <si>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</si>
  <si>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</si>
  <si>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</si>
  <si>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</si>
  <si>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</si>
  <si>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</si>
  <si>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Shire rates &amp; Licenses</t>
  </si>
  <si>
    <t>Updated Oct 22 from Eds Koji Benchmarks</t>
  </si>
  <si>
    <t>Administration</t>
  </si>
  <si>
    <t>Professional services, bank charges, subs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</si>
</sst>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9" fontId="16"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103" workbookViewId="0">
      <selection activeCell="L140" sqref="L140"/>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1090</v>
      </c>
      <c r="H4" s="708"/>
      <c r="I4" s="708" t="s">
        <v>325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1091</v>
      </c>
      <c r="I6" s="380" t="s">
        <v>1092</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1050</v>
      </c>
      <c r="H14" s="257"/>
      <c r="I14" s="701" t="s">
        <v>1053</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1233</v>
      </c>
      <c r="O15" s="257"/>
      <c r="P15" s="257"/>
      <c r="Q15" s="257"/>
      <c r="R15" s="701" t="s">
        <v>1234</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1044</v>
      </c>
      <c r="J16" s="687" t="s">
        <v>1051</v>
      </c>
      <c r="K16" s="257"/>
      <c r="L16" s="687" t="s">
        <v>1045</v>
      </c>
      <c r="M16" s="257"/>
      <c r="N16" s="257" t="s">
        <v>981</v>
      </c>
      <c r="O16" s="257" t="s">
        <v>982</v>
      </c>
      <c r="P16" s="257" t="s">
        <v>937</v>
      </c>
      <c r="Q16" s="257"/>
      <c r="R16" s="257" t="s">
        <v>981</v>
      </c>
      <c r="S16" s="257" t="s">
        <v>982</v>
      </c>
      <c r="T16" s="257" t="s">
        <v>937</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969</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840</v>
      </c>
      <c r="K19" s="257"/>
      <c r="L19" s="786" t="s">
        <v>840</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352</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353</v>
      </c>
      <c r="K21" s="257"/>
      <c r="L21" s="786" t="s">
        <v>969</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1046</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354</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970</v>
      </c>
      <c r="J25" s="925" t="s">
        <v>1166</v>
      </c>
      <c r="K25" s="257"/>
      <c r="L25" s="786" t="s">
        <v>353</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1046</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355</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972</v>
      </c>
      <c r="J28" s="925" t="s">
        <v>1047</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356</v>
      </c>
      <c r="K30" s="257"/>
      <c r="L30" s="786" t="s">
        <v>352</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968</v>
      </c>
      <c r="J31" s="926" t="s">
        <v>1048</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970</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971</v>
      </c>
      <c r="J33" s="926" t="s">
        <v>357</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1049</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972</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354</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1166</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355</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1047</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356</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1048</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968</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357</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1049</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971</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414</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415</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416</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397</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900</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901</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902</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1224</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804</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805</v>
      </c>
      <c r="J90" s="708" t="s">
        <v>815</v>
      </c>
      <c r="K90" s="708" t="s">
        <v>816</v>
      </c>
      <c r="L90" s="708" t="s">
        <v>1169</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1221</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806</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363</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365</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1114</v>
      </c>
      <c r="K106" s="244"/>
      <c r="L106" s="244"/>
      <c r="M106" s="250"/>
      <c r="N106" s="1181" t="s">
        <v>940</v>
      </c>
      <c r="O106" s="251"/>
      <c r="P106" s="970" t="s">
        <v>939</v>
      </c>
      <c r="Q106" s="970"/>
      <c r="R106" s="970"/>
      <c r="S106" s="251"/>
      <c r="T106" s="782" t="s">
        <v>998</v>
      </c>
      <c r="U106" s="998"/>
      <c r="V106" s="970" t="s">
        <v>939</v>
      </c>
      <c r="W106" s="970"/>
      <c r="X106" s="970"/>
      <c r="Y106" s="933"/>
      <c r="Z106" s="998" t="s">
        <v>998</v>
      </c>
      <c r="AA106" s="782"/>
      <c r="AB106" s="1161" t="s">
        <v>1240</v>
      </c>
      <c r="AC106" s="1161"/>
      <c r="AD106" s="1161"/>
      <c r="AE106" s="728" t="s">
        <v>1237</v>
      </c>
      <c r="AF106" s="782"/>
      <c r="AG106" s="243"/>
      <c r="AH106" s="235"/>
      <c r="AI106" s="235"/>
      <c r="AJ106" s="235"/>
    </row>
    <row r="107" spans="1:36" s="76" customFormat="1" ht="12" customHeight="1" outlineLevel="1" x14ac:dyDescent="0.25">
      <c r="A107" s="233"/>
      <c r="B107" s="234"/>
      <c r="C107" s="244"/>
      <c r="D107" s="244"/>
      <c r="E107" s="244"/>
      <c r="F107" s="244"/>
      <c r="G107" s="325" t="s">
        <v>938</v>
      </c>
      <c r="H107" s="325"/>
      <c r="I107" s="325"/>
      <c r="J107" s="998" t="s">
        <v>1125</v>
      </c>
      <c r="K107" s="244"/>
      <c r="L107" s="250" t="s">
        <v>364</v>
      </c>
      <c r="M107" s="250" t="s">
        <v>366</v>
      </c>
      <c r="N107" s="1182"/>
      <c r="O107" s="251"/>
      <c r="P107" s="848" t="s">
        <v>981</v>
      </c>
      <c r="Q107" s="848" t="s">
        <v>982</v>
      </c>
      <c r="R107" s="848" t="s">
        <v>937</v>
      </c>
      <c r="S107" s="251"/>
      <c r="T107" s="782"/>
      <c r="U107" s="998"/>
      <c r="V107" s="933" t="s">
        <v>981</v>
      </c>
      <c r="W107" s="933" t="s">
        <v>982</v>
      </c>
      <c r="X107" s="933" t="s">
        <v>937</v>
      </c>
      <c r="Y107" s="933"/>
      <c r="Z107" s="998"/>
      <c r="AA107" s="782"/>
      <c r="AB107" s="1161" t="s">
        <v>1238</v>
      </c>
      <c r="AC107" s="1161" t="s">
        <v>1239</v>
      </c>
      <c r="AD107" s="1161"/>
      <c r="AE107" s="1160" t="s">
        <v>1235</v>
      </c>
      <c r="AF107" s="782" t="s">
        <v>1236</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1115</v>
      </c>
      <c r="K108" s="647" t="s">
        <v>838</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1116</v>
      </c>
      <c r="K109" s="648" t="s">
        <v>411</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936</v>
      </c>
      <c r="H110" s="687"/>
      <c r="I110" s="687"/>
      <c r="J110" s="269" t="s">
        <v>1117</v>
      </c>
      <c r="K110" s="648" t="s">
        <v>807</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1118</v>
      </c>
      <c r="K111" s="648" t="s">
        <v>808</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1119</v>
      </c>
      <c r="K112" s="648" t="s">
        <v>809</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978</v>
      </c>
      <c r="H113" s="687"/>
      <c r="I113" s="687"/>
      <c r="J113" s="269" t="s">
        <v>1120</v>
      </c>
      <c r="K113" s="648" t="s">
        <v>810</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1121</v>
      </c>
      <c r="K114" s="648" t="s">
        <v>811</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1122</v>
      </c>
      <c r="K115" s="648" t="s">
        <v>812</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1123</v>
      </c>
      <c r="K116" s="648" t="s">
        <v>813</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1124</v>
      </c>
      <c r="K117" s="649" t="s">
        <v>814</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935</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291</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44852</v>
      </c>
      <c r="H128" s="240" t="s">
        <v>1273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284</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283</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286</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1272</v>
      </c>
      <c r="J135" s="333">
        <v>23900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1274</v>
      </c>
      <c r="J136" s="333">
        <v>7000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1275</v>
      </c>
      <c r="J137" s="333">
        <v>17000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287</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288</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289</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290</v>
      </c>
      <c r="J141" s="333">
        <v>10000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16300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291</v>
      </c>
      <c r="H144" s="256"/>
      <c r="I144" s="256"/>
      <c r="J144" s="831">
        <f>SUM(J134:J142)</f>
        <v>137200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292</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293</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294</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295</v>
      </c>
      <c r="K10" s="250" t="s">
        <v>296</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300</v>
      </c>
      <c r="K13" s="254" t="s">
        <v>301</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302</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303</v>
      </c>
      <c r="J15" s="334">
        <v>4760</v>
      </c>
      <c r="K15" s="334">
        <v>6752</v>
      </c>
      <c r="L15" s="256" t="s">
        <v>285</v>
      </c>
      <c r="M15" s="256" t="s">
        <v>299</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304</v>
      </c>
      <c r="J16" s="334">
        <v>30</v>
      </c>
      <c r="K16" s="334">
        <v>30</v>
      </c>
      <c r="L16" s="256" t="s">
        <v>297</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305</v>
      </c>
      <c r="J17" s="4">
        <f>J15/EXP(J16*LN(1.2))</f>
        <v>20.052548309496157</v>
      </c>
      <c r="K17" s="4">
        <f>K15/EXP(K16*LN(1.2))</f>
        <v>28.444287013806314</v>
      </c>
      <c r="L17" s="256" t="s">
        <v>285</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1269</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1270</v>
      </c>
      <c r="L31" s="254"/>
      <c r="N31" s="1001" t="s">
        <v>1271</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303</v>
      </c>
      <c r="K32" s="334">
        <v>15000</v>
      </c>
      <c r="L32" s="701" t="s">
        <v>285</v>
      </c>
      <c r="M32" s="701"/>
      <c r="N32" s="1179">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304</v>
      </c>
      <c r="K33" s="334">
        <v>30</v>
      </c>
      <c r="L33" s="701" t="s">
        <v>297</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305</v>
      </c>
      <c r="K34" s="4">
        <f>K32/EXP(K33*LN(1.2))</f>
        <v>63.190803496311425</v>
      </c>
      <c r="L34" s="701" t="s">
        <v>285</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298</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306</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102</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307</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308</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309</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310</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311</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312</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300</v>
      </c>
      <c r="I67" s="287" t="s">
        <v>301</v>
      </c>
      <c r="J67" s="287"/>
      <c r="K67" s="287"/>
      <c r="L67" s="287"/>
      <c r="M67" s="287"/>
      <c r="W67" s="243"/>
      <c r="X67" s="235"/>
      <c r="Y67" s="235"/>
      <c r="Z67" s="235"/>
    </row>
    <row r="68" spans="1:26" ht="12.75" customHeight="1" outlineLevel="1" x14ac:dyDescent="0.25">
      <c r="A68" s="273"/>
      <c r="B68" s="234"/>
      <c r="C68" s="244"/>
      <c r="D68" s="244"/>
      <c r="E68" s="244"/>
      <c r="F68" s="252"/>
      <c r="G68" s="299" t="s">
        <v>323</v>
      </c>
      <c r="H68" s="336">
        <v>0.1</v>
      </c>
      <c r="I68" s="336">
        <v>0.2</v>
      </c>
      <c r="J68" s="287" t="s">
        <v>313</v>
      </c>
      <c r="K68" s="338">
        <f>H68*60</f>
        <v>6</v>
      </c>
      <c r="L68" s="338">
        <f>I68*60</f>
        <v>12</v>
      </c>
      <c r="M68" s="287" t="s">
        <v>314</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324</v>
      </c>
      <c r="H69" s="336">
        <v>0.1</v>
      </c>
      <c r="I69" s="336">
        <v>0.1</v>
      </c>
      <c r="J69" s="287" t="s">
        <v>315</v>
      </c>
      <c r="K69" s="338">
        <f>H69*60</f>
        <v>6</v>
      </c>
      <c r="L69" s="338">
        <f>I69*60</f>
        <v>6</v>
      </c>
      <c r="M69" s="287" t="s">
        <v>314</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302</v>
      </c>
      <c r="H70" s="336">
        <v>2</v>
      </c>
      <c r="I70" s="336">
        <v>2</v>
      </c>
      <c r="J70" s="287" t="s">
        <v>316</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317</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319</v>
      </c>
      <c r="O72" s="290"/>
      <c r="P72" s="290"/>
      <c r="Q72" s="287" t="s">
        <v>325</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318</v>
      </c>
      <c r="K74" s="290"/>
      <c r="L74" s="290"/>
      <c r="M74" s="290"/>
      <c r="N74" s="290" t="s">
        <v>276</v>
      </c>
      <c r="O74" s="339">
        <v>0.2</v>
      </c>
      <c r="P74" s="295" t="s">
        <v>320</v>
      </c>
      <c r="Q74" s="341">
        <f>O74*60</f>
        <v>12</v>
      </c>
      <c r="R74" s="290" t="s">
        <v>314</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321</v>
      </c>
      <c r="O75" s="340">
        <v>2</v>
      </c>
      <c r="P75" s="295" t="s">
        <v>322</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300</v>
      </c>
      <c r="J77" s="289" t="s">
        <v>301</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102</v>
      </c>
      <c r="H78" t="s">
        <v>1156</v>
      </c>
      <c r="I78" s="289" t="s">
        <v>329</v>
      </c>
      <c r="J78" s="289" t="s">
        <v>326</v>
      </c>
      <c r="M78" s="290"/>
      <c r="N78" s="290" t="s">
        <v>1156</v>
      </c>
      <c r="O78" s="290" t="s">
        <v>327</v>
      </c>
      <c r="P78" s="296" t="s">
        <v>328</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1.8</v>
      </c>
      <c r="J79" s="343">
        <v>10</v>
      </c>
      <c r="N79" s="1008">
        <f t="shared" ref="N79:N85" si="0">H79</f>
        <v>0</v>
      </c>
      <c r="O79" s="344">
        <v>100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1.8</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3.6</v>
      </c>
      <c r="J81" s="343">
        <v>10</v>
      </c>
      <c r="N81" s="1008">
        <f t="shared" si="0"/>
        <v>90</v>
      </c>
      <c r="O81" s="344">
        <v>200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1.8</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1.8</v>
      </c>
      <c r="J83" s="343">
        <v>10</v>
      </c>
      <c r="M83" s="290"/>
      <c r="N83" s="1008">
        <f t="shared" si="0"/>
        <v>154</v>
      </c>
      <c r="O83" s="344">
        <v>100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1.8</v>
      </c>
      <c r="J84" s="343">
        <v>10</v>
      </c>
      <c r="M84" s="290"/>
      <c r="N84" s="1008">
        <f t="shared" si="0"/>
        <v>212</v>
      </c>
      <c r="O84" s="344">
        <v>30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1.8</v>
      </c>
      <c r="J85" s="343">
        <v>10</v>
      </c>
      <c r="M85" s="290"/>
      <c r="N85" s="1008">
        <f t="shared" si="0"/>
        <v>358</v>
      </c>
      <c r="O85" s="344">
        <v>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368</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341</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977</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975</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976</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1000</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782</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342</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838</v>
      </c>
      <c r="J42" s="314" t="s">
        <v>411</v>
      </c>
      <c r="K42" s="252" t="s">
        <v>807</v>
      </c>
      <c r="L42" s="252" t="s">
        <v>808</v>
      </c>
      <c r="M42" s="252" t="s">
        <v>809</v>
      </c>
      <c r="N42" s="314" t="s">
        <v>810</v>
      </c>
      <c r="O42" s="314" t="s">
        <v>811</v>
      </c>
      <c r="P42" s="314" t="s">
        <v>812</v>
      </c>
      <c r="Q42" s="314" t="s">
        <v>813</v>
      </c>
      <c r="R42" s="314" t="s">
        <v>814</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838</v>
      </c>
      <c r="J62" s="36" t="s">
        <v>411</v>
      </c>
      <c r="K62" s="69" t="s">
        <v>807</v>
      </c>
      <c r="L62" s="69" t="s">
        <v>808</v>
      </c>
      <c r="M62" s="69" t="s">
        <v>809</v>
      </c>
      <c r="N62" s="36" t="s">
        <v>810</v>
      </c>
      <c r="O62" s="36" t="s">
        <v>811</v>
      </c>
      <c r="P62" s="36" t="s">
        <v>812</v>
      </c>
      <c r="Q62" s="36" t="s">
        <v>813</v>
      </c>
      <c r="R62" s="36" t="s">
        <v>814</v>
      </c>
      <c r="S62" s="314"/>
      <c r="T62" s="314" t="s">
        <v>109</v>
      </c>
      <c r="U62" s="314" t="s">
        <v>838</v>
      </c>
      <c r="V62" s="314" t="s">
        <v>411</v>
      </c>
      <c r="W62" s="271" t="s">
        <v>807</v>
      </c>
      <c r="X62" s="271" t="s">
        <v>808</v>
      </c>
      <c r="Y62" s="271" t="s">
        <v>809</v>
      </c>
      <c r="Z62" s="314" t="s">
        <v>810</v>
      </c>
      <c r="AA62" s="314" t="s">
        <v>811</v>
      </c>
      <c r="AB62" s="314" t="s">
        <v>812</v>
      </c>
      <c r="AC62" s="314" t="s">
        <v>813</v>
      </c>
      <c r="AD62" s="314" t="s">
        <v>814</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397</v>
      </c>
      <c r="J100" s="24" t="s">
        <v>59</v>
      </c>
      <c r="K100" s="24" t="s">
        <v>60</v>
      </c>
      <c r="L100" s="24" t="s">
        <v>61</v>
      </c>
      <c r="M100" s="250" t="s">
        <v>62</v>
      </c>
      <c r="N100" s="250" t="s">
        <v>900</v>
      </c>
      <c r="O100" s="250" t="s">
        <v>901</v>
      </c>
      <c r="P100" s="725" t="s">
        <v>902</v>
      </c>
      <c r="Q100" s="725" t="s">
        <v>1224</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339</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5" t="s">
        <v>362</v>
      </c>
      <c r="I115" s="1185"/>
      <c r="J115" s="1185"/>
      <c r="K115" s="304"/>
      <c r="L115" s="316"/>
      <c r="M115" s="1184" t="s">
        <v>278</v>
      </c>
      <c r="N115" s="1184"/>
      <c r="O115" s="1184"/>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410</v>
      </c>
      <c r="J170" s="250" t="s">
        <v>397</v>
      </c>
      <c r="K170" s="250" t="s">
        <v>59</v>
      </c>
      <c r="L170" s="250" t="s">
        <v>60</v>
      </c>
      <c r="M170" s="250" t="s">
        <v>61</v>
      </c>
      <c r="N170" s="250" t="s">
        <v>62</v>
      </c>
      <c r="O170" s="250" t="s">
        <v>900</v>
      </c>
      <c r="P170" s="250" t="s">
        <v>901</v>
      </c>
      <c r="Q170" s="725" t="s">
        <v>902</v>
      </c>
      <c r="R170" s="725" t="s">
        <v>1224</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410</v>
      </c>
      <c r="J191" s="224" t="s">
        <v>397</v>
      </c>
      <c r="K191" s="224" t="s">
        <v>59</v>
      </c>
      <c r="L191" s="224" t="s">
        <v>60</v>
      </c>
      <c r="M191" s="224" t="s">
        <v>61</v>
      </c>
      <c r="N191" s="224" t="s">
        <v>62</v>
      </c>
      <c r="O191" s="224" t="s">
        <v>900</v>
      </c>
      <c r="P191" s="224" t="s">
        <v>901</v>
      </c>
      <c r="Q191" s="224" t="s">
        <v>902</v>
      </c>
      <c r="R191" s="224" t="s">
        <v>1224</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343</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344</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351</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350</v>
      </c>
      <c r="I230" s="24" t="s">
        <v>349</v>
      </c>
      <c r="J230" s="24" t="s">
        <v>347</v>
      </c>
      <c r="K230" s="24" t="s">
        <v>348</v>
      </c>
      <c r="L230" s="24" t="s">
        <v>346</v>
      </c>
      <c r="M230" s="24" t="s">
        <v>345</v>
      </c>
      <c r="N230" s="632" t="s">
        <v>834</v>
      </c>
      <c r="O230" s="632"/>
      <c r="P230" s="632"/>
      <c r="Q230" s="632" t="s">
        <v>806</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1261</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1257</v>
      </c>
      <c r="M232" s="935" t="s">
        <v>840</v>
      </c>
      <c r="N232" s="687" t="b">
        <f>AND(COUNTIF(G243:$G$277,G232))</f>
        <v>0</v>
      </c>
      <c r="O232" s="702" t="s">
        <v>1232</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1258</v>
      </c>
      <c r="M233" s="935" t="s">
        <v>840</v>
      </c>
      <c r="N233" s="687" t="b">
        <f>AND(COUNTIF(G243:$G$277,G233))</f>
        <v>0</v>
      </c>
      <c r="O233" s="702" t="s">
        <v>1232</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1260</v>
      </c>
      <c r="L234" s="935" t="s">
        <v>81</v>
      </c>
      <c r="M234" s="935" t="s">
        <v>840</v>
      </c>
      <c r="N234" s="687" t="b">
        <f>AND(COUNTIF(G244:$G$277,G234))</f>
        <v>0</v>
      </c>
      <c r="O234" s="702" t="s">
        <v>1232</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1260</v>
      </c>
      <c r="L235" s="935" t="s">
        <v>82</v>
      </c>
      <c r="M235" s="935" t="s">
        <v>840</v>
      </c>
      <c r="N235" s="687" t="b">
        <f>AND(COUNTIF(G245:$G$277,G235))</f>
        <v>0</v>
      </c>
      <c r="O235" s="702" t="s">
        <v>1232</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1260</v>
      </c>
      <c r="L236" s="935" t="s">
        <v>161</v>
      </c>
      <c r="M236" s="935" t="s">
        <v>840</v>
      </c>
      <c r="N236" s="687" t="b">
        <f>AND(COUNTIF(G246:$G$277,G236))</f>
        <v>0</v>
      </c>
      <c r="O236" s="702" t="s">
        <v>1232</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840</v>
      </c>
      <c r="N237" s="687" t="b">
        <f>AND(COUNTIF(G247:$G$277,G237))</f>
        <v>0</v>
      </c>
      <c r="O237" s="702" t="s">
        <v>1232</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840</v>
      </c>
      <c r="N238" s="687" t="b">
        <f>AND(COUNTIF(G248:$G$277,G238))</f>
        <v>0</v>
      </c>
      <c r="O238" s="702" t="s">
        <v>1232</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840</v>
      </c>
      <c r="N239" s="687" t="b">
        <f>AND(COUNTIF(G249:$G$277,G239))</f>
        <v>0</v>
      </c>
      <c r="O239" s="702" t="s">
        <v>1232</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840</v>
      </c>
      <c r="N240" s="687" t="b">
        <f>AND(COUNTIF(G250:$G$277,G240))</f>
        <v>0</v>
      </c>
      <c r="O240" s="702" t="s">
        <v>1232</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1222</v>
      </c>
      <c r="I241" s="935" t="s">
        <v>1222</v>
      </c>
      <c r="J241" s="935" t="s">
        <v>1222</v>
      </c>
      <c r="K241" s="935" t="s">
        <v>1222</v>
      </c>
      <c r="L241" s="935" t="s">
        <v>1222</v>
      </c>
      <c r="M241" s="936" t="s">
        <v>1166</v>
      </c>
      <c r="N241" s="687" t="b">
        <f>AND(COUNTIF(G243:$G$277,G241))</f>
        <v>0</v>
      </c>
      <c r="O241" s="702" t="s">
        <v>1223</v>
      </c>
      <c r="Q241" s="380" t="b">
        <v>1</v>
      </c>
      <c r="AX241" s="695"/>
      <c r="AY241" s="690"/>
      <c r="AZ241" s="690"/>
      <c r="BA241" s="690"/>
    </row>
    <row r="242" spans="1:68" ht="15" outlineLevel="1" x14ac:dyDescent="0.25">
      <c r="A242" s="6"/>
      <c r="B242" s="7"/>
      <c r="C242" s="18"/>
      <c r="D242" s="18"/>
      <c r="E242" s="18"/>
      <c r="F242" s="27"/>
      <c r="G242" s="76" t="str">
        <f t="shared" si="33"/>
        <v>YABA2Ba</v>
      </c>
      <c r="H242" s="935" t="s">
        <v>367</v>
      </c>
      <c r="I242" s="935" t="s">
        <v>23</v>
      </c>
      <c r="J242" s="935" t="s">
        <v>14</v>
      </c>
      <c r="K242" s="935" t="s">
        <v>1261</v>
      </c>
      <c r="L242" s="935" t="s">
        <v>14</v>
      </c>
      <c r="M242" s="936" t="s">
        <v>74</v>
      </c>
      <c r="N242" s="687" t="b">
        <f>AND(COUNTIF(G243:$G$277,G242))</f>
        <v>0</v>
      </c>
      <c r="O242" s="702" t="s">
        <v>369</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367</v>
      </c>
      <c r="J243" s="935" t="s">
        <v>23</v>
      </c>
      <c r="K243" s="935" t="s">
        <v>14</v>
      </c>
      <c r="L243" s="935" t="s">
        <v>232</v>
      </c>
      <c r="M243" s="936" t="s">
        <v>71</v>
      </c>
      <c r="N243" s="687" t="b">
        <f>AND(COUNTIF(G244:$G$277,G243))</f>
        <v>0</v>
      </c>
      <c r="O243" s="702" t="s">
        <v>369</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367</v>
      </c>
      <c r="J244" s="935" t="s">
        <v>23</v>
      </c>
      <c r="K244" s="935" t="s">
        <v>14</v>
      </c>
      <c r="L244" s="935" t="s">
        <v>232</v>
      </c>
      <c r="M244" s="936" t="s">
        <v>969</v>
      </c>
      <c r="N244" s="687" t="b">
        <f>AND(COUNTIF(G245:$G$277,G244))</f>
        <v>0</v>
      </c>
      <c r="O244" s="702" t="s">
        <v>973</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367</v>
      </c>
      <c r="I245" s="935" t="s">
        <v>23</v>
      </c>
      <c r="J245" s="935" t="s">
        <v>12</v>
      </c>
      <c r="K245" s="935" t="s">
        <v>1261</v>
      </c>
      <c r="L245" s="935" t="s">
        <v>161</v>
      </c>
      <c r="M245" s="936" t="s">
        <v>74</v>
      </c>
      <c r="N245" s="687" t="b">
        <f>AND(COUNTIF(G246:$G$277,G245))</f>
        <v>0</v>
      </c>
      <c r="O245" s="702" t="s">
        <v>966</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367</v>
      </c>
      <c r="J246" s="935" t="s">
        <v>23</v>
      </c>
      <c r="K246" s="935" t="s">
        <v>12</v>
      </c>
      <c r="L246" s="935" t="s">
        <v>232</v>
      </c>
      <c r="M246" s="936" t="s">
        <v>230</v>
      </c>
      <c r="N246" s="687" t="b">
        <f>AND(COUNTIF(G247:$G$277,G246))</f>
        <v>0</v>
      </c>
      <c r="O246" s="702" t="s">
        <v>966</v>
      </c>
      <c r="Q246" s="380" t="b">
        <v>1</v>
      </c>
      <c r="AX246" s="695"/>
      <c r="AY246" s="690"/>
      <c r="AZ246" s="690"/>
      <c r="BA246" s="690"/>
    </row>
    <row r="247" spans="1:68" ht="15" outlineLevel="1" x14ac:dyDescent="0.25">
      <c r="A247" s="6"/>
      <c r="B247" s="7"/>
      <c r="C247" s="18"/>
      <c r="D247" s="18"/>
      <c r="E247" s="18"/>
      <c r="F247" s="27"/>
      <c r="G247" s="76" t="str">
        <f t="shared" si="33"/>
        <v>YYNBNb</v>
      </c>
      <c r="H247" s="935" t="s">
        <v>367</v>
      </c>
      <c r="I247" s="935" t="s">
        <v>367</v>
      </c>
      <c r="J247" s="935" t="s">
        <v>81</v>
      </c>
      <c r="K247" s="935" t="s">
        <v>14</v>
      </c>
      <c r="L247" s="935" t="s">
        <v>81</v>
      </c>
      <c r="M247" s="936" t="s">
        <v>71</v>
      </c>
      <c r="N247" s="687" t="b">
        <f>AND(COUNTIF(G248:$G$277,G247))</f>
        <v>0</v>
      </c>
      <c r="O247" s="702" t="s">
        <v>370</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367</v>
      </c>
      <c r="I248" s="935" t="s">
        <v>367</v>
      </c>
      <c r="J248" s="935" t="s">
        <v>14</v>
      </c>
      <c r="K248" s="935" t="s">
        <v>81</v>
      </c>
      <c r="L248" s="935" t="s">
        <v>14</v>
      </c>
      <c r="M248" s="935" t="s">
        <v>76</v>
      </c>
      <c r="N248" s="687" t="b">
        <f>AND(COUNTIF(G249:$G$277,G248))</f>
        <v>0</v>
      </c>
      <c r="O248" s="702" t="s">
        <v>370</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367</v>
      </c>
      <c r="I249" s="935" t="s">
        <v>367</v>
      </c>
      <c r="J249" s="935" t="s">
        <v>14</v>
      </c>
      <c r="K249" s="935" t="s">
        <v>81</v>
      </c>
      <c r="L249" s="935" t="s">
        <v>14</v>
      </c>
      <c r="M249" s="935" t="s">
        <v>67</v>
      </c>
      <c r="N249" s="687" t="b">
        <f>AND(COUNTIF(G250:$G$277,G249))</f>
        <v>0</v>
      </c>
      <c r="O249" s="702" t="s">
        <v>370</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367</v>
      </c>
      <c r="I250" s="935" t="s">
        <v>367</v>
      </c>
      <c r="J250" s="935" t="s">
        <v>81</v>
      </c>
      <c r="K250" s="935" t="s">
        <v>8</v>
      </c>
      <c r="L250" s="935" t="s">
        <v>14</v>
      </c>
      <c r="M250" s="935" t="s">
        <v>67</v>
      </c>
      <c r="N250" s="687" t="b">
        <f>AND(COUNTIF(G251:$G$277,G250))</f>
        <v>0</v>
      </c>
      <c r="O250" s="702" t="s">
        <v>833</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367</v>
      </c>
      <c r="I251" s="935" t="s">
        <v>367</v>
      </c>
      <c r="J251" s="935" t="s">
        <v>8</v>
      </c>
      <c r="K251" s="935" t="s">
        <v>14</v>
      </c>
      <c r="L251" s="935" t="s">
        <v>81</v>
      </c>
      <c r="M251" s="935" t="s">
        <v>68</v>
      </c>
      <c r="N251" s="687" t="b">
        <f>AND(COUNTIF(G252:$G$277,G251))</f>
        <v>0</v>
      </c>
      <c r="O251" s="702" t="s">
        <v>833</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367</v>
      </c>
      <c r="I252" s="935" t="s">
        <v>367</v>
      </c>
      <c r="J252" s="935" t="s">
        <v>14</v>
      </c>
      <c r="K252" s="935" t="s">
        <v>81</v>
      </c>
      <c r="L252" s="935" t="s">
        <v>8</v>
      </c>
      <c r="M252" s="935" t="s">
        <v>71</v>
      </c>
      <c r="N252" s="687" t="b">
        <f>AND(COUNTIF(G253:$G$277,G252))</f>
        <v>0</v>
      </c>
      <c r="O252" s="702" t="s">
        <v>833</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1261</v>
      </c>
      <c r="L253" s="935" t="s">
        <v>232</v>
      </c>
      <c r="M253" s="935" t="s">
        <v>76</v>
      </c>
      <c r="N253" s="687" t="b">
        <f>AND(COUNTIF(G254:$G$277,G253))</f>
        <v>0</v>
      </c>
      <c r="O253" s="702" t="s">
        <v>835</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1261</v>
      </c>
      <c r="L254" s="935" t="s">
        <v>81</v>
      </c>
      <c r="M254" s="935" t="s">
        <v>68</v>
      </c>
      <c r="N254" s="687" t="b">
        <f>AND(COUNTIF(G255:$G$277,G254))</f>
        <v>0</v>
      </c>
      <c r="O254" s="702" t="s">
        <v>835</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835</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835</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367</v>
      </c>
      <c r="J257" s="935" t="s">
        <v>8</v>
      </c>
      <c r="K257" s="935" t="s">
        <v>14</v>
      </c>
      <c r="L257" s="935" t="s">
        <v>232</v>
      </c>
      <c r="M257" s="935" t="s">
        <v>74</v>
      </c>
      <c r="N257" s="687" t="b">
        <f>AND(COUNTIF(G258:$G$277,G257))</f>
        <v>0</v>
      </c>
      <c r="O257" s="702" t="s">
        <v>835</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367</v>
      </c>
      <c r="I258" s="935" t="s">
        <v>367</v>
      </c>
      <c r="J258" s="935" t="s">
        <v>14</v>
      </c>
      <c r="K258" s="935" t="s">
        <v>1261</v>
      </c>
      <c r="L258" s="935" t="s">
        <v>232</v>
      </c>
      <c r="M258" s="935" t="s">
        <v>74</v>
      </c>
      <c r="N258" s="687" t="b">
        <f>AND(COUNTIF(G259:$G$277,G258))</f>
        <v>0</v>
      </c>
      <c r="O258" s="702" t="s">
        <v>835</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367</v>
      </c>
      <c r="I259" s="935" t="s">
        <v>367</v>
      </c>
      <c r="J259" s="935" t="s">
        <v>23</v>
      </c>
      <c r="K259" s="935" t="s">
        <v>1261</v>
      </c>
      <c r="L259" s="935" t="s">
        <v>232</v>
      </c>
      <c r="M259" s="935" t="s">
        <v>74</v>
      </c>
      <c r="N259" s="687" t="b">
        <f>AND(COUNTIF(G260:$G$277,G259))</f>
        <v>0</v>
      </c>
      <c r="O259" s="702" t="s">
        <v>835</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367</v>
      </c>
      <c r="I260" s="935" t="s">
        <v>23</v>
      </c>
      <c r="J260" s="935" t="s">
        <v>23</v>
      </c>
      <c r="K260" s="935" t="s">
        <v>1261</v>
      </c>
      <c r="L260" s="935" t="s">
        <v>232</v>
      </c>
      <c r="M260" s="935" t="s">
        <v>74</v>
      </c>
      <c r="N260" s="687" t="b">
        <f>AND(COUNTIF(G261:$G$277,G260))</f>
        <v>0</v>
      </c>
      <c r="O260" s="702" t="s">
        <v>835</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367</v>
      </c>
      <c r="I261" s="935" t="s">
        <v>367</v>
      </c>
      <c r="J261" s="935" t="s">
        <v>10</v>
      </c>
      <c r="K261" s="935" t="s">
        <v>8</v>
      </c>
      <c r="L261" s="935" t="s">
        <v>14</v>
      </c>
      <c r="M261" s="935" t="s">
        <v>76</v>
      </c>
      <c r="N261" s="687" t="b">
        <f>AND(COUNTIF(G262:$G$277,G261))</f>
        <v>0</v>
      </c>
      <c r="O261" s="702" t="s">
        <v>1113</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367</v>
      </c>
      <c r="I262" s="935" t="s">
        <v>367</v>
      </c>
      <c r="J262" s="935" t="s">
        <v>14</v>
      </c>
      <c r="K262" s="935" t="s">
        <v>81</v>
      </c>
      <c r="L262" s="935" t="s">
        <v>8</v>
      </c>
      <c r="M262" s="935" t="s">
        <v>69</v>
      </c>
      <c r="N262" s="687" t="b">
        <f>AND(COUNTIF(G263:$G$277,G262))</f>
        <v>0</v>
      </c>
      <c r="O262" s="702" t="s">
        <v>1113</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367</v>
      </c>
      <c r="I263" s="935" t="s">
        <v>367</v>
      </c>
      <c r="J263" s="935" t="s">
        <v>81</v>
      </c>
      <c r="K263" s="935" t="s">
        <v>8</v>
      </c>
      <c r="L263" s="935" t="s">
        <v>10</v>
      </c>
      <c r="M263" s="935" t="s">
        <v>68</v>
      </c>
      <c r="N263" s="687" t="b">
        <f>AND(COUNTIF(G264:$G$277,G263))</f>
        <v>0</v>
      </c>
      <c r="O263" s="702" t="s">
        <v>1113</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367</v>
      </c>
      <c r="I264" s="935" t="s">
        <v>367</v>
      </c>
      <c r="J264" s="935" t="s">
        <v>8</v>
      </c>
      <c r="K264" s="935" t="s">
        <v>10</v>
      </c>
      <c r="L264" s="935" t="s">
        <v>8</v>
      </c>
      <c r="M264" s="935" t="s">
        <v>71</v>
      </c>
      <c r="N264" s="687" t="b">
        <f>AND(COUNTIF(G265:$G$277,G264))</f>
        <v>0</v>
      </c>
      <c r="O264" s="702" t="s">
        <v>1113</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367</v>
      </c>
      <c r="I265" s="935" t="s">
        <v>367</v>
      </c>
      <c r="J265" s="935" t="s">
        <v>8</v>
      </c>
      <c r="K265" s="935" t="s">
        <v>81</v>
      </c>
      <c r="L265" s="935" t="s">
        <v>8</v>
      </c>
      <c r="M265" s="935" t="s">
        <v>72</v>
      </c>
      <c r="N265" s="687" t="b">
        <f>AND(COUNTIF(G266:$G$277,G265))</f>
        <v>0</v>
      </c>
      <c r="O265" s="260" t="s">
        <v>905</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367</v>
      </c>
      <c r="I266" s="935" t="s">
        <v>367</v>
      </c>
      <c r="J266" s="935" t="s">
        <v>16</v>
      </c>
      <c r="K266" s="935" t="s">
        <v>8</v>
      </c>
      <c r="L266" s="935" t="s">
        <v>81</v>
      </c>
      <c r="M266" s="935" t="s">
        <v>68</v>
      </c>
      <c r="N266" s="687" t="b">
        <f>AND(COUNTIF(G267:$G$277,G266))</f>
        <v>0</v>
      </c>
      <c r="O266" s="260" t="s">
        <v>905</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367</v>
      </c>
      <c r="I267" s="935" t="s">
        <v>367</v>
      </c>
      <c r="J267" s="935" t="s">
        <v>8</v>
      </c>
      <c r="K267" s="935" t="s">
        <v>16</v>
      </c>
      <c r="L267" s="935" t="s">
        <v>8</v>
      </c>
      <c r="M267" s="935" t="s">
        <v>76</v>
      </c>
      <c r="N267" s="687" t="b">
        <f>AND(COUNTIF(G268:$G$277,G267))</f>
        <v>0</v>
      </c>
      <c r="O267" s="260" t="s">
        <v>905</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367</v>
      </c>
      <c r="I268" s="935" t="s">
        <v>367</v>
      </c>
      <c r="J268" s="935" t="s">
        <v>81</v>
      </c>
      <c r="K268" s="935" t="s">
        <v>8</v>
      </c>
      <c r="L268" s="935" t="s">
        <v>16</v>
      </c>
      <c r="M268" s="935" t="s">
        <v>68</v>
      </c>
      <c r="N268" s="687" t="b">
        <f>AND(COUNTIF(G269:$G$277,G268))</f>
        <v>0</v>
      </c>
      <c r="O268" s="260" t="s">
        <v>905</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367</v>
      </c>
      <c r="J269" s="935" t="s">
        <v>23</v>
      </c>
      <c r="K269" s="935" t="s">
        <v>1261</v>
      </c>
      <c r="L269" s="935" t="s">
        <v>232</v>
      </c>
      <c r="M269" s="935" t="s">
        <v>68</v>
      </c>
      <c r="N269" s="687" t="b">
        <f>AND(COUNTIF(G270:$G$277,G269))</f>
        <v>0</v>
      </c>
      <c r="O269" s="260" t="s">
        <v>906</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1261</v>
      </c>
      <c r="L270" s="935" t="s">
        <v>232</v>
      </c>
      <c r="M270" s="935" t="s">
        <v>74</v>
      </c>
      <c r="N270" s="687" t="b">
        <f>AND(COUNTIF(G271:$G$277,G270))</f>
        <v>0</v>
      </c>
      <c r="O270" s="260" t="s">
        <v>906</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906</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367</v>
      </c>
      <c r="I272" s="935" t="s">
        <v>23</v>
      </c>
      <c r="J272" s="935" t="s">
        <v>23</v>
      </c>
      <c r="K272" s="935" t="s">
        <v>1261</v>
      </c>
      <c r="L272" s="935" t="s">
        <v>8</v>
      </c>
      <c r="M272" s="935" t="s">
        <v>74</v>
      </c>
      <c r="N272" s="687" t="b">
        <f>AND(COUNTIF(G273:$G$277,G272))</f>
        <v>0</v>
      </c>
      <c r="O272" s="260" t="s">
        <v>906</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367</v>
      </c>
      <c r="I273" s="935" t="s">
        <v>23</v>
      </c>
      <c r="J273" s="935" t="s">
        <v>23</v>
      </c>
      <c r="K273" s="935" t="s">
        <v>1261</v>
      </c>
      <c r="L273" s="935" t="s">
        <v>81</v>
      </c>
      <c r="M273" s="935" t="s">
        <v>68</v>
      </c>
      <c r="N273" s="687" t="b">
        <f>AND(COUNTIF(G274:$G$277,G273))</f>
        <v>0</v>
      </c>
      <c r="O273" s="260" t="s">
        <v>907</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367</v>
      </c>
      <c r="I274" s="935" t="s">
        <v>367</v>
      </c>
      <c r="J274" s="935" t="s">
        <v>23</v>
      </c>
      <c r="K274" s="935" t="s">
        <v>1261</v>
      </c>
      <c r="L274" s="935" t="s">
        <v>232</v>
      </c>
      <c r="M274" s="935" t="s">
        <v>76</v>
      </c>
      <c r="N274" s="687" t="b">
        <f>AND(COUNTIF(G275:$G$277,G274))</f>
        <v>0</v>
      </c>
      <c r="O274" s="260" t="s">
        <v>907</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367</v>
      </c>
      <c r="J275" s="935" t="s">
        <v>8</v>
      </c>
      <c r="K275" s="935" t="s">
        <v>1261</v>
      </c>
      <c r="L275" s="935" t="s">
        <v>232</v>
      </c>
      <c r="M275" s="935" t="s">
        <v>74</v>
      </c>
      <c r="N275" s="687" t="b">
        <f>AND(COUNTIF(G276:$G$277,G275))</f>
        <v>0</v>
      </c>
      <c r="O275" s="260" t="s">
        <v>907</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907</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907</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1060</v>
      </c>
      <c r="I280" s="27" t="s">
        <v>1143</v>
      </c>
      <c r="J280" s="27"/>
      <c r="K280" s="252"/>
      <c r="L280" s="252"/>
      <c r="M280" s="252"/>
      <c r="N280" s="252"/>
      <c r="O280" s="306"/>
      <c r="P280" s="306"/>
      <c r="Q280" s="306"/>
      <c r="R280" s="306"/>
      <c r="S280" s="306"/>
      <c r="T280" s="306"/>
      <c r="U280" s="945" t="s">
        <v>1062</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821</v>
      </c>
      <c r="H282" s="76" t="s">
        <v>838</v>
      </c>
      <c r="I282" s="76" t="s">
        <v>411</v>
      </c>
      <c r="J282" s="76" t="s">
        <v>807</v>
      </c>
      <c r="K282" s="76" t="s">
        <v>808</v>
      </c>
      <c r="L282" s="76" t="s">
        <v>809</v>
      </c>
      <c r="M282" s="76" t="s">
        <v>810</v>
      </c>
      <c r="N282" s="76" t="s">
        <v>811</v>
      </c>
      <c r="O282" s="76" t="s">
        <v>812</v>
      </c>
      <c r="P282" s="76" t="s">
        <v>813</v>
      </c>
      <c r="Q282" s="76" t="s">
        <v>814</v>
      </c>
      <c r="S282" s="76" t="s">
        <v>1061</v>
      </c>
      <c r="T282" s="943" t="str">
        <f>G282</f>
        <v>season</v>
      </c>
      <c r="U282" s="687" t="s">
        <v>838</v>
      </c>
      <c r="V282" s="687" t="s">
        <v>411</v>
      </c>
      <c r="W282" s="687" t="s">
        <v>807</v>
      </c>
      <c r="X282" s="687" t="s">
        <v>808</v>
      </c>
      <c r="Y282" s="687" t="s">
        <v>809</v>
      </c>
      <c r="Z282" s="687" t="s">
        <v>810</v>
      </c>
      <c r="AA282" s="687" t="s">
        <v>811</v>
      </c>
      <c r="AB282" s="687" t="s">
        <v>812</v>
      </c>
      <c r="AC282" s="687" t="s">
        <v>813</v>
      </c>
      <c r="AD282" s="687" t="s">
        <v>814</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1096</v>
      </c>
      <c r="I336" s="1001" t="s">
        <v>411</v>
      </c>
      <c r="J336" s="1001" t="s">
        <v>807</v>
      </c>
      <c r="K336" s="1001" t="s">
        <v>808</v>
      </c>
      <c r="L336" s="1001" t="s">
        <v>809</v>
      </c>
      <c r="M336" s="1001" t="s">
        <v>810</v>
      </c>
      <c r="N336" s="1001" t="s">
        <v>811</v>
      </c>
      <c r="O336" s="1001" t="s">
        <v>812</v>
      </c>
      <c r="P336" s="1001" t="s">
        <v>813</v>
      </c>
      <c r="Q336" s="1001" t="s">
        <v>814</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1144</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821</v>
      </c>
      <c r="H339" s="687" t="s">
        <v>838</v>
      </c>
      <c r="I339" s="687" t="s">
        <v>838</v>
      </c>
      <c r="J339" s="687" t="s">
        <v>411</v>
      </c>
      <c r="K339" s="687" t="s">
        <v>411</v>
      </c>
      <c r="L339" s="687" t="s">
        <v>807</v>
      </c>
      <c r="M339" s="687" t="s">
        <v>807</v>
      </c>
      <c r="N339" s="687" t="s">
        <v>808</v>
      </c>
      <c r="O339" s="687" t="s">
        <v>808</v>
      </c>
      <c r="P339" s="687" t="s">
        <v>809</v>
      </c>
      <c r="Q339" s="687" t="s">
        <v>809</v>
      </c>
      <c r="R339" s="687" t="s">
        <v>810</v>
      </c>
      <c r="S339" s="687" t="s">
        <v>810</v>
      </c>
      <c r="T339" s="687" t="s">
        <v>811</v>
      </c>
      <c r="U339" s="687" t="s">
        <v>811</v>
      </c>
      <c r="V339" s="687" t="s">
        <v>812</v>
      </c>
      <c r="W339" s="687" t="s">
        <v>812</v>
      </c>
      <c r="X339" s="687" t="s">
        <v>813</v>
      </c>
      <c r="Y339" s="687" t="s">
        <v>813</v>
      </c>
      <c r="Z339" s="687" t="s">
        <v>814</v>
      </c>
      <c r="AA339" s="687" t="s">
        <v>814</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820</v>
      </c>
      <c r="H340" s="687" t="s">
        <v>1095</v>
      </c>
      <c r="I340" s="687" t="s">
        <v>1077</v>
      </c>
      <c r="J340" s="687" t="s">
        <v>1095</v>
      </c>
      <c r="K340" s="687" t="s">
        <v>1077</v>
      </c>
      <c r="L340" s="687" t="s">
        <v>1095</v>
      </c>
      <c r="M340" s="687" t="s">
        <v>1077</v>
      </c>
      <c r="N340" s="687" t="s">
        <v>1095</v>
      </c>
      <c r="O340" s="687" t="s">
        <v>1077</v>
      </c>
      <c r="P340" s="687" t="s">
        <v>1095</v>
      </c>
      <c r="Q340" s="687" t="s">
        <v>1077</v>
      </c>
      <c r="R340" s="687" t="s">
        <v>1095</v>
      </c>
      <c r="S340" s="687" t="s">
        <v>1077</v>
      </c>
      <c r="T340" s="687" t="s">
        <v>1095</v>
      </c>
      <c r="U340" s="687" t="s">
        <v>1077</v>
      </c>
      <c r="V340" s="687" t="s">
        <v>1095</v>
      </c>
      <c r="W340" s="687" t="s">
        <v>1077</v>
      </c>
      <c r="X340" s="687" t="s">
        <v>1095</v>
      </c>
      <c r="Y340" s="687" t="s">
        <v>1077</v>
      </c>
      <c r="Z340" s="687" t="s">
        <v>1095</v>
      </c>
      <c r="AA340" s="687" t="s">
        <v>1077</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817</v>
      </c>
      <c r="I389" s="687" t="s">
        <v>1145</v>
      </c>
      <c r="J389" s="1001" t="s">
        <v>411</v>
      </c>
      <c r="K389" s="1001" t="s">
        <v>807</v>
      </c>
      <c r="L389" s="1001" t="s">
        <v>808</v>
      </c>
      <c r="M389" s="1001" t="s">
        <v>809</v>
      </c>
      <c r="N389" s="1001" t="s">
        <v>810</v>
      </c>
      <c r="O389" s="1001" t="s">
        <v>811</v>
      </c>
      <c r="P389" s="1001" t="s">
        <v>812</v>
      </c>
      <c r="Q389" s="1001" t="s">
        <v>813</v>
      </c>
      <c r="R389" s="1001" t="s">
        <v>814</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1137</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1138</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1139</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1077</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821</v>
      </c>
      <c r="H395" s="76" t="s">
        <v>838</v>
      </c>
      <c r="I395" s="76" t="s">
        <v>838</v>
      </c>
      <c r="J395" s="76" t="s">
        <v>838</v>
      </c>
      <c r="K395" s="76" t="s">
        <v>838</v>
      </c>
      <c r="L395" s="76" t="s">
        <v>411</v>
      </c>
      <c r="M395" s="76" t="s">
        <v>411</v>
      </c>
      <c r="N395" s="76" t="s">
        <v>411</v>
      </c>
      <c r="O395" s="76" t="s">
        <v>411</v>
      </c>
      <c r="P395" s="76" t="s">
        <v>807</v>
      </c>
      <c r="Q395" s="76" t="s">
        <v>807</v>
      </c>
      <c r="R395" s="76" t="s">
        <v>807</v>
      </c>
      <c r="S395" s="76" t="s">
        <v>807</v>
      </c>
      <c r="T395" s="76" t="s">
        <v>808</v>
      </c>
      <c r="U395" s="76" t="s">
        <v>808</v>
      </c>
      <c r="V395" s="76" t="s">
        <v>808</v>
      </c>
      <c r="W395" s="76" t="s">
        <v>808</v>
      </c>
      <c r="X395" s="76" t="s">
        <v>809</v>
      </c>
      <c r="Y395" s="76" t="s">
        <v>809</v>
      </c>
      <c r="Z395" s="76" t="s">
        <v>809</v>
      </c>
      <c r="AA395" s="76" t="s">
        <v>809</v>
      </c>
      <c r="AB395" s="76" t="s">
        <v>810</v>
      </c>
      <c r="AC395" s="76" t="s">
        <v>810</v>
      </c>
      <c r="AD395" s="76" t="s">
        <v>810</v>
      </c>
      <c r="AE395" s="76" t="s">
        <v>810</v>
      </c>
      <c r="AF395" s="76" t="s">
        <v>811</v>
      </c>
      <c r="AG395" s="76" t="s">
        <v>811</v>
      </c>
      <c r="AH395" s="76" t="s">
        <v>811</v>
      </c>
      <c r="AI395" s="76" t="s">
        <v>811</v>
      </c>
      <c r="AJ395" s="76" t="s">
        <v>812</v>
      </c>
      <c r="AK395" s="76" t="s">
        <v>812</v>
      </c>
      <c r="AL395" s="76" t="s">
        <v>812</v>
      </c>
      <c r="AM395" s="76" t="s">
        <v>812</v>
      </c>
      <c r="AN395" s="76" t="s">
        <v>813</v>
      </c>
      <c r="AO395" s="76" t="s">
        <v>813</v>
      </c>
      <c r="AP395" s="76" t="s">
        <v>813</v>
      </c>
      <c r="AQ395" s="76" t="s">
        <v>813</v>
      </c>
      <c r="AR395" s="76" t="s">
        <v>814</v>
      </c>
      <c r="AS395" s="76" t="s">
        <v>814</v>
      </c>
      <c r="AT395" s="76" t="s">
        <v>814</v>
      </c>
      <c r="AU395" s="76" t="s">
        <v>814</v>
      </c>
      <c r="AV395" s="312"/>
      <c r="AW395" s="312"/>
      <c r="AX395" s="243"/>
      <c r="AY395" s="235"/>
      <c r="AZ395" s="235"/>
      <c r="BA395" s="235"/>
    </row>
    <row r="396" spans="1:53" s="76" customFormat="1" ht="15" outlineLevel="1" x14ac:dyDescent="0.25">
      <c r="A396" s="233"/>
      <c r="B396" s="234"/>
      <c r="C396" s="244"/>
      <c r="D396" s="244"/>
      <c r="E396" s="244"/>
      <c r="F396" s="252"/>
      <c r="G396" s="252" t="s">
        <v>820</v>
      </c>
      <c r="H396" s="76" t="s">
        <v>1137</v>
      </c>
      <c r="I396" s="76" t="s">
        <v>1138</v>
      </c>
      <c r="J396" s="687" t="s">
        <v>1139</v>
      </c>
      <c r="K396" s="76" t="s">
        <v>1077</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818</v>
      </c>
      <c r="I446" s="687"/>
      <c r="J446" s="1001" t="s">
        <v>411</v>
      </c>
      <c r="K446" s="1001" t="s">
        <v>807</v>
      </c>
      <c r="L446" s="1001" t="s">
        <v>808</v>
      </c>
      <c r="M446" s="1001" t="s">
        <v>809</v>
      </c>
      <c r="N446" s="1001" t="s">
        <v>810</v>
      </c>
      <c r="O446" s="1001" t="s">
        <v>811</v>
      </c>
      <c r="P446" s="1001" t="s">
        <v>812</v>
      </c>
      <c r="Q446" s="1001" t="s">
        <v>813</v>
      </c>
      <c r="R446" s="1001" t="s">
        <v>814</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1145</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821</v>
      </c>
      <c r="H449" s="76" t="s">
        <v>838</v>
      </c>
      <c r="I449" s="76" t="s">
        <v>838</v>
      </c>
      <c r="J449" s="76" t="s">
        <v>838</v>
      </c>
      <c r="K449" s="76" t="s">
        <v>838</v>
      </c>
      <c r="L449" s="76" t="s">
        <v>411</v>
      </c>
      <c r="M449" s="76" t="s">
        <v>411</v>
      </c>
      <c r="N449" s="76" t="s">
        <v>411</v>
      </c>
      <c r="O449" s="76" t="s">
        <v>411</v>
      </c>
      <c r="P449" s="76" t="s">
        <v>807</v>
      </c>
      <c r="Q449" s="76" t="s">
        <v>807</v>
      </c>
      <c r="R449" s="76" t="s">
        <v>807</v>
      </c>
      <c r="S449" s="76" t="s">
        <v>807</v>
      </c>
      <c r="T449" s="76" t="s">
        <v>808</v>
      </c>
      <c r="U449" s="76" t="s">
        <v>808</v>
      </c>
      <c r="V449" s="76" t="s">
        <v>808</v>
      </c>
      <c r="W449" s="76" t="s">
        <v>808</v>
      </c>
      <c r="X449" s="76" t="s">
        <v>809</v>
      </c>
      <c r="Y449" s="76" t="s">
        <v>809</v>
      </c>
      <c r="Z449" s="76" t="s">
        <v>809</v>
      </c>
      <c r="AA449" s="76" t="s">
        <v>809</v>
      </c>
      <c r="AB449" s="76" t="s">
        <v>810</v>
      </c>
      <c r="AC449" s="76" t="s">
        <v>810</v>
      </c>
      <c r="AD449" s="76" t="s">
        <v>810</v>
      </c>
      <c r="AE449" s="76" t="s">
        <v>810</v>
      </c>
      <c r="AF449" s="76" t="s">
        <v>811</v>
      </c>
      <c r="AG449" s="76" t="s">
        <v>811</v>
      </c>
      <c r="AH449" s="76" t="s">
        <v>811</v>
      </c>
      <c r="AI449" s="76" t="s">
        <v>811</v>
      </c>
      <c r="AJ449" s="76" t="s">
        <v>812</v>
      </c>
      <c r="AK449" s="76" t="s">
        <v>812</v>
      </c>
      <c r="AL449" s="76" t="s">
        <v>812</v>
      </c>
      <c r="AM449" s="76" t="s">
        <v>812</v>
      </c>
      <c r="AN449" s="76" t="s">
        <v>813</v>
      </c>
      <c r="AO449" s="76" t="s">
        <v>813</v>
      </c>
      <c r="AP449" s="76" t="s">
        <v>813</v>
      </c>
      <c r="AQ449" s="76" t="s">
        <v>813</v>
      </c>
      <c r="AR449" s="76" t="s">
        <v>814</v>
      </c>
      <c r="AS449" s="76" t="s">
        <v>814</v>
      </c>
      <c r="AT449" s="76" t="s">
        <v>814</v>
      </c>
      <c r="AU449" s="76" t="s">
        <v>814</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358</v>
      </c>
      <c r="I450" s="76" t="s">
        <v>359</v>
      </c>
      <c r="J450" s="76" t="s">
        <v>1142</v>
      </c>
      <c r="K450" s="76" t="s">
        <v>360</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819</v>
      </c>
      <c r="I500" s="687"/>
      <c r="J500" s="1001" t="s">
        <v>411</v>
      </c>
      <c r="K500" s="1001" t="s">
        <v>807</v>
      </c>
      <c r="L500" s="1001" t="s">
        <v>808</v>
      </c>
      <c r="M500" s="1001" t="s">
        <v>809</v>
      </c>
      <c r="N500" s="1001" t="s">
        <v>810</v>
      </c>
      <c r="O500" s="1001" t="s">
        <v>811</v>
      </c>
      <c r="P500" s="1001" t="s">
        <v>812</v>
      </c>
      <c r="Q500" s="1001" t="s">
        <v>813</v>
      </c>
      <c r="R500" s="1001" t="s">
        <v>814</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1145</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821</v>
      </c>
      <c r="H503" s="76" t="s">
        <v>838</v>
      </c>
      <c r="I503" s="76" t="s">
        <v>838</v>
      </c>
      <c r="J503" s="76" t="s">
        <v>838</v>
      </c>
      <c r="K503" s="76" t="s">
        <v>838</v>
      </c>
      <c r="L503" s="76" t="s">
        <v>411</v>
      </c>
      <c r="M503" s="76" t="s">
        <v>411</v>
      </c>
      <c r="N503" s="76" t="s">
        <v>411</v>
      </c>
      <c r="O503" s="76" t="s">
        <v>411</v>
      </c>
      <c r="P503" s="76" t="s">
        <v>807</v>
      </c>
      <c r="Q503" s="76" t="s">
        <v>807</v>
      </c>
      <c r="R503" s="76" t="s">
        <v>807</v>
      </c>
      <c r="S503" s="76" t="s">
        <v>807</v>
      </c>
      <c r="T503" s="76" t="s">
        <v>808</v>
      </c>
      <c r="U503" s="76" t="s">
        <v>808</v>
      </c>
      <c r="V503" s="76" t="s">
        <v>808</v>
      </c>
      <c r="W503" s="76" t="s">
        <v>808</v>
      </c>
      <c r="X503" s="76" t="s">
        <v>809</v>
      </c>
      <c r="Y503" s="76" t="s">
        <v>809</v>
      </c>
      <c r="Z503" s="76" t="s">
        <v>809</v>
      </c>
      <c r="AA503" s="76" t="s">
        <v>809</v>
      </c>
      <c r="AB503" s="76" t="s">
        <v>810</v>
      </c>
      <c r="AC503" s="76" t="s">
        <v>810</v>
      </c>
      <c r="AD503" s="76" t="s">
        <v>810</v>
      </c>
      <c r="AE503" s="76" t="s">
        <v>810</v>
      </c>
      <c r="AF503" s="76" t="s">
        <v>811</v>
      </c>
      <c r="AG503" s="76" t="s">
        <v>811</v>
      </c>
      <c r="AH503" s="76" t="s">
        <v>811</v>
      </c>
      <c r="AI503" s="76" t="s">
        <v>811</v>
      </c>
      <c r="AJ503" s="76" t="s">
        <v>812</v>
      </c>
      <c r="AK503" s="76" t="s">
        <v>812</v>
      </c>
      <c r="AL503" s="76" t="s">
        <v>812</v>
      </c>
      <c r="AM503" s="76" t="s">
        <v>812</v>
      </c>
      <c r="AN503" s="76" t="s">
        <v>813</v>
      </c>
      <c r="AO503" s="76" t="s">
        <v>813</v>
      </c>
      <c r="AP503" s="76" t="s">
        <v>813</v>
      </c>
      <c r="AQ503" s="76" t="s">
        <v>813</v>
      </c>
      <c r="AR503" s="76" t="s">
        <v>814</v>
      </c>
      <c r="AS503" s="76" t="s">
        <v>814</v>
      </c>
      <c r="AT503" s="76" t="s">
        <v>814</v>
      </c>
      <c r="AU503" s="76" t="s">
        <v>814</v>
      </c>
      <c r="AV503" s="312"/>
      <c r="AW503" s="312"/>
      <c r="AX503" s="243"/>
      <c r="AY503" s="235"/>
      <c r="AZ503" s="235"/>
      <c r="BA503" s="235"/>
    </row>
    <row r="504" spans="1:53" s="76" customFormat="1" ht="15" outlineLevel="1" x14ac:dyDescent="0.25">
      <c r="A504" s="233"/>
      <c r="B504" s="234"/>
      <c r="C504" s="244"/>
      <c r="D504" s="244"/>
      <c r="E504" s="244"/>
      <c r="F504" s="252"/>
      <c r="G504" s="252" t="s">
        <v>822</v>
      </c>
      <c r="H504" s="76" t="s">
        <v>358</v>
      </c>
      <c r="I504" s="76" t="s">
        <v>359</v>
      </c>
      <c r="J504" s="76" t="s">
        <v>1142</v>
      </c>
      <c r="K504" s="76" t="s">
        <v>360</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397</v>
      </c>
      <c r="K566" s="250" t="s">
        <v>59</v>
      </c>
      <c r="L566" s="250" t="s">
        <v>60</v>
      </c>
      <c r="M566" s="250" t="s">
        <v>61</v>
      </c>
      <c r="N566" s="250" t="s">
        <v>62</v>
      </c>
      <c r="O566" s="250" t="s">
        <v>900</v>
      </c>
      <c r="P566" s="250" t="s">
        <v>901</v>
      </c>
      <c r="Q566" s="725" t="s">
        <v>902</v>
      </c>
      <c r="R566" s="725" t="s">
        <v>1224</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373</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1231</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397</v>
      </c>
      <c r="J599" s="250" t="s">
        <v>59</v>
      </c>
      <c r="K599" s="250" t="s">
        <v>60</v>
      </c>
      <c r="L599" s="250" t="s">
        <v>61</v>
      </c>
      <c r="M599" s="250" t="s">
        <v>62</v>
      </c>
      <c r="N599" s="250" t="s">
        <v>900</v>
      </c>
      <c r="O599" s="725" t="s">
        <v>901</v>
      </c>
      <c r="P599" s="725" t="s">
        <v>902</v>
      </c>
      <c r="Q599" s="725" t="s">
        <v>1224</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340</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361</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358</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359</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1141</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1142</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1140</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360</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397</v>
      </c>
      <c r="J653" s="250" t="s">
        <v>59</v>
      </c>
      <c r="K653" s="250" t="s">
        <v>60</v>
      </c>
      <c r="L653" s="250" t="s">
        <v>61</v>
      </c>
      <c r="M653" s="250" t="s">
        <v>62</v>
      </c>
      <c r="N653" s="250" t="s">
        <v>900</v>
      </c>
      <c r="O653" s="250" t="s">
        <v>901</v>
      </c>
      <c r="P653" s="725" t="s">
        <v>902</v>
      </c>
      <c r="Q653" s="725" t="s">
        <v>1224</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397</v>
      </c>
      <c r="J678" s="250" t="s">
        <v>59</v>
      </c>
      <c r="K678" s="250" t="s">
        <v>60</v>
      </c>
      <c r="L678" s="250" t="s">
        <v>61</v>
      </c>
      <c r="M678" s="250" t="s">
        <v>62</v>
      </c>
      <c r="N678" s="250" t="s">
        <v>900</v>
      </c>
      <c r="O678" s="250" t="s">
        <v>901</v>
      </c>
      <c r="P678" s="725" t="s">
        <v>902</v>
      </c>
      <c r="Q678" s="725" t="s">
        <v>1224</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1093</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1094</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1097</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338</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83"/>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3"/>
      <c r="I714" s="18"/>
      <c r="J714" s="1186" t="s">
        <v>1072</v>
      </c>
      <c r="K714" s="1187"/>
      <c r="L714" s="1187"/>
      <c r="M714" s="1187"/>
      <c r="N714" s="1187"/>
      <c r="O714" s="1187"/>
      <c r="P714" s="1187"/>
      <c r="Q714" s="1187"/>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83"/>
      <c r="I715" s="18"/>
      <c r="J715" s="250" t="s">
        <v>397</v>
      </c>
      <c r="K715" s="250" t="s">
        <v>59</v>
      </c>
      <c r="L715" s="250" t="s">
        <v>60</v>
      </c>
      <c r="M715" s="250" t="s">
        <v>61</v>
      </c>
      <c r="N715" s="250" t="s">
        <v>62</v>
      </c>
      <c r="O715" s="250" t="s">
        <v>900</v>
      </c>
      <c r="P715" s="250" t="s">
        <v>901</v>
      </c>
      <c r="Q715" s="725" t="s">
        <v>902</v>
      </c>
      <c r="R715" s="725" t="s">
        <v>1224</v>
      </c>
      <c r="S715" s="725"/>
      <c r="T715" s="728" t="s">
        <v>1052</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338</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410</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949</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960</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397</v>
      </c>
      <c r="I20" s="26" t="s">
        <v>59</v>
      </c>
      <c r="J20" s="26" t="s">
        <v>60</v>
      </c>
      <c r="K20" s="26" t="s">
        <v>61</v>
      </c>
      <c r="L20" s="26" t="s">
        <v>62</v>
      </c>
      <c r="M20" s="26" t="s">
        <v>900</v>
      </c>
      <c r="N20" s="26" t="s">
        <v>901</v>
      </c>
      <c r="O20" s="26" t="s">
        <v>902</v>
      </c>
      <c r="P20" s="26" t="s">
        <v>1224</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959</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1151</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964</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957</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958</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950</v>
      </c>
      <c r="H55" s="700"/>
      <c r="I55" s="700"/>
      <c r="J55" s="811"/>
      <c r="K55" s="725" t="s">
        <v>396</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838</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411</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807</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808</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809</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810</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811</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812</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813</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814</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954</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951</v>
      </c>
      <c r="H69" s="700"/>
      <c r="I69" s="700"/>
      <c r="J69" s="725" t="s">
        <v>768</v>
      </c>
      <c r="K69" s="725" t="s">
        <v>396</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953</v>
      </c>
      <c r="L70" s="725" t="s">
        <v>953</v>
      </c>
      <c r="M70" s="725" t="s">
        <v>953</v>
      </c>
      <c r="N70" s="725" t="s">
        <v>953</v>
      </c>
      <c r="O70" s="725" t="s">
        <v>953</v>
      </c>
      <c r="P70" s="725" t="s">
        <v>953</v>
      </c>
      <c r="Q70" s="725" t="s">
        <v>953</v>
      </c>
      <c r="R70" s="725" t="s">
        <v>953</v>
      </c>
      <c r="S70" s="725" t="s">
        <v>953</v>
      </c>
      <c r="T70" s="725" t="s">
        <v>953</v>
      </c>
      <c r="U70" s="725"/>
      <c r="V70" s="802"/>
      <c r="W70" s="695"/>
      <c r="X70" s="690"/>
    </row>
    <row r="71" spans="1:24" outlineLevel="1" x14ac:dyDescent="0.25">
      <c r="A71" s="689"/>
      <c r="B71" s="688"/>
      <c r="C71" s="700"/>
      <c r="D71" s="700"/>
      <c r="E71" s="700"/>
      <c r="F71" s="704"/>
      <c r="G71" s="704"/>
      <c r="H71" s="704"/>
      <c r="I71" s="687" t="s">
        <v>838</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838</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838</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838</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838</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838</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838</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838</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838</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838</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838</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838</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838</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838</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838</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838</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838</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411</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411</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411</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411</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411</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411</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411</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411</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411</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411</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411</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411</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411</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411</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411</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411</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411</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807</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807</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807</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807</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807</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807</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807</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807</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807</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807</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807</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807</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807</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807</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807</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807</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807</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808</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808</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808</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808</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808</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808</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808</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808</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808</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808</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808</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808</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808</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808</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808</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808</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808</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809</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809</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809</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809</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809</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809</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809</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809</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809</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809</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809</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809</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809</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809</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809</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809</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809</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810</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810</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810</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810</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810</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810</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810</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810</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810</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810</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810</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810</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810</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810</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810</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810</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810</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811</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811</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811</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811</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811</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811</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811</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811</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811</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811</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811</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811</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811</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811</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811</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811</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811</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812</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812</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812</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812</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812</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812</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812</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812</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812</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812</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812</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812</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812</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812</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812</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812</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812</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813</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813</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813</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813</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813</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813</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813</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813</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813</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813</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813</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813</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813</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813</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813</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813</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813</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814</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814</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814</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814</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814</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814</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814</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814</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814</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814</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814</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814</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814</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814</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814</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814</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814</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952</v>
      </c>
      <c r="H242" s="700"/>
      <c r="I242" s="700"/>
      <c r="J242" s="725"/>
      <c r="K242" s="725" t="s">
        <v>388</v>
      </c>
      <c r="L242" s="725" t="s">
        <v>389</v>
      </c>
      <c r="M242" s="725" t="s">
        <v>391</v>
      </c>
      <c r="N242" s="725" t="s">
        <v>392</v>
      </c>
      <c r="O242" s="725" t="s">
        <v>393</v>
      </c>
      <c r="P242" s="725" t="s">
        <v>395</v>
      </c>
      <c r="Q242" s="725" t="s">
        <v>903</v>
      </c>
      <c r="R242" s="725" t="s">
        <v>904</v>
      </c>
      <c r="S242" s="725" t="s">
        <v>1225</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947</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768</v>
      </c>
      <c r="K269" s="725" t="s">
        <v>396</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468</v>
      </c>
      <c r="H270" s="700"/>
      <c r="I270" s="700"/>
      <c r="J270" s="725"/>
      <c r="K270" s="725" t="s">
        <v>468</v>
      </c>
      <c r="L270" s="725" t="s">
        <v>468</v>
      </c>
      <c r="M270" s="725" t="s">
        <v>468</v>
      </c>
      <c r="N270" s="725" t="s">
        <v>468</v>
      </c>
      <c r="O270" s="725" t="s">
        <v>468</v>
      </c>
      <c r="P270" s="725" t="s">
        <v>468</v>
      </c>
      <c r="Q270" s="725" t="s">
        <v>468</v>
      </c>
      <c r="R270" s="725" t="s">
        <v>468</v>
      </c>
      <c r="S270" s="725" t="s">
        <v>468</v>
      </c>
      <c r="T270" s="725" t="s">
        <v>468</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956</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955</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764</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961</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948</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946</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965</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396</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1162</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1163</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1164</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1165</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345</v>
      </c>
      <c r="H18" s="1089"/>
      <c r="I18" s="1089"/>
      <c r="J18" s="1095" t="s">
        <v>1166</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1167</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1168</v>
      </c>
      <c r="K32" s="1081" t="s">
        <v>1169</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1170</v>
      </c>
      <c r="H35" s="1089"/>
      <c r="I35" s="1102" t="s">
        <v>1171</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1172</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1173</v>
      </c>
      <c r="H37" s="1089"/>
      <c r="I37" s="1102" t="s">
        <v>1174</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1175</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1176</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1177</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1178</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1179</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1180</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1181</v>
      </c>
      <c r="J53" s="1122" t="s">
        <v>1182</v>
      </c>
      <c r="K53" s="1123" t="s">
        <v>1183</v>
      </c>
      <c r="L53" s="1081"/>
      <c r="M53" s="1116" t="s">
        <v>1184</v>
      </c>
      <c r="N53" s="1116"/>
      <c r="O53" s="1081"/>
      <c r="P53" s="1120" t="s">
        <v>1185</v>
      </c>
      <c r="Q53" s="1081"/>
      <c r="R53" s="1116" t="s">
        <v>1186</v>
      </c>
      <c r="S53" s="1081"/>
      <c r="T53" s="1081"/>
      <c r="U53" s="1120"/>
      <c r="V53" s="1120"/>
      <c r="W53" s="1115"/>
      <c r="X53" s="1044"/>
    </row>
    <row r="54" spans="1:24" ht="12.95" customHeight="1" x14ac:dyDescent="0.2">
      <c r="A54" s="1042"/>
      <c r="B54" s="1043"/>
      <c r="C54" s="1116"/>
      <c r="D54" s="1116"/>
      <c r="E54" s="1116"/>
      <c r="F54" s="1116"/>
      <c r="G54" s="1116"/>
      <c r="H54" s="1116"/>
      <c r="I54" s="1081" t="s">
        <v>1187</v>
      </c>
      <c r="J54" s="1081" t="s">
        <v>1188</v>
      </c>
      <c r="K54" s="1081" t="s">
        <v>1189</v>
      </c>
      <c r="L54" s="1081"/>
      <c r="M54" s="1116" t="s">
        <v>1190</v>
      </c>
      <c r="N54" s="1116" t="s">
        <v>1191</v>
      </c>
      <c r="O54" s="1081"/>
      <c r="P54" s="1120" t="s">
        <v>1192</v>
      </c>
      <c r="Q54" s="1081"/>
      <c r="R54" s="1116" t="s">
        <v>1193</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1194</v>
      </c>
      <c r="H57" s="1129" t="s">
        <v>396</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1195</v>
      </c>
      <c r="H67" s="1129" t="s">
        <v>396</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1196</v>
      </c>
      <c r="H77" s="1129" t="s">
        <v>396</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1197</v>
      </c>
      <c r="H87" s="1129" t="s">
        <v>396</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1198</v>
      </c>
      <c r="H97" s="1129" t="s">
        <v>396</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1199</v>
      </c>
      <c r="H107" s="1129" t="s">
        <v>396</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1200</v>
      </c>
      <c r="H117" s="1129" t="s">
        <v>396</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1201</v>
      </c>
      <c r="H127" s="1129" t="s">
        <v>396</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1202</v>
      </c>
      <c r="H137" s="1129" t="s">
        <v>396</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1203</v>
      </c>
      <c r="H147" s="1129" t="s">
        <v>396</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1204</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397</v>
      </c>
      <c r="J171" s="725" t="s">
        <v>59</v>
      </c>
      <c r="K171" s="725" t="s">
        <v>60</v>
      </c>
      <c r="L171" s="725" t="s">
        <v>61</v>
      </c>
      <c r="M171" s="725" t="s">
        <v>62</v>
      </c>
      <c r="N171" s="725" t="s">
        <v>900</v>
      </c>
      <c r="O171" s="725" t="s">
        <v>901</v>
      </c>
      <c r="P171" s="725" t="s">
        <v>902</v>
      </c>
      <c r="Q171" s="725" t="s">
        <v>1224</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1205</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1206</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1207</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1208</v>
      </c>
      <c r="J189" s="1081" t="s">
        <v>1209</v>
      </c>
      <c r="K189" s="1081" t="s">
        <v>1210</v>
      </c>
      <c r="L189" s="1081" t="s">
        <v>1211</v>
      </c>
      <c r="M189" s="1081" t="s">
        <v>1212</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1213</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1214</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1215</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1216</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1217</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780</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1149</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838</v>
      </c>
      <c r="G20" s="625" t="s">
        <v>779</v>
      </c>
      <c r="H20" s="625" t="s">
        <v>771</v>
      </c>
      <c r="I20" s="625" t="s">
        <v>772</v>
      </c>
      <c r="J20" s="625" t="s">
        <v>773</v>
      </c>
      <c r="K20" s="625" t="s">
        <v>774</v>
      </c>
      <c r="L20" s="625" t="s">
        <v>775</v>
      </c>
      <c r="M20" s="625" t="s">
        <v>776</v>
      </c>
      <c r="N20" s="625" t="s">
        <v>777</v>
      </c>
      <c r="O20" s="625" t="s">
        <v>778</v>
      </c>
      <c r="P20" s="632"/>
      <c r="Q20" s="632"/>
      <c r="R20" s="632"/>
      <c r="S20" s="632"/>
      <c r="T20" s="998" t="s">
        <v>101</v>
      </c>
      <c r="U20" s="998" t="s">
        <v>838</v>
      </c>
      <c r="V20" s="998" t="s">
        <v>779</v>
      </c>
      <c r="W20" s="998" t="s">
        <v>771</v>
      </c>
      <c r="X20" s="998" t="s">
        <v>772</v>
      </c>
      <c r="Y20" s="998" t="s">
        <v>773</v>
      </c>
      <c r="Z20" s="998" t="s">
        <v>774</v>
      </c>
      <c r="AA20" s="998" t="s">
        <v>775</v>
      </c>
      <c r="AB20" s="998" t="s">
        <v>776</v>
      </c>
      <c r="AC20" s="998" t="s">
        <v>777</v>
      </c>
      <c r="AD20" s="998" t="s">
        <v>778</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398</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1102</v>
      </c>
      <c r="T21" s="687" t="s">
        <v>398</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399</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399</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400</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400</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401</v>
      </c>
      <c r="F24" s="865">
        <v>43628</v>
      </c>
      <c r="G24" s="865">
        <v>43684</v>
      </c>
      <c r="H24" s="1">
        <f>G24</f>
        <v>43684</v>
      </c>
      <c r="I24" s="865">
        <v>43684</v>
      </c>
      <c r="J24" s="1">
        <f>I24</f>
        <v>43684</v>
      </c>
      <c r="K24" s="865">
        <v>43684</v>
      </c>
      <c r="L24" s="1">
        <f>K24</f>
        <v>43684</v>
      </c>
      <c r="M24" s="865">
        <v>43684</v>
      </c>
      <c r="N24" s="1">
        <f t="shared" si="0"/>
        <v>43684</v>
      </c>
      <c r="O24" s="1">
        <f t="shared" si="0"/>
        <v>43684</v>
      </c>
      <c r="T24" s="687" t="s">
        <v>401</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402</v>
      </c>
      <c r="F25" s="865">
        <v>43684</v>
      </c>
      <c r="G25" s="865">
        <v>43733</v>
      </c>
      <c r="H25" s="1">
        <f>G25</f>
        <v>43733</v>
      </c>
      <c r="I25" s="865">
        <v>43733</v>
      </c>
      <c r="J25" s="1">
        <f>I25</f>
        <v>43733</v>
      </c>
      <c r="K25" s="865">
        <v>43733</v>
      </c>
      <c r="L25" s="1">
        <f>K25</f>
        <v>43733</v>
      </c>
      <c r="M25" s="865">
        <v>43733</v>
      </c>
      <c r="N25" s="1">
        <f t="shared" si="0"/>
        <v>43733</v>
      </c>
      <c r="O25" s="1">
        <f t="shared" si="0"/>
        <v>43733</v>
      </c>
      <c r="T25" s="687" t="s">
        <v>402</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403</v>
      </c>
      <c r="F26" s="865">
        <v>43733</v>
      </c>
      <c r="G26" s="865">
        <v>43753</v>
      </c>
      <c r="H26" s="1">
        <f>G26</f>
        <v>43753</v>
      </c>
      <c r="I26" s="865">
        <v>43753</v>
      </c>
      <c r="J26" s="1">
        <f>I26</f>
        <v>43753</v>
      </c>
      <c r="K26" s="865">
        <v>43753</v>
      </c>
      <c r="L26" s="1">
        <f>K26</f>
        <v>43753</v>
      </c>
      <c r="M26" s="865">
        <v>43753</v>
      </c>
      <c r="N26" s="1">
        <f t="shared" si="0"/>
        <v>43753</v>
      </c>
      <c r="O26" s="1">
        <f t="shared" si="0"/>
        <v>43753</v>
      </c>
      <c r="P26" s="76" t="s">
        <v>1103</v>
      </c>
      <c r="T26" s="687" t="s">
        <v>403</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404</v>
      </c>
      <c r="F27" s="865">
        <v>43778</v>
      </c>
      <c r="G27" s="865">
        <v>43784</v>
      </c>
      <c r="H27" s="865">
        <v>43769</v>
      </c>
      <c r="I27" s="865">
        <v>43784</v>
      </c>
      <c r="J27" s="865">
        <v>43766</v>
      </c>
      <c r="K27" s="865">
        <v>43789</v>
      </c>
      <c r="L27" s="865">
        <v>43775</v>
      </c>
      <c r="M27" s="865">
        <v>43797</v>
      </c>
      <c r="N27" s="865">
        <v>43770</v>
      </c>
      <c r="O27" s="1">
        <f>N27</f>
        <v>43770</v>
      </c>
      <c r="P27" s="76" t="s">
        <v>1101</v>
      </c>
      <c r="T27" s="687" t="s">
        <v>404</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405</v>
      </c>
      <c r="F28" s="865">
        <v>43809</v>
      </c>
      <c r="G28" s="865">
        <v>43852</v>
      </c>
      <c r="H28" s="865">
        <v>43852</v>
      </c>
      <c r="I28" s="865">
        <v>43852</v>
      </c>
      <c r="J28" s="865">
        <v>43852</v>
      </c>
      <c r="K28" s="865">
        <v>43852</v>
      </c>
      <c r="L28" s="865">
        <v>43852</v>
      </c>
      <c r="M28" s="865">
        <v>43852</v>
      </c>
      <c r="N28" s="865">
        <v>43852</v>
      </c>
      <c r="O28" s="1">
        <f>N28</f>
        <v>43852</v>
      </c>
      <c r="T28" s="687" t="s">
        <v>405</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406</v>
      </c>
      <c r="F29" s="865">
        <v>43852</v>
      </c>
      <c r="G29" s="865">
        <v>43891</v>
      </c>
      <c r="H29" s="865">
        <v>43891</v>
      </c>
      <c r="I29" s="865">
        <v>43891</v>
      </c>
      <c r="J29" s="865">
        <v>43891</v>
      </c>
      <c r="K29" s="865">
        <v>43891</v>
      </c>
      <c r="L29" s="865">
        <v>43891</v>
      </c>
      <c r="M29" s="865">
        <v>43891</v>
      </c>
      <c r="N29" s="865">
        <v>43891</v>
      </c>
      <c r="O29" s="1">
        <f>N29</f>
        <v>43891</v>
      </c>
      <c r="T29" s="687" t="s">
        <v>406</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407</v>
      </c>
      <c r="F30" s="865">
        <v>43902</v>
      </c>
      <c r="G30" s="865">
        <v>43922</v>
      </c>
      <c r="H30" s="865">
        <v>43922</v>
      </c>
      <c r="I30" s="865">
        <v>43922</v>
      </c>
      <c r="J30" s="865">
        <v>43922</v>
      </c>
      <c r="K30" s="865">
        <v>43922</v>
      </c>
      <c r="L30" s="865">
        <v>43922</v>
      </c>
      <c r="M30" s="865">
        <v>43922</v>
      </c>
      <c r="N30" s="865">
        <v>43922</v>
      </c>
      <c r="O30" s="1">
        <f>N30</f>
        <v>43922</v>
      </c>
      <c r="T30" s="687" t="s">
        <v>407</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408</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408</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781</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838</v>
      </c>
      <c r="H46" s="625" t="s">
        <v>779</v>
      </c>
      <c r="I46" s="625" t="s">
        <v>771</v>
      </c>
      <c r="J46" s="625" t="s">
        <v>772</v>
      </c>
      <c r="K46" s="625" t="s">
        <v>773</v>
      </c>
      <c r="L46" s="625" t="s">
        <v>774</v>
      </c>
      <c r="M46" s="625" t="s">
        <v>775</v>
      </c>
      <c r="N46" s="625" t="s">
        <v>776</v>
      </c>
      <c r="O46" s="625" t="s">
        <v>777</v>
      </c>
      <c r="P46" s="625" t="s">
        <v>778</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786</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823</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823</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1150</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1150</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1150</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783</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785</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1150</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770</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8" t="s">
        <v>783</v>
      </c>
      <c r="H95" s="1188"/>
      <c r="I95" s="1188"/>
      <c r="J95" s="1188"/>
      <c r="K95" s="1188" t="s">
        <v>784</v>
      </c>
      <c r="L95" s="1188"/>
      <c r="M95" s="1188" t="s">
        <v>785</v>
      </c>
      <c r="N95" s="1188"/>
      <c r="O95" s="1038"/>
      <c r="P95" s="620"/>
      <c r="Q95" s="620"/>
      <c r="R95" s="620"/>
      <c r="S95" s="622"/>
      <c r="T95" s="998"/>
      <c r="U95" s="700" t="s">
        <v>1149</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838</v>
      </c>
      <c r="G97" s="625" t="s">
        <v>779</v>
      </c>
      <c r="H97" s="625" t="s">
        <v>771</v>
      </c>
      <c r="I97" s="625" t="s">
        <v>772</v>
      </c>
      <c r="J97" s="625" t="s">
        <v>773</v>
      </c>
      <c r="K97" s="625" t="s">
        <v>774</v>
      </c>
      <c r="L97" s="625" t="s">
        <v>775</v>
      </c>
      <c r="M97" s="625" t="s">
        <v>776</v>
      </c>
      <c r="N97" s="625" t="s">
        <v>777</v>
      </c>
      <c r="O97" s="625" t="s">
        <v>778</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787</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801</v>
      </c>
      <c r="R98" s="217"/>
      <c r="S98" s="217"/>
      <c r="T98" s="217" t="s">
        <v>787</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788</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788</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789</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789</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790</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790</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791</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980</v>
      </c>
      <c r="R102" s="215"/>
      <c r="S102" s="841"/>
      <c r="T102" s="841" t="s">
        <v>791</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792</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979</v>
      </c>
      <c r="R103" s="215"/>
      <c r="S103" s="215"/>
      <c r="T103" s="215" t="s">
        <v>792</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793</v>
      </c>
      <c r="F104" s="626">
        <v>43678</v>
      </c>
      <c r="G104" s="626">
        <v>43678</v>
      </c>
      <c r="H104" s="626">
        <v>43678</v>
      </c>
      <c r="I104" s="626">
        <v>43678</v>
      </c>
      <c r="J104" s="626">
        <v>43678</v>
      </c>
      <c r="K104" s="626">
        <v>43678</v>
      </c>
      <c r="L104" s="626">
        <v>43678</v>
      </c>
      <c r="M104" s="626">
        <v>43678</v>
      </c>
      <c r="N104" s="626">
        <v>43678</v>
      </c>
      <c r="O104" s="626">
        <v>43678</v>
      </c>
      <c r="R104" s="215"/>
      <c r="S104" s="215"/>
      <c r="T104" s="215" t="s">
        <v>793</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794</v>
      </c>
      <c r="F105" s="626">
        <v>43709</v>
      </c>
      <c r="G105" s="626">
        <v>43709</v>
      </c>
      <c r="H105" s="626">
        <v>43709</v>
      </c>
      <c r="I105" s="626">
        <v>43709</v>
      </c>
      <c r="J105" s="626">
        <v>43678</v>
      </c>
      <c r="K105" s="626">
        <v>43678</v>
      </c>
      <c r="L105" s="626">
        <v>43678</v>
      </c>
      <c r="M105" s="626">
        <v>43709</v>
      </c>
      <c r="N105" s="626">
        <v>43709</v>
      </c>
      <c r="O105" s="626">
        <v>43709</v>
      </c>
      <c r="R105" s="215"/>
      <c r="S105" s="215"/>
      <c r="T105" s="215" t="s">
        <v>794</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795</v>
      </c>
      <c r="F106" s="847">
        <v>43753</v>
      </c>
      <c r="G106" s="847">
        <v>43753</v>
      </c>
      <c r="H106" s="847">
        <v>43753</v>
      </c>
      <c r="I106" s="847">
        <v>43753</v>
      </c>
      <c r="J106" s="847">
        <v>43753</v>
      </c>
      <c r="K106" s="847">
        <v>43753</v>
      </c>
      <c r="L106" s="847">
        <v>43753</v>
      </c>
      <c r="M106" s="847">
        <v>43753</v>
      </c>
      <c r="N106" s="847">
        <v>43753</v>
      </c>
      <c r="O106" s="847">
        <v>43753</v>
      </c>
      <c r="R106" s="215"/>
      <c r="S106" s="215"/>
      <c r="T106" s="215" t="s">
        <v>795</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796</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799</v>
      </c>
      <c r="R107" s="215"/>
      <c r="S107" s="215"/>
      <c r="T107" s="215" t="s">
        <v>796</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506</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800</v>
      </c>
      <c r="R108" s="215"/>
      <c r="S108" s="215"/>
      <c r="T108" s="215" t="s">
        <v>506</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797</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802</v>
      </c>
      <c r="R109" s="217"/>
      <c r="S109" s="217"/>
      <c r="T109" s="217" t="s">
        <v>797</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798</v>
      </c>
      <c r="F110" s="626">
        <v>43862</v>
      </c>
      <c r="G110" s="626">
        <v>43862</v>
      </c>
      <c r="H110" s="626">
        <v>43862</v>
      </c>
      <c r="I110" s="626">
        <v>43862</v>
      </c>
      <c r="J110" s="626">
        <v>43862</v>
      </c>
      <c r="K110" s="626">
        <v>43862</v>
      </c>
      <c r="L110" s="626">
        <v>43862</v>
      </c>
      <c r="M110" s="626">
        <v>43862</v>
      </c>
      <c r="N110" s="626">
        <v>43862</v>
      </c>
      <c r="O110" s="626">
        <v>43862</v>
      </c>
      <c r="R110" s="217"/>
      <c r="S110" s="217"/>
      <c r="T110" s="217" t="s">
        <v>798</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803</v>
      </c>
      <c r="F111" s="626">
        <v>43891</v>
      </c>
      <c r="G111" s="626">
        <v>43891</v>
      </c>
      <c r="H111" s="626">
        <v>43891</v>
      </c>
      <c r="I111" s="626">
        <v>43891</v>
      </c>
      <c r="J111" s="626">
        <v>43891</v>
      </c>
      <c r="K111" s="626">
        <v>43891</v>
      </c>
      <c r="L111" s="626">
        <v>43891</v>
      </c>
      <c r="M111" s="626">
        <v>43891</v>
      </c>
      <c r="N111" s="626">
        <v>43891</v>
      </c>
      <c r="O111" s="626">
        <v>43891</v>
      </c>
      <c r="R111" s="217"/>
      <c r="S111" s="217"/>
      <c r="T111" s="217" t="s">
        <v>803</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1128</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1158</v>
      </c>
      <c r="R112" s="217"/>
      <c r="S112" s="217"/>
      <c r="T112" s="217" t="s">
        <v>1128</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945</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374</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375</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1157</v>
      </c>
      <c r="H72" s="194" t="s">
        <v>268</v>
      </c>
      <c r="I72" s="798"/>
      <c r="J72" s="725" t="s">
        <v>102</v>
      </c>
      <c r="K72" s="725" t="s">
        <v>1157</v>
      </c>
      <c r="L72" s="725" t="s">
        <v>268</v>
      </c>
      <c r="M72" s="798"/>
      <c r="N72" s="725" t="s">
        <v>102</v>
      </c>
      <c r="O72" s="725" t="s">
        <v>1157</v>
      </c>
      <c r="P72" s="725" t="s">
        <v>268</v>
      </c>
      <c r="Q72" s="798"/>
      <c r="R72" s="725" t="s">
        <v>102</v>
      </c>
      <c r="S72" s="725" t="s">
        <v>1157</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944</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380</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8"/>
      <c r="F99" s="1189"/>
      <c r="G99" s="24" t="s">
        <v>275</v>
      </c>
      <c r="H99" s="24"/>
      <c r="I99" s="24"/>
      <c r="J99" s="726" t="s">
        <v>376</v>
      </c>
      <c r="K99" s="726"/>
      <c r="L99" s="726"/>
      <c r="M99" s="807"/>
      <c r="N99" s="726" t="s">
        <v>377</v>
      </c>
      <c r="O99" s="726"/>
      <c r="P99" s="371"/>
      <c r="Q99" s="728"/>
      <c r="R99" s="371" t="s">
        <v>378</v>
      </c>
      <c r="S99" s="183"/>
      <c r="T99" s="183"/>
      <c r="U99" s="728"/>
      <c r="V99" s="183" t="s">
        <v>379</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1157</v>
      </c>
      <c r="L100" s="24" t="s">
        <v>268</v>
      </c>
      <c r="M100" s="725"/>
      <c r="N100" s="24" t="s">
        <v>102</v>
      </c>
      <c r="O100" s="725" t="s">
        <v>1157</v>
      </c>
      <c r="P100" s="24" t="s">
        <v>268</v>
      </c>
      <c r="Q100" s="725"/>
      <c r="R100" s="24" t="s">
        <v>102</v>
      </c>
      <c r="S100" s="725" t="s">
        <v>1157</v>
      </c>
      <c r="T100" s="24" t="s">
        <v>268</v>
      </c>
      <c r="U100" s="24"/>
      <c r="V100" s="24" t="s">
        <v>102</v>
      </c>
      <c r="W100" s="725" t="s">
        <v>1157</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755</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756</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754</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594" workbookViewId="0">
      <selection activeCell="J634" sqref="J634"/>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1087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1088</v>
      </c>
      <c r="I20" s="112"/>
      <c r="J20" s="112" t="s">
        <v>398</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399</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400</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401</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402</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403</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404</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405</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406</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407</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844</v>
      </c>
      <c r="I51" s="116"/>
      <c r="J51" s="114"/>
      <c r="K51" s="346" t="s">
        <v>1099</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1098</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1100</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387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90" t="s">
        <v>1160</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838</v>
      </c>
      <c r="K71" s="107" t="s">
        <v>411</v>
      </c>
      <c r="L71" s="250" t="s">
        <v>807</v>
      </c>
      <c r="M71" s="250" t="s">
        <v>808</v>
      </c>
      <c r="N71" s="250" t="s">
        <v>809</v>
      </c>
      <c r="O71" s="250" t="s">
        <v>810</v>
      </c>
      <c r="P71" s="250" t="s">
        <v>811</v>
      </c>
      <c r="Q71" s="250" t="s">
        <v>812</v>
      </c>
      <c r="R71" s="250" t="s">
        <v>813</v>
      </c>
      <c r="S71" s="250" t="s">
        <v>814</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836</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1246</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908</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837</v>
      </c>
      <c r="H77" s="118"/>
      <c r="I77" s="118"/>
      <c r="J77" s="130">
        <v>4.0000000000000001E-3</v>
      </c>
      <c r="K77" s="762" t="s">
        <v>1104</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1218</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1219</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388</v>
      </c>
      <c r="K94" s="725" t="s">
        <v>389</v>
      </c>
      <c r="L94" s="725" t="s">
        <v>391</v>
      </c>
      <c r="M94" s="725" t="s">
        <v>392</v>
      </c>
      <c r="N94" s="725" t="s">
        <v>393</v>
      </c>
      <c r="O94" s="725" t="s">
        <v>395</v>
      </c>
      <c r="P94" s="725" t="s">
        <v>903</v>
      </c>
      <c r="Q94" s="725" t="s">
        <v>904</v>
      </c>
      <c r="R94" s="725" t="s">
        <v>1225</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1220</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992</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993</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390</v>
      </c>
      <c r="J113" s="131" t="s">
        <v>995</v>
      </c>
      <c r="K113" s="131"/>
      <c r="L113" s="131"/>
      <c r="M113" s="131"/>
      <c r="N113" s="131"/>
      <c r="O113" s="131"/>
      <c r="P113" s="131"/>
      <c r="Q113" s="131"/>
      <c r="R113" s="131"/>
      <c r="S113" s="250"/>
      <c r="T113" s="131" t="s">
        <v>1229</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473</v>
      </c>
      <c r="I114" s="107" t="s">
        <v>38</v>
      </c>
      <c r="J114" s="107" t="s">
        <v>388</v>
      </c>
      <c r="K114" s="107" t="s">
        <v>389</v>
      </c>
      <c r="L114" s="107" t="s">
        <v>391</v>
      </c>
      <c r="M114" s="107" t="s">
        <v>392</v>
      </c>
      <c r="N114" s="250" t="s">
        <v>393</v>
      </c>
      <c r="O114" s="250" t="s">
        <v>395</v>
      </c>
      <c r="P114" s="250" t="s">
        <v>903</v>
      </c>
      <c r="Q114" s="725" t="s">
        <v>904</v>
      </c>
      <c r="R114" s="725" t="s">
        <v>1225</v>
      </c>
      <c r="S114" s="250"/>
      <c r="T114" s="250" t="s">
        <v>396</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838</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411</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807</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808</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809</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810</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811</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812</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813</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814</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1152</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1152</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1152</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1152</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330</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331</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390</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388</v>
      </c>
      <c r="N159" s="172" t="s">
        <v>389</v>
      </c>
      <c r="O159" s="172" t="s">
        <v>391</v>
      </c>
      <c r="P159" s="172" t="s">
        <v>392</v>
      </c>
      <c r="Q159" s="172" t="s">
        <v>393</v>
      </c>
      <c r="R159" s="172" t="s">
        <v>395</v>
      </c>
      <c r="S159" s="172" t="s">
        <v>903</v>
      </c>
      <c r="T159" s="172" t="s">
        <v>904</v>
      </c>
      <c r="U159" s="172" t="s">
        <v>1225</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994</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996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997</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337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336</v>
      </c>
      <c r="N177" s="161" t="s">
        <v>159</v>
      </c>
      <c r="O177" s="725"/>
      <c r="P177" s="161" t="s">
        <v>159</v>
      </c>
      <c r="Q177" s="725" t="s">
        <v>1155</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1257</v>
      </c>
      <c r="M180" s="163" t="s">
        <v>1259</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1258</v>
      </c>
      <c r="M181" s="163" t="s">
        <v>1259</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1260</v>
      </c>
      <c r="L182" s="163" t="s">
        <v>81</v>
      </c>
      <c r="M182" s="163" t="s">
        <v>1259</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1260</v>
      </c>
      <c r="L183" s="163" t="s">
        <v>82</v>
      </c>
      <c r="M183" s="163" t="s">
        <v>1259</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1260</v>
      </c>
      <c r="L184" s="163" t="s">
        <v>161</v>
      </c>
      <c r="M184" s="163" t="s">
        <v>1259</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1259</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1259</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1259</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1259</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332</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1126</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473</v>
      </c>
      <c r="J201" s="107" t="s">
        <v>768</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394</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388</v>
      </c>
      <c r="L202" s="107" t="s">
        <v>389</v>
      </c>
      <c r="M202" s="107" t="s">
        <v>391</v>
      </c>
      <c r="N202" s="107" t="s">
        <v>392</v>
      </c>
      <c r="O202" s="250" t="s">
        <v>393</v>
      </c>
      <c r="P202" s="250" t="s">
        <v>395</v>
      </c>
      <c r="Q202" s="250" t="s">
        <v>903</v>
      </c>
      <c r="R202" s="725" t="s">
        <v>904</v>
      </c>
      <c r="S202" s="725" t="s">
        <v>1225</v>
      </c>
      <c r="T202" s="107"/>
      <c r="U202" s="107"/>
      <c r="V202" s="107" t="s">
        <v>388</v>
      </c>
      <c r="W202" s="107" t="s">
        <v>389</v>
      </c>
      <c r="X202" s="107" t="s">
        <v>391</v>
      </c>
      <c r="Y202" s="107" t="s">
        <v>392</v>
      </c>
      <c r="Z202" s="250" t="s">
        <v>393</v>
      </c>
      <c r="AA202" s="250" t="s">
        <v>395</v>
      </c>
      <c r="AB202" s="250" t="s">
        <v>903</v>
      </c>
      <c r="AC202" s="725" t="s">
        <v>904</v>
      </c>
      <c r="AD202" s="725" t="s">
        <v>1225</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838</v>
      </c>
      <c r="J203" s="133" t="s">
        <v>398</v>
      </c>
      <c r="K203" s="375">
        <f>$O203</f>
        <v>80</v>
      </c>
      <c r="L203" s="375">
        <f t="shared" ref="L203:N219" si="38">$O203</f>
        <v>80</v>
      </c>
      <c r="M203" s="375">
        <f t="shared" si="38"/>
        <v>80</v>
      </c>
      <c r="N203" s="375">
        <f t="shared" si="38"/>
        <v>80</v>
      </c>
      <c r="O203" s="377">
        <v>80</v>
      </c>
      <c r="P203" s="180">
        <v>0</v>
      </c>
      <c r="Q203" s="180">
        <v>0</v>
      </c>
      <c r="R203" s="180">
        <v>0</v>
      </c>
      <c r="S203" s="180">
        <v>0</v>
      </c>
      <c r="T203" s="112"/>
      <c r="U203" s="133" t="s">
        <v>396</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399</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400</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401</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402</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403</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404</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405</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406</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407</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411</v>
      </c>
      <c r="J213" s="133" t="s">
        <v>398</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396</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399</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400</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401</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402</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403</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404</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405</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406</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407</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807</v>
      </c>
      <c r="J223" s="133" t="s">
        <v>398</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396</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399</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400</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401</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402</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403</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404</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405</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406</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407</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808</v>
      </c>
      <c r="J233" s="133" t="s">
        <v>398</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396</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399</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400</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401</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402</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403</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404</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405</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406</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407</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809</v>
      </c>
      <c r="J243" s="133" t="s">
        <v>398</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396</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399</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400</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401</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402</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403</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404</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405</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406</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407</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810</v>
      </c>
      <c r="J253" s="133" t="s">
        <v>398</v>
      </c>
      <c r="K253" s="375">
        <f t="shared" si="48"/>
        <v>80</v>
      </c>
      <c r="L253" s="375">
        <f t="shared" si="48"/>
        <v>80</v>
      </c>
      <c r="M253" s="375">
        <f t="shared" si="48"/>
        <v>80</v>
      </c>
      <c r="N253" s="375">
        <f t="shared" si="48"/>
        <v>80</v>
      </c>
      <c r="O253" s="377">
        <v>80</v>
      </c>
      <c r="P253" s="180">
        <v>0</v>
      </c>
      <c r="Q253" s="180">
        <v>0</v>
      </c>
      <c r="R253" s="180">
        <v>0</v>
      </c>
      <c r="S253" s="180">
        <v>0</v>
      </c>
      <c r="T253" s="112"/>
      <c r="U253" s="133" t="s">
        <v>396</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399</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400</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401</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402</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403</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404</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405</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406</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407</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811</v>
      </c>
      <c r="J263" s="133" t="s">
        <v>398</v>
      </c>
      <c r="K263" s="375">
        <f t="shared" si="48"/>
        <v>80</v>
      </c>
      <c r="L263" s="375">
        <f t="shared" si="48"/>
        <v>80</v>
      </c>
      <c r="M263" s="375">
        <f t="shared" si="48"/>
        <v>80</v>
      </c>
      <c r="N263" s="375">
        <f t="shared" si="48"/>
        <v>80</v>
      </c>
      <c r="O263" s="377">
        <v>80</v>
      </c>
      <c r="P263" s="180">
        <v>0</v>
      </c>
      <c r="Q263" s="180">
        <v>0</v>
      </c>
      <c r="R263" s="180">
        <v>0</v>
      </c>
      <c r="S263" s="180">
        <v>0</v>
      </c>
      <c r="T263" s="112"/>
      <c r="U263" s="133" t="s">
        <v>396</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399</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400</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401</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402</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403</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404</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405</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406</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407</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812</v>
      </c>
      <c r="J273" s="133" t="s">
        <v>398</v>
      </c>
      <c r="K273" s="375">
        <f t="shared" si="53"/>
        <v>80</v>
      </c>
      <c r="L273" s="375">
        <f t="shared" si="53"/>
        <v>80</v>
      </c>
      <c r="M273" s="375">
        <f t="shared" si="53"/>
        <v>80</v>
      </c>
      <c r="N273" s="375">
        <f t="shared" si="53"/>
        <v>80</v>
      </c>
      <c r="O273" s="377">
        <v>80</v>
      </c>
      <c r="P273" s="180">
        <v>0</v>
      </c>
      <c r="Q273" s="180">
        <v>0</v>
      </c>
      <c r="R273" s="180">
        <v>0</v>
      </c>
      <c r="S273" s="180">
        <v>0</v>
      </c>
      <c r="T273" s="112"/>
      <c r="U273" s="133" t="s">
        <v>396</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399</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400</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401</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402</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403</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404</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405</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406</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407</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813</v>
      </c>
      <c r="J283" s="133" t="s">
        <v>398</v>
      </c>
      <c r="K283" s="375">
        <f t="shared" si="53"/>
        <v>80</v>
      </c>
      <c r="L283" s="375">
        <f t="shared" si="53"/>
        <v>80</v>
      </c>
      <c r="M283" s="375">
        <f t="shared" si="53"/>
        <v>80</v>
      </c>
      <c r="N283" s="375">
        <f t="shared" si="53"/>
        <v>80</v>
      </c>
      <c r="O283" s="377">
        <v>80</v>
      </c>
      <c r="P283" s="180">
        <v>0</v>
      </c>
      <c r="Q283" s="180">
        <v>0</v>
      </c>
      <c r="R283" s="180">
        <v>0</v>
      </c>
      <c r="S283" s="180">
        <v>0</v>
      </c>
      <c r="T283" s="112"/>
      <c r="U283" s="133" t="s">
        <v>396</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399</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400</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401</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402</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403</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404</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405</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406</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407</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814</v>
      </c>
      <c r="J293" s="133" t="s">
        <v>398</v>
      </c>
      <c r="K293" s="375">
        <f t="shared" si="53"/>
        <v>80</v>
      </c>
      <c r="L293" s="375">
        <f t="shared" si="53"/>
        <v>80</v>
      </c>
      <c r="M293" s="375">
        <f t="shared" si="53"/>
        <v>80</v>
      </c>
      <c r="N293" s="375">
        <f t="shared" si="53"/>
        <v>80</v>
      </c>
      <c r="O293" s="377">
        <v>80</v>
      </c>
      <c r="P293" s="180">
        <v>0</v>
      </c>
      <c r="Q293" s="180">
        <v>0</v>
      </c>
      <c r="R293" s="180">
        <v>0</v>
      </c>
      <c r="S293" s="180">
        <v>0</v>
      </c>
      <c r="T293" s="112"/>
      <c r="U293" s="133" t="s">
        <v>396</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399</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400</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401</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402</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403</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404</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405</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406</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407</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333</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1126</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473</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394</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388</v>
      </c>
      <c r="L316" s="107" t="s">
        <v>389</v>
      </c>
      <c r="M316" s="107" t="s">
        <v>391</v>
      </c>
      <c r="N316" s="107" t="s">
        <v>392</v>
      </c>
      <c r="O316" s="107" t="s">
        <v>393</v>
      </c>
      <c r="P316" s="250" t="s">
        <v>395</v>
      </c>
      <c r="Q316" s="250" t="s">
        <v>903</v>
      </c>
      <c r="R316" s="725" t="s">
        <v>904</v>
      </c>
      <c r="S316" s="725" t="s">
        <v>1225</v>
      </c>
      <c r="T316" s="107"/>
      <c r="U316" s="107"/>
      <c r="V316" s="107" t="s">
        <v>388</v>
      </c>
      <c r="W316" s="107" t="s">
        <v>389</v>
      </c>
      <c r="X316" s="107" t="s">
        <v>391</v>
      </c>
      <c r="Y316" s="107" t="s">
        <v>392</v>
      </c>
      <c r="Z316" s="107" t="s">
        <v>393</v>
      </c>
      <c r="AA316" s="250" t="s">
        <v>395</v>
      </c>
      <c r="AB316" s="250" t="s">
        <v>903</v>
      </c>
      <c r="AC316" s="725" t="s">
        <v>904</v>
      </c>
      <c r="AD316" s="725" t="s">
        <v>1225</v>
      </c>
      <c r="AE316" s="107" t="s">
        <v>393</v>
      </c>
      <c r="AF316" s="107" t="s">
        <v>393</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838</v>
      </c>
      <c r="J317" s="133" t="s">
        <v>396</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396</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411</v>
      </c>
      <c r="J327" s="133" t="s">
        <v>396</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396</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807</v>
      </c>
      <c r="J337" s="133" t="s">
        <v>396</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396</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808</v>
      </c>
      <c r="J347" s="133" t="s">
        <v>396</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396</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809</v>
      </c>
      <c r="J357" s="133" t="s">
        <v>396</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396</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810</v>
      </c>
      <c r="J367" s="133" t="s">
        <v>396</v>
      </c>
      <c r="K367" s="375">
        <f t="shared" si="62"/>
        <v>100</v>
      </c>
      <c r="L367" s="375">
        <f t="shared" si="62"/>
        <v>100</v>
      </c>
      <c r="M367" s="375">
        <f t="shared" si="62"/>
        <v>100</v>
      </c>
      <c r="N367" s="375">
        <f t="shared" si="65"/>
        <v>100</v>
      </c>
      <c r="O367" s="180">
        <v>100</v>
      </c>
      <c r="P367" s="180">
        <v>0</v>
      </c>
      <c r="Q367" s="180">
        <v>0</v>
      </c>
      <c r="R367" s="180">
        <v>0</v>
      </c>
      <c r="S367" s="180">
        <v>0</v>
      </c>
      <c r="T367" s="112"/>
      <c r="U367" s="133" t="s">
        <v>396</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811</v>
      </c>
      <c r="J377" s="133" t="s">
        <v>396</v>
      </c>
      <c r="K377" s="375">
        <f t="shared" si="62"/>
        <v>100</v>
      </c>
      <c r="L377" s="375">
        <f t="shared" si="62"/>
        <v>100</v>
      </c>
      <c r="M377" s="375">
        <f t="shared" si="62"/>
        <v>100</v>
      </c>
      <c r="N377" s="375">
        <f t="shared" si="65"/>
        <v>100</v>
      </c>
      <c r="O377" s="180">
        <v>100</v>
      </c>
      <c r="P377" s="180">
        <v>0</v>
      </c>
      <c r="Q377" s="180">
        <v>0</v>
      </c>
      <c r="R377" s="180">
        <v>0</v>
      </c>
      <c r="S377" s="180">
        <v>0</v>
      </c>
      <c r="T377" s="112"/>
      <c r="U377" s="133" t="s">
        <v>396</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812</v>
      </c>
      <c r="J387" s="133" t="s">
        <v>396</v>
      </c>
      <c r="K387" s="375">
        <f t="shared" si="62"/>
        <v>100</v>
      </c>
      <c r="L387" s="375">
        <f t="shared" si="62"/>
        <v>100</v>
      </c>
      <c r="M387" s="375">
        <f t="shared" si="62"/>
        <v>100</v>
      </c>
      <c r="N387" s="375">
        <f t="shared" si="75"/>
        <v>100</v>
      </c>
      <c r="O387" s="180">
        <v>100</v>
      </c>
      <c r="P387" s="180">
        <v>0</v>
      </c>
      <c r="Q387" s="180">
        <v>0</v>
      </c>
      <c r="R387" s="180">
        <v>0</v>
      </c>
      <c r="S387" s="180">
        <v>0</v>
      </c>
      <c r="T387" s="112"/>
      <c r="U387" s="133" t="s">
        <v>396</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813</v>
      </c>
      <c r="J397" s="133" t="s">
        <v>396</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396</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814</v>
      </c>
      <c r="J407" s="133" t="s">
        <v>396</v>
      </c>
      <c r="K407" s="375">
        <f t="shared" si="81"/>
        <v>100</v>
      </c>
      <c r="L407" s="375">
        <f t="shared" si="81"/>
        <v>100</v>
      </c>
      <c r="M407" s="375">
        <f t="shared" si="81"/>
        <v>100</v>
      </c>
      <c r="N407" s="375">
        <f t="shared" si="75"/>
        <v>100</v>
      </c>
      <c r="O407" s="180">
        <v>100</v>
      </c>
      <c r="P407" s="180">
        <v>0</v>
      </c>
      <c r="Q407" s="180">
        <v>0</v>
      </c>
      <c r="R407" s="180">
        <v>0</v>
      </c>
      <c r="S407" s="180">
        <v>0</v>
      </c>
      <c r="T407" s="112"/>
      <c r="U407" s="133" t="s">
        <v>396</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850</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396</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1241</v>
      </c>
      <c r="K460" s="807"/>
      <c r="L460" s="131"/>
      <c r="M460" s="726"/>
      <c r="N460" s="726"/>
      <c r="O460" s="807"/>
      <c r="P460" s="726"/>
      <c r="Q460" s="726"/>
      <c r="R460" s="726"/>
      <c r="S460" s="726"/>
      <c r="T460" s="106"/>
      <c r="U460" s="320" t="s">
        <v>824</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398</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399</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400</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401</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402</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403</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404</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405</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406</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407</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847</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909</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846</v>
      </c>
      <c r="K486" s="92"/>
      <c r="L486" s="106"/>
      <c r="M486" s="106"/>
      <c r="N486" s="106"/>
      <c r="O486" s="740"/>
      <c r="P486" s="740"/>
      <c r="Q486" s="1041"/>
      <c r="R486" s="740"/>
      <c r="S486" s="652"/>
      <c r="T486" s="107" t="s">
        <v>196</v>
      </c>
      <c r="U486" s="106"/>
      <c r="V486" s="106" t="s">
        <v>849</v>
      </c>
      <c r="W486" s="106"/>
      <c r="X486" s="107" t="s">
        <v>197</v>
      </c>
      <c r="Y486" s="107"/>
      <c r="Z486" s="783"/>
      <c r="AA486" s="747"/>
      <c r="AB486" s="747"/>
      <c r="AC486" s="789" t="s">
        <v>827</v>
      </c>
      <c r="AD486" s="789" t="s">
        <v>910</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827</v>
      </c>
      <c r="I487" s="790" t="s">
        <v>165</v>
      </c>
      <c r="J487" s="790" t="s">
        <v>397</v>
      </c>
      <c r="K487" s="790" t="s">
        <v>59</v>
      </c>
      <c r="L487" s="790" t="s">
        <v>60</v>
      </c>
      <c r="M487" s="790" t="s">
        <v>61</v>
      </c>
      <c r="N487" s="790" t="s">
        <v>62</v>
      </c>
      <c r="O487" s="790" t="s">
        <v>900</v>
      </c>
      <c r="P487" s="790" t="s">
        <v>901</v>
      </c>
      <c r="Q487" s="790" t="s">
        <v>902</v>
      </c>
      <c r="R487" s="790" t="s">
        <v>1224</v>
      </c>
      <c r="S487" s="789"/>
      <c r="T487" s="789" t="s">
        <v>198</v>
      </c>
      <c r="U487" s="789"/>
      <c r="V487" s="789" t="s">
        <v>848</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838</v>
      </c>
      <c r="I488" s="135" t="s">
        <v>398</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399</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400</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401</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402</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403</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404</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405</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406</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407</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411</v>
      </c>
      <c r="I498" s="135" t="s">
        <v>398</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399</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400</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401</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402</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403</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404</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405</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406</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407</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807</v>
      </c>
      <c r="I508" s="135" t="s">
        <v>398</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399</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400</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401</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402</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403</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404</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405</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406</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407</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808</v>
      </c>
      <c r="I518" s="135" t="s">
        <v>398</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399</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400</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401</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402</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403</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404</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405</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406</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407</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809</v>
      </c>
      <c r="I528" s="135" t="s">
        <v>398</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399</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400</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401</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402</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403</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404</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405</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406</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407</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810</v>
      </c>
      <c r="I538" s="135" t="s">
        <v>398</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399</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400</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401</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402</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403</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404</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405</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406</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407</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811</v>
      </c>
      <c r="I548" s="135" t="s">
        <v>398</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399</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400</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401</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402</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403</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404</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405</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406</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407</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812</v>
      </c>
      <c r="I558" s="135" t="s">
        <v>398</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399</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400</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401</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402</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403</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404</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405</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406</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407</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813</v>
      </c>
      <c r="I568" s="135" t="s">
        <v>398</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399</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400</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401</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402</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403</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404</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405</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406</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407</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814</v>
      </c>
      <c r="I578" s="135" t="s">
        <v>398</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399</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400</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401</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402</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403</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404</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405</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406</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407</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1105</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93" t="s">
        <v>1108</v>
      </c>
      <c r="H595" s="1193"/>
      <c r="I595" s="1193"/>
      <c r="J595" s="1193"/>
      <c r="K595" s="1193"/>
      <c r="L595" s="1193"/>
      <c r="M595" s="1193"/>
      <c r="N595" s="1193"/>
      <c r="O595" s="1193"/>
      <c r="P595" s="1193"/>
      <c r="Q595" s="1193"/>
      <c r="R595" s="1193"/>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473</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1106</v>
      </c>
      <c r="J604" s="979"/>
      <c r="K604" s="979"/>
      <c r="L604" s="979" t="s">
        <v>1127</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1107</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854</v>
      </c>
      <c r="O618" s="187"/>
      <c r="P618" s="676" t="s">
        <v>851</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853</v>
      </c>
      <c r="O619" s="244"/>
      <c r="P619" s="676" t="s">
        <v>852</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825</v>
      </c>
      <c r="O620" s="250"/>
      <c r="P620" s="250" t="s">
        <v>826</v>
      </c>
      <c r="Q620" s="652"/>
      <c r="R620" s="107"/>
      <c r="S620" s="131" t="s">
        <v>203</v>
      </c>
      <c r="T620" s="131"/>
      <c r="U620" s="250"/>
      <c r="V620" s="193" t="s">
        <v>197</v>
      </c>
      <c r="W620" s="664"/>
      <c r="X620" s="664"/>
      <c r="Y620" s="664"/>
      <c r="Z620" s="664"/>
      <c r="AA620" s="747"/>
      <c r="AB620" s="747"/>
      <c r="AC620" s="766" t="s">
        <v>909</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821</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827</v>
      </c>
      <c r="AD621" s="761" t="s">
        <v>910</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838</v>
      </c>
      <c r="I624" s="133" t="s">
        <v>398</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399</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400</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401</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402</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403</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404</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405</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406</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407</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H634" s="138" t="s">
        <v>411</v>
      </c>
      <c r="I634" s="133" t="s">
        <v>398</v>
      </c>
      <c r="J634" s="1180">
        <f>J$625</f>
        <v>0.68</v>
      </c>
      <c r="K634" s="1180">
        <f t="shared" ref="J634:K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399</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400</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401</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402</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403</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I640" s="133" t="s">
        <v>404</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405</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406</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407</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H644" s="138" t="s">
        <v>807</v>
      </c>
      <c r="I644" s="133" t="s">
        <v>398</v>
      </c>
      <c r="J644" s="1180">
        <f t="shared" ref="J644:K645" si="113">J$625</f>
        <v>0.68</v>
      </c>
      <c r="K644" s="1180">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399</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400</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401</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402</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403</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I650" s="133" t="s">
        <v>404</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405</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406</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407</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H654" s="138" t="s">
        <v>808</v>
      </c>
      <c r="I654" s="133" t="s">
        <v>398</v>
      </c>
      <c r="J654" s="1180">
        <f t="shared" ref="J654:L655" si="121">J$625</f>
        <v>0.68</v>
      </c>
      <c r="K654" s="1180">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399</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400</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401</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402</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403</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I660" s="133" t="s">
        <v>404</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405</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406</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407</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H664" s="138" t="s">
        <v>809</v>
      </c>
      <c r="I664" s="133" t="s">
        <v>398</v>
      </c>
      <c r="J664" s="1180">
        <f t="shared" ref="J664:L665" si="133">J$625</f>
        <v>0.68</v>
      </c>
      <c r="K664" s="1180">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399</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400</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401</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402</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403</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I670" s="133" t="s">
        <v>404</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405</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406</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407</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H674" s="138" t="s">
        <v>810</v>
      </c>
      <c r="I674" s="133" t="s">
        <v>398</v>
      </c>
      <c r="J674" s="1180">
        <f t="shared" ref="J674:L674" si="141">J$624</f>
        <v>0.5</v>
      </c>
      <c r="K674" s="1180">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399</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400</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401</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402</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403</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I680" s="133" t="s">
        <v>404</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405</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406</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407</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H684" s="138" t="s">
        <v>811</v>
      </c>
      <c r="I684" s="133" t="s">
        <v>398</v>
      </c>
      <c r="J684" s="1180">
        <f t="shared" ref="J684:L684" si="150">J$624</f>
        <v>0.5</v>
      </c>
      <c r="K684" s="1180">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399</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400</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401</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402</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403</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I690" s="133" t="s">
        <v>404</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405</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406</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407</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H694" s="138" t="s">
        <v>812</v>
      </c>
      <c r="I694" s="133" t="s">
        <v>398</v>
      </c>
      <c r="J694" s="1180">
        <f t="shared" ref="J694:L695" si="163">J$624</f>
        <v>0.5</v>
      </c>
      <c r="K694" s="1180">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399</v>
      </c>
      <c r="J695" s="1180">
        <f t="shared" si="163"/>
        <v>0.5</v>
      </c>
      <c r="K695" s="1180">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400</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401</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402</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403</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2" x14ac:dyDescent="0.25">
      <c r="A700" s="136"/>
      <c r="B700" s="126"/>
      <c r="C700" s="108"/>
      <c r="D700" s="108"/>
      <c r="E700" s="108"/>
      <c r="F700" s="110"/>
      <c r="I700" s="133" t="s">
        <v>404</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2" x14ac:dyDescent="0.25">
      <c r="A701" s="136"/>
      <c r="B701" s="126"/>
      <c r="C701" s="108"/>
      <c r="D701" s="108"/>
      <c r="E701" s="108"/>
      <c r="F701" s="110"/>
      <c r="I701" s="133" t="s">
        <v>405</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2" x14ac:dyDescent="0.25">
      <c r="A702" s="136"/>
      <c r="B702" s="126"/>
      <c r="C702" s="108"/>
      <c r="D702" s="108"/>
      <c r="E702" s="108"/>
      <c r="F702" s="110"/>
      <c r="I702" s="133" t="s">
        <v>406</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customHeight="1" outlineLevel="2" x14ac:dyDescent="0.25">
      <c r="A703" s="136"/>
      <c r="B703" s="126"/>
      <c r="C703" s="108"/>
      <c r="D703" s="108"/>
      <c r="E703" s="108"/>
      <c r="F703" s="110"/>
      <c r="I703" s="133" t="s">
        <v>407</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2" x14ac:dyDescent="0.25">
      <c r="A704" s="136"/>
      <c r="B704" s="126"/>
      <c r="C704" s="108"/>
      <c r="D704" s="108"/>
      <c r="E704" s="108"/>
      <c r="F704" s="110"/>
      <c r="H704" s="138" t="s">
        <v>813</v>
      </c>
      <c r="I704" s="133" t="s">
        <v>398</v>
      </c>
      <c r="J704" s="1180">
        <f t="shared" ref="J704:L705" si="173">J$624</f>
        <v>0.5</v>
      </c>
      <c r="K704" s="1180">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2" x14ac:dyDescent="0.25">
      <c r="A705" s="136"/>
      <c r="B705" s="126"/>
      <c r="C705" s="108"/>
      <c r="D705" s="108"/>
      <c r="E705" s="108"/>
      <c r="F705" s="110"/>
      <c r="I705" s="133" t="s">
        <v>399</v>
      </c>
      <c r="J705" s="1180">
        <f t="shared" si="173"/>
        <v>0.5</v>
      </c>
      <c r="K705" s="1180">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2" x14ac:dyDescent="0.25">
      <c r="A706" s="136"/>
      <c r="B706" s="126"/>
      <c r="C706" s="108"/>
      <c r="D706" s="108"/>
      <c r="E706" s="108"/>
      <c r="F706" s="110"/>
      <c r="I706" s="133" t="s">
        <v>400</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customHeight="1" outlineLevel="2" x14ac:dyDescent="0.25">
      <c r="A707" s="136"/>
      <c r="B707" s="126"/>
      <c r="C707" s="108"/>
      <c r="D707" s="108"/>
      <c r="E707" s="108"/>
      <c r="F707" s="110"/>
      <c r="I707" s="133" t="s">
        <v>401</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customHeight="1" outlineLevel="2" x14ac:dyDescent="0.25">
      <c r="A708" s="136"/>
      <c r="B708" s="126"/>
      <c r="C708" s="108"/>
      <c r="D708" s="108"/>
      <c r="E708" s="108"/>
      <c r="F708" s="110"/>
      <c r="I708" s="133" t="s">
        <v>402</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customHeight="1" outlineLevel="2" x14ac:dyDescent="0.25">
      <c r="A709" s="136"/>
      <c r="B709" s="126"/>
      <c r="C709" s="108"/>
      <c r="D709" s="108"/>
      <c r="E709" s="108"/>
      <c r="F709" s="110"/>
      <c r="I709" s="133" t="s">
        <v>403</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customHeight="1" outlineLevel="2" x14ac:dyDescent="0.25">
      <c r="A710" s="136"/>
      <c r="B710" s="126"/>
      <c r="C710" s="108"/>
      <c r="D710" s="108"/>
      <c r="E710" s="108"/>
      <c r="F710" s="110"/>
      <c r="I710" s="133" t="s">
        <v>404</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customHeight="1" outlineLevel="2" x14ac:dyDescent="0.25">
      <c r="A711" s="136"/>
      <c r="B711" s="126"/>
      <c r="C711" s="108"/>
      <c r="D711" s="108"/>
      <c r="E711" s="108"/>
      <c r="F711" s="110"/>
      <c r="I711" s="133" t="s">
        <v>405</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customHeight="1" outlineLevel="2" x14ac:dyDescent="0.25">
      <c r="A712" s="136"/>
      <c r="B712" s="126"/>
      <c r="C712" s="108"/>
      <c r="D712" s="108"/>
      <c r="E712" s="108"/>
      <c r="F712" s="110"/>
      <c r="I712" s="133" t="s">
        <v>406</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customHeight="1" outlineLevel="2" x14ac:dyDescent="0.25">
      <c r="A713" s="136"/>
      <c r="B713" s="126"/>
      <c r="C713" s="108"/>
      <c r="D713" s="108"/>
      <c r="E713" s="108"/>
      <c r="F713" s="110"/>
      <c r="I713" s="133" t="s">
        <v>407</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customHeight="1" outlineLevel="2" x14ac:dyDescent="0.25">
      <c r="A714" s="136"/>
      <c r="B714" s="126"/>
      <c r="C714" s="108"/>
      <c r="D714" s="108"/>
      <c r="E714" s="108"/>
      <c r="F714" s="110"/>
      <c r="H714" s="138" t="s">
        <v>814</v>
      </c>
      <c r="I714" s="133" t="s">
        <v>398</v>
      </c>
      <c r="J714" s="1180">
        <f t="shared" ref="J714:L715" si="181">J$624</f>
        <v>0.5</v>
      </c>
      <c r="K714" s="1180">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customHeight="1" outlineLevel="2" x14ac:dyDescent="0.25">
      <c r="A715" s="136"/>
      <c r="B715" s="126"/>
      <c r="C715" s="108"/>
      <c r="D715" s="108"/>
      <c r="E715" s="108"/>
      <c r="F715" s="110"/>
      <c r="I715" s="133" t="s">
        <v>399</v>
      </c>
      <c r="J715" s="1180">
        <f t="shared" si="181"/>
        <v>0.5</v>
      </c>
      <c r="K715" s="1180">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customHeight="1" outlineLevel="2" x14ac:dyDescent="0.25">
      <c r="A716" s="136"/>
      <c r="B716" s="126"/>
      <c r="C716" s="108"/>
      <c r="D716" s="108"/>
      <c r="E716" s="108"/>
      <c r="F716" s="110"/>
      <c r="I716" s="133" t="s">
        <v>400</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customHeight="1" outlineLevel="2" x14ac:dyDescent="0.25">
      <c r="A717" s="136"/>
      <c r="B717" s="126"/>
      <c r="C717" s="108"/>
      <c r="D717" s="108"/>
      <c r="E717" s="108"/>
      <c r="F717" s="110"/>
      <c r="I717" s="133" t="s">
        <v>401</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customHeight="1" outlineLevel="2" x14ac:dyDescent="0.25">
      <c r="A718" s="136"/>
      <c r="B718" s="126"/>
      <c r="C718" s="108"/>
      <c r="D718" s="108"/>
      <c r="E718" s="108"/>
      <c r="F718" s="110"/>
      <c r="I718" s="133" t="s">
        <v>402</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customHeight="1" outlineLevel="2" x14ac:dyDescent="0.25">
      <c r="A719" s="136"/>
      <c r="B719" s="126"/>
      <c r="C719" s="108"/>
      <c r="D719" s="108"/>
      <c r="E719" s="108"/>
      <c r="F719" s="110"/>
      <c r="I719" s="133" t="s">
        <v>403</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customHeight="1" outlineLevel="2" x14ac:dyDescent="0.25">
      <c r="A720" s="136"/>
      <c r="B720" s="126"/>
      <c r="C720" s="108"/>
      <c r="D720" s="108"/>
      <c r="E720" s="108"/>
      <c r="F720" s="110"/>
      <c r="I720" s="133" t="s">
        <v>404</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customHeight="1" outlineLevel="2" x14ac:dyDescent="0.25">
      <c r="A721" s="136"/>
      <c r="B721" s="126"/>
      <c r="C721" s="108"/>
      <c r="D721" s="108"/>
      <c r="E721" s="108"/>
      <c r="F721" s="110"/>
      <c r="I721" s="133" t="s">
        <v>405</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customHeight="1" outlineLevel="2" x14ac:dyDescent="0.25">
      <c r="A722" s="136"/>
      <c r="B722" s="126"/>
      <c r="C722" s="108"/>
      <c r="D722" s="108"/>
      <c r="E722" s="108"/>
      <c r="F722" s="110"/>
      <c r="I722" s="133" t="s">
        <v>406</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2" x14ac:dyDescent="0.25">
      <c r="A723" s="136"/>
      <c r="B723" s="126"/>
      <c r="C723" s="108"/>
      <c r="D723" s="108"/>
      <c r="E723" s="108"/>
      <c r="F723" s="110"/>
      <c r="I723" s="133" t="s">
        <v>407</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6"/>
      <c r="M739" s="1187"/>
      <c r="N739" s="1187"/>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384</v>
      </c>
      <c r="M743" s="135" t="s">
        <v>397</v>
      </c>
      <c r="N743" s="135" t="s">
        <v>59</v>
      </c>
      <c r="O743" s="135" t="s">
        <v>60</v>
      </c>
      <c r="P743" s="135" t="s">
        <v>61</v>
      </c>
      <c r="Q743" s="135" t="s">
        <v>62</v>
      </c>
      <c r="R743" s="135" t="s">
        <v>900</v>
      </c>
      <c r="S743" s="135" t="s">
        <v>901</v>
      </c>
      <c r="T743" s="135" t="s">
        <v>902</v>
      </c>
      <c r="U743" s="135" t="s">
        <v>1224</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838</v>
      </c>
      <c r="L744" s="133" t="s">
        <v>396</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411</v>
      </c>
      <c r="L754" s="133" t="s">
        <v>396</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807</v>
      </c>
      <c r="L764" s="133" t="s">
        <v>396</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808</v>
      </c>
      <c r="L774" s="133" t="s">
        <v>396</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809</v>
      </c>
      <c r="L784" s="133" t="s">
        <v>396</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810</v>
      </c>
      <c r="L794" s="133" t="s">
        <v>396</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811</v>
      </c>
      <c r="L804" s="133" t="s">
        <v>396</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812</v>
      </c>
      <c r="L814" s="133" t="s">
        <v>396</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813</v>
      </c>
      <c r="L824" s="133" t="s">
        <v>396</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814</v>
      </c>
      <c r="L834" s="133" t="s">
        <v>396</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398</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399</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400</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401</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402</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403</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404</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405</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406</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407</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914</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397</v>
      </c>
      <c r="L888" s="107" t="s">
        <v>59</v>
      </c>
      <c r="M888" s="107" t="s">
        <v>60</v>
      </c>
      <c r="N888" s="107" t="s">
        <v>61</v>
      </c>
      <c r="O888" s="250" t="s">
        <v>62</v>
      </c>
      <c r="P888" s="250" t="s">
        <v>900</v>
      </c>
      <c r="Q888" s="250" t="s">
        <v>901</v>
      </c>
      <c r="R888" s="725" t="s">
        <v>902</v>
      </c>
      <c r="S888" s="725" t="s">
        <v>1224</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838</v>
      </c>
      <c r="J889" s="203" t="s">
        <v>398</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399</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400</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401</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402</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403</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404</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405</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406</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407</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411</v>
      </c>
      <c r="J899" s="133" t="s">
        <v>396</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807</v>
      </c>
      <c r="J909" s="133" t="s">
        <v>396</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808</v>
      </c>
      <c r="J919" s="133" t="s">
        <v>396</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809</v>
      </c>
      <c r="J929" s="133" t="s">
        <v>396</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810</v>
      </c>
      <c r="J939" s="133" t="s">
        <v>396</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811</v>
      </c>
      <c r="J949" s="133" t="s">
        <v>396</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812</v>
      </c>
      <c r="J959" s="133" t="s">
        <v>396</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813</v>
      </c>
      <c r="J969" s="133" t="s">
        <v>396</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814</v>
      </c>
      <c r="J979" s="133" t="s">
        <v>396</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761</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765</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962</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763</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762</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932</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372</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386</v>
      </c>
      <c r="O1005" s="610" t="s">
        <v>385</v>
      </c>
      <c r="P1005" s="610" t="s">
        <v>201</v>
      </c>
      <c r="Q1005" s="107" t="s">
        <v>760</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398</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399</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400</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401</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402</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403</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404</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405</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406</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407</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933</v>
      </c>
      <c r="H1017" s="111"/>
      <c r="I1017" s="111"/>
      <c r="J1017" s="111"/>
      <c r="K1017" s="111"/>
      <c r="L1017" s="616">
        <v>6.5</v>
      </c>
      <c r="M1017" s="111" t="s">
        <v>766</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1087</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1088</v>
      </c>
      <c r="I20" s="112"/>
      <c r="J20" s="112" t="s">
        <v>398</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399</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400</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401</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402</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403</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404</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405</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406</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407</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1242</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844</v>
      </c>
      <c r="I51" s="116"/>
      <c r="J51" s="114"/>
      <c r="K51" s="346" t="s">
        <v>1099</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1098</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1100</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387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90" t="s">
        <v>1160</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838</v>
      </c>
      <c r="K71" s="725" t="s">
        <v>411</v>
      </c>
      <c r="L71" s="725" t="s">
        <v>807</v>
      </c>
      <c r="M71" s="725" t="s">
        <v>808</v>
      </c>
      <c r="N71" s="725" t="s">
        <v>809</v>
      </c>
      <c r="O71" s="725" t="s">
        <v>810</v>
      </c>
      <c r="P71" s="725" t="s">
        <v>811</v>
      </c>
      <c r="Q71" s="725" t="s">
        <v>812</v>
      </c>
      <c r="R71" s="725" t="s">
        <v>813</v>
      </c>
      <c r="S71" s="725" t="s">
        <v>814</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836</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908</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837</v>
      </c>
      <c r="H77" s="118"/>
      <c r="I77" s="118"/>
      <c r="J77" s="130">
        <v>4.0000000000000001E-3</v>
      </c>
      <c r="K77" s="762" t="s">
        <v>1104</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1218</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1219</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388</v>
      </c>
      <c r="K94" s="725" t="s">
        <v>389</v>
      </c>
      <c r="L94" s="725" t="s">
        <v>391</v>
      </c>
      <c r="M94" s="725" t="s">
        <v>392</v>
      </c>
      <c r="N94" s="725" t="s">
        <v>393</v>
      </c>
      <c r="O94" s="725" t="s">
        <v>395</v>
      </c>
      <c r="P94" s="725" t="s">
        <v>903</v>
      </c>
      <c r="Q94" s="725" t="s">
        <v>904</v>
      </c>
      <c r="R94" s="725" t="s">
        <v>1225</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1220</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992</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993</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390</v>
      </c>
      <c r="J113" s="726" t="s">
        <v>995</v>
      </c>
      <c r="K113" s="726"/>
      <c r="L113" s="726"/>
      <c r="M113" s="726"/>
      <c r="N113" s="726"/>
      <c r="O113" s="726"/>
      <c r="P113" s="726"/>
      <c r="Q113" s="726"/>
      <c r="R113" s="726"/>
      <c r="S113" s="725"/>
      <c r="T113" s="726" t="s">
        <v>1229</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473</v>
      </c>
      <c r="I114" s="725" t="s">
        <v>38</v>
      </c>
      <c r="J114" s="725" t="s">
        <v>388</v>
      </c>
      <c r="K114" s="725" t="s">
        <v>389</v>
      </c>
      <c r="L114" s="725" t="s">
        <v>391</v>
      </c>
      <c r="M114" s="725" t="s">
        <v>392</v>
      </c>
      <c r="N114" s="725" t="s">
        <v>393</v>
      </c>
      <c r="O114" s="725" t="s">
        <v>395</v>
      </c>
      <c r="P114" s="725" t="s">
        <v>903</v>
      </c>
      <c r="Q114" s="725" t="s">
        <v>904</v>
      </c>
      <c r="R114" s="725" t="s">
        <v>1225</v>
      </c>
      <c r="S114" s="725"/>
      <c r="T114" s="725" t="s">
        <v>396</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838</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411</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807</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808</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809</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810</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811</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812</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813</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814</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1152</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1152</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1152</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1152</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330</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331</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390</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388</v>
      </c>
      <c r="N159" s="172" t="s">
        <v>389</v>
      </c>
      <c r="O159" s="172" t="s">
        <v>391</v>
      </c>
      <c r="P159" s="172" t="s">
        <v>392</v>
      </c>
      <c r="Q159" s="172" t="s">
        <v>393</v>
      </c>
      <c r="R159" s="172" t="s">
        <v>395</v>
      </c>
      <c r="S159" s="172" t="s">
        <v>903</v>
      </c>
      <c r="T159" s="172" t="s">
        <v>904</v>
      </c>
      <c r="U159" s="172" t="s">
        <v>1225</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994</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996</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997</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337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336</v>
      </c>
      <c r="N177" s="161" t="s">
        <v>159</v>
      </c>
      <c r="O177" s="725"/>
      <c r="P177" s="161" t="s">
        <v>159</v>
      </c>
      <c r="Q177" s="725" t="s">
        <v>1155</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1222</v>
      </c>
      <c r="I178" s="163" t="s">
        <v>1222</v>
      </c>
      <c r="J178" s="163" t="s">
        <v>1222</v>
      </c>
      <c r="K178" s="163" t="s">
        <v>1222</v>
      </c>
      <c r="L178" s="163" t="s">
        <v>1222</v>
      </c>
      <c r="M178" s="163" t="s">
        <v>1166</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1126</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473</v>
      </c>
      <c r="J191" s="725" t="s">
        <v>768</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388</v>
      </c>
      <c r="L192" s="725" t="s">
        <v>389</v>
      </c>
      <c r="M192" s="725" t="s">
        <v>391</v>
      </c>
      <c r="N192" s="725" t="s">
        <v>392</v>
      </c>
      <c r="O192" s="725" t="s">
        <v>393</v>
      </c>
      <c r="P192" s="725" t="s">
        <v>395</v>
      </c>
      <c r="Q192" s="725" t="s">
        <v>903</v>
      </c>
      <c r="R192" s="725" t="s">
        <v>904</v>
      </c>
      <c r="S192" s="725" t="s">
        <v>1225</v>
      </c>
      <c r="T192" s="725"/>
      <c r="U192" s="725"/>
      <c r="V192" s="725" t="s">
        <v>388</v>
      </c>
      <c r="W192" s="725" t="s">
        <v>389</v>
      </c>
      <c r="X192" s="725" t="s">
        <v>391</v>
      </c>
      <c r="Y192" s="725" t="s">
        <v>392</v>
      </c>
      <c r="Z192" s="725" t="s">
        <v>393</v>
      </c>
      <c r="AA192" s="725" t="s">
        <v>395</v>
      </c>
      <c r="AB192" s="725" t="s">
        <v>903</v>
      </c>
      <c r="AC192" s="725" t="s">
        <v>904</v>
      </c>
      <c r="AD192" s="725" t="s">
        <v>1225</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838</v>
      </c>
      <c r="J193" s="133" t="s">
        <v>398</v>
      </c>
      <c r="K193" s="375">
        <f>$O193</f>
        <v>80</v>
      </c>
      <c r="L193" s="375">
        <f t="shared" ref="L193:N209" si="6">$O193</f>
        <v>80</v>
      </c>
      <c r="M193" s="375">
        <f t="shared" si="6"/>
        <v>80</v>
      </c>
      <c r="N193" s="375">
        <f t="shared" si="6"/>
        <v>80</v>
      </c>
      <c r="O193" s="377">
        <v>80</v>
      </c>
      <c r="P193" s="180">
        <v>0</v>
      </c>
      <c r="Q193" s="180">
        <v>0</v>
      </c>
      <c r="R193" s="180">
        <v>0</v>
      </c>
      <c r="S193" s="180">
        <v>0</v>
      </c>
      <c r="T193" s="112"/>
      <c r="U193" s="133" t="s">
        <v>396</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399</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400</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401</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402</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403</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404</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405</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406</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407</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411</v>
      </c>
      <c r="J203" s="133" t="s">
        <v>398</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396</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399</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400</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401</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402</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403</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404</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405</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406</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407</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807</v>
      </c>
      <c r="J213" s="133" t="s">
        <v>398</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396</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399</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400</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401</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402</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403</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404</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405</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406</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407</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808</v>
      </c>
      <c r="J223" s="133" t="s">
        <v>398</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396</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399</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400</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401</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402</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403</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404</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405</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406</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407</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809</v>
      </c>
      <c r="J233" s="133" t="s">
        <v>398</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396</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399</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400</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401</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402</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403</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404</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405</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406</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407</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810</v>
      </c>
      <c r="J243" s="133" t="s">
        <v>398</v>
      </c>
      <c r="K243" s="375">
        <f t="shared" si="12"/>
        <v>80</v>
      </c>
      <c r="L243" s="375">
        <f t="shared" si="12"/>
        <v>80</v>
      </c>
      <c r="M243" s="375">
        <f t="shared" si="12"/>
        <v>80</v>
      </c>
      <c r="N243" s="375">
        <f t="shared" si="12"/>
        <v>80</v>
      </c>
      <c r="O243" s="377">
        <v>80</v>
      </c>
      <c r="P243" s="180">
        <v>0</v>
      </c>
      <c r="Q243" s="180">
        <v>0</v>
      </c>
      <c r="R243" s="180">
        <v>0</v>
      </c>
      <c r="S243" s="180">
        <v>0</v>
      </c>
      <c r="T243" s="112"/>
      <c r="U243" s="133" t="s">
        <v>396</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399</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400</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401</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402</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403</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404</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405</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406</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407</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811</v>
      </c>
      <c r="J253" s="133" t="s">
        <v>398</v>
      </c>
      <c r="K253" s="375">
        <f t="shared" si="12"/>
        <v>80</v>
      </c>
      <c r="L253" s="375">
        <f t="shared" si="12"/>
        <v>80</v>
      </c>
      <c r="M253" s="375">
        <f t="shared" si="12"/>
        <v>80</v>
      </c>
      <c r="N253" s="375">
        <f t="shared" si="12"/>
        <v>80</v>
      </c>
      <c r="O253" s="377">
        <v>80</v>
      </c>
      <c r="P253" s="180">
        <v>0</v>
      </c>
      <c r="Q253" s="180">
        <v>0</v>
      </c>
      <c r="R253" s="180">
        <v>0</v>
      </c>
      <c r="S253" s="180">
        <v>0</v>
      </c>
      <c r="T253" s="112"/>
      <c r="U253" s="133" t="s">
        <v>396</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399</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400</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401</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402</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403</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404</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405</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406</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407</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812</v>
      </c>
      <c r="J263" s="133" t="s">
        <v>398</v>
      </c>
      <c r="K263" s="375">
        <f t="shared" si="17"/>
        <v>80</v>
      </c>
      <c r="L263" s="375">
        <f t="shared" si="17"/>
        <v>80</v>
      </c>
      <c r="M263" s="375">
        <f t="shared" si="17"/>
        <v>80</v>
      </c>
      <c r="N263" s="375">
        <f t="shared" si="17"/>
        <v>80</v>
      </c>
      <c r="O263" s="377">
        <v>80</v>
      </c>
      <c r="P263" s="180">
        <v>0</v>
      </c>
      <c r="Q263" s="180">
        <v>0</v>
      </c>
      <c r="R263" s="180">
        <v>0</v>
      </c>
      <c r="S263" s="180">
        <v>0</v>
      </c>
      <c r="T263" s="112"/>
      <c r="U263" s="133" t="s">
        <v>396</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399</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400</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401</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402</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403</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404</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405</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406</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407</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813</v>
      </c>
      <c r="J273" s="133" t="s">
        <v>398</v>
      </c>
      <c r="K273" s="375">
        <f t="shared" si="17"/>
        <v>80</v>
      </c>
      <c r="L273" s="375">
        <f t="shared" si="17"/>
        <v>80</v>
      </c>
      <c r="M273" s="375">
        <f t="shared" si="17"/>
        <v>80</v>
      </c>
      <c r="N273" s="375">
        <f t="shared" si="17"/>
        <v>80</v>
      </c>
      <c r="O273" s="377">
        <v>80</v>
      </c>
      <c r="P273" s="180">
        <v>0</v>
      </c>
      <c r="Q273" s="180">
        <v>0</v>
      </c>
      <c r="R273" s="180">
        <v>0</v>
      </c>
      <c r="S273" s="180">
        <v>0</v>
      </c>
      <c r="T273" s="112"/>
      <c r="U273" s="133" t="s">
        <v>396</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399</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400</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401</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402</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403</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404</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405</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406</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407</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814</v>
      </c>
      <c r="J283" s="133" t="s">
        <v>398</v>
      </c>
      <c r="K283" s="375">
        <f t="shared" si="17"/>
        <v>80</v>
      </c>
      <c r="L283" s="375">
        <f t="shared" si="17"/>
        <v>80</v>
      </c>
      <c r="M283" s="375">
        <f t="shared" si="17"/>
        <v>80</v>
      </c>
      <c r="N283" s="375">
        <f t="shared" si="17"/>
        <v>80</v>
      </c>
      <c r="O283" s="377">
        <v>80</v>
      </c>
      <c r="P283" s="180">
        <v>0</v>
      </c>
      <c r="Q283" s="180">
        <v>0</v>
      </c>
      <c r="R283" s="180">
        <v>0</v>
      </c>
      <c r="S283" s="180">
        <v>0</v>
      </c>
      <c r="T283" s="112"/>
      <c r="U283" s="133" t="s">
        <v>396</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399</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400</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401</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402</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403</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404</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405</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406</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407</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1126</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473</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388</v>
      </c>
      <c r="L306" s="725" t="s">
        <v>389</v>
      </c>
      <c r="M306" s="725" t="s">
        <v>391</v>
      </c>
      <c r="N306" s="725" t="s">
        <v>392</v>
      </c>
      <c r="O306" s="725" t="s">
        <v>393</v>
      </c>
      <c r="P306" s="725" t="s">
        <v>395</v>
      </c>
      <c r="Q306" s="725" t="s">
        <v>903</v>
      </c>
      <c r="R306" s="725" t="s">
        <v>904</v>
      </c>
      <c r="S306" s="725" t="s">
        <v>1225</v>
      </c>
      <c r="T306" s="725"/>
      <c r="U306" s="725"/>
      <c r="V306" s="725" t="s">
        <v>388</v>
      </c>
      <c r="W306" s="725" t="s">
        <v>389</v>
      </c>
      <c r="X306" s="725" t="s">
        <v>391</v>
      </c>
      <c r="Y306" s="725" t="s">
        <v>392</v>
      </c>
      <c r="Z306" s="725" t="s">
        <v>393</v>
      </c>
      <c r="AA306" s="725" t="s">
        <v>395</v>
      </c>
      <c r="AB306" s="725" t="s">
        <v>903</v>
      </c>
      <c r="AC306" s="725" t="s">
        <v>904</v>
      </c>
      <c r="AD306" s="725" t="s">
        <v>1225</v>
      </c>
      <c r="AE306" s="725" t="s">
        <v>393</v>
      </c>
      <c r="AF306" s="725" t="s">
        <v>393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838</v>
      </c>
      <c r="J307" s="133" t="s">
        <v>396</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396</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411</v>
      </c>
      <c r="J317" s="133" t="s">
        <v>396</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396</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807</v>
      </c>
      <c r="J327" s="133" t="s">
        <v>396</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396</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808</v>
      </c>
      <c r="J337" s="133" t="s">
        <v>396</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396</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809</v>
      </c>
      <c r="J347" s="133" t="s">
        <v>396</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396</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810</v>
      </c>
      <c r="J357" s="133" t="s">
        <v>396</v>
      </c>
      <c r="K357" s="375">
        <f t="shared" si="25"/>
        <v>100</v>
      </c>
      <c r="L357" s="375">
        <f t="shared" si="25"/>
        <v>100</v>
      </c>
      <c r="M357" s="375">
        <f t="shared" si="25"/>
        <v>100</v>
      </c>
      <c r="N357" s="375">
        <f t="shared" si="25"/>
        <v>100</v>
      </c>
      <c r="O357" s="180">
        <v>100</v>
      </c>
      <c r="P357" s="180">
        <v>0</v>
      </c>
      <c r="Q357" s="180">
        <v>0</v>
      </c>
      <c r="R357" s="180">
        <v>0</v>
      </c>
      <c r="S357" s="180">
        <v>0</v>
      </c>
      <c r="T357" s="112"/>
      <c r="U357" s="133" t="s">
        <v>396</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811</v>
      </c>
      <c r="J367" s="133" t="s">
        <v>396</v>
      </c>
      <c r="K367" s="375">
        <f t="shared" si="25"/>
        <v>100</v>
      </c>
      <c r="L367" s="375">
        <f t="shared" si="25"/>
        <v>100</v>
      </c>
      <c r="M367" s="375">
        <f t="shared" si="25"/>
        <v>100</v>
      </c>
      <c r="N367" s="375">
        <f t="shared" si="25"/>
        <v>100</v>
      </c>
      <c r="O367" s="180">
        <v>100</v>
      </c>
      <c r="P367" s="180">
        <v>0</v>
      </c>
      <c r="Q367" s="180">
        <v>0</v>
      </c>
      <c r="R367" s="180">
        <v>0</v>
      </c>
      <c r="S367" s="180">
        <v>0</v>
      </c>
      <c r="T367" s="112"/>
      <c r="U367" s="133" t="s">
        <v>396</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812</v>
      </c>
      <c r="J377" s="133" t="s">
        <v>396</v>
      </c>
      <c r="K377" s="375">
        <f t="shared" si="25"/>
        <v>100</v>
      </c>
      <c r="L377" s="375">
        <f t="shared" si="25"/>
        <v>100</v>
      </c>
      <c r="M377" s="375">
        <f t="shared" si="25"/>
        <v>100</v>
      </c>
      <c r="N377" s="375">
        <f t="shared" si="25"/>
        <v>100</v>
      </c>
      <c r="O377" s="180">
        <v>100</v>
      </c>
      <c r="P377" s="180">
        <v>0</v>
      </c>
      <c r="Q377" s="180">
        <v>0</v>
      </c>
      <c r="R377" s="180">
        <v>0</v>
      </c>
      <c r="S377" s="180">
        <v>0</v>
      </c>
      <c r="T377" s="112"/>
      <c r="U377" s="133" t="s">
        <v>396</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813</v>
      </c>
      <c r="J387" s="133" t="s">
        <v>396</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396</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814</v>
      </c>
      <c r="J397" s="133" t="s">
        <v>396</v>
      </c>
      <c r="K397" s="375">
        <f t="shared" si="41"/>
        <v>100</v>
      </c>
      <c r="L397" s="375">
        <f t="shared" si="41"/>
        <v>100</v>
      </c>
      <c r="M397" s="375">
        <f t="shared" si="41"/>
        <v>100</v>
      </c>
      <c r="N397" s="375">
        <f t="shared" si="40"/>
        <v>100</v>
      </c>
      <c r="O397" s="180">
        <v>100</v>
      </c>
      <c r="P397" s="180">
        <v>0</v>
      </c>
      <c r="Q397" s="180">
        <v>0</v>
      </c>
      <c r="R397" s="180">
        <v>0</v>
      </c>
      <c r="S397" s="180">
        <v>0</v>
      </c>
      <c r="T397" s="112"/>
      <c r="U397" s="133" t="s">
        <v>396</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850</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396</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1241</v>
      </c>
      <c r="K450" s="807"/>
      <c r="L450" s="726"/>
      <c r="M450" s="726"/>
      <c r="N450" s="726"/>
      <c r="O450" s="807"/>
      <c r="P450" s="726"/>
      <c r="Q450" s="726"/>
      <c r="R450" s="726"/>
      <c r="S450" s="726"/>
      <c r="T450" s="1168"/>
      <c r="U450" s="728" t="s">
        <v>824</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398</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399</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400</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401</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402</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403</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404</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405</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406</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407</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847</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909</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846</v>
      </c>
      <c r="K476" s="700"/>
      <c r="L476" s="1168"/>
      <c r="M476" s="1168"/>
      <c r="N476" s="1168"/>
      <c r="O476" s="1168"/>
      <c r="P476" s="1168"/>
      <c r="Q476" s="1168"/>
      <c r="R476" s="1168"/>
      <c r="S476" s="1168"/>
      <c r="T476" s="725" t="s">
        <v>196</v>
      </c>
      <c r="U476" s="1168"/>
      <c r="V476" s="1168" t="s">
        <v>849</v>
      </c>
      <c r="W476" s="1168"/>
      <c r="X476" s="725" t="s">
        <v>197</v>
      </c>
      <c r="Y476" s="725"/>
      <c r="Z476" s="1167"/>
      <c r="AA476" s="1167"/>
      <c r="AB476" s="1167"/>
      <c r="AC476" s="789" t="s">
        <v>827</v>
      </c>
      <c r="AD476" s="789" t="s">
        <v>910</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827</v>
      </c>
      <c r="I477" s="790" t="s">
        <v>165</v>
      </c>
      <c r="J477" s="790" t="s">
        <v>397</v>
      </c>
      <c r="K477" s="790" t="s">
        <v>59</v>
      </c>
      <c r="L477" s="790" t="s">
        <v>60</v>
      </c>
      <c r="M477" s="790" t="s">
        <v>61</v>
      </c>
      <c r="N477" s="790" t="s">
        <v>62</v>
      </c>
      <c r="O477" s="790" t="s">
        <v>900</v>
      </c>
      <c r="P477" s="790" t="s">
        <v>901</v>
      </c>
      <c r="Q477" s="790" t="s">
        <v>902</v>
      </c>
      <c r="R477" s="790" t="s">
        <v>1224</v>
      </c>
      <c r="S477" s="789"/>
      <c r="T477" s="789" t="s">
        <v>198</v>
      </c>
      <c r="U477" s="789"/>
      <c r="V477" s="789" t="s">
        <v>848</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838</v>
      </c>
      <c r="I478" s="135" t="s">
        <v>398</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399</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400</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401</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402</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403</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404</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405</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406</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407</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411</v>
      </c>
      <c r="I488" s="135" t="s">
        <v>398</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399</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400</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401</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402</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403</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404</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405</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406</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407</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807</v>
      </c>
      <c r="I498" s="135" t="s">
        <v>398</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399</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400</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401</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402</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403</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404</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405</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406</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407</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808</v>
      </c>
      <c r="I508" s="135" t="s">
        <v>398</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399</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400</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401</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402</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403</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404</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405</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406</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407</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809</v>
      </c>
      <c r="I518" s="135" t="s">
        <v>398</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399</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400</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401</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402</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403</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404</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405</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406</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407</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810</v>
      </c>
      <c r="I528" s="135" t="s">
        <v>398</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399</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400</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401</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402</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403</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404</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405</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406</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407</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811</v>
      </c>
      <c r="I538" s="135" t="s">
        <v>398</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399</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400</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401</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402</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403</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404</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405</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406</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407</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812</v>
      </c>
      <c r="I548" s="135" t="s">
        <v>398</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399</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400</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401</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402</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403</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404</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405</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406</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407</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813</v>
      </c>
      <c r="I558" s="135" t="s">
        <v>398</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399</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400</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401</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402</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403</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404</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405</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406</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407</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814</v>
      </c>
      <c r="I568" s="135" t="s">
        <v>398</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399</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400</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401</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402</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403</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404</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405</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406</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407</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1105</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3" t="s">
        <v>1108</v>
      </c>
      <c r="H585" s="1193"/>
      <c r="I585" s="1193"/>
      <c r="J585" s="1193"/>
      <c r="K585" s="1193"/>
      <c r="L585" s="1193"/>
      <c r="M585" s="1193"/>
      <c r="N585" s="1193"/>
      <c r="O585" s="1193"/>
      <c r="P585" s="1193"/>
      <c r="Q585" s="1193"/>
      <c r="R585" s="1193"/>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473</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1106</v>
      </c>
      <c r="J594" s="979"/>
      <c r="K594" s="979"/>
      <c r="L594" s="979" t="s">
        <v>1127</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1107</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854</v>
      </c>
      <c r="O608" s="187"/>
      <c r="P608" s="1166" t="s">
        <v>851</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853</v>
      </c>
      <c r="O609" s="700"/>
      <c r="P609" s="1166" t="s">
        <v>852</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825</v>
      </c>
      <c r="O610" s="725"/>
      <c r="P610" s="725" t="s">
        <v>826</v>
      </c>
      <c r="Q610" s="1168"/>
      <c r="R610" s="725"/>
      <c r="S610" s="726" t="s">
        <v>203</v>
      </c>
      <c r="T610" s="726"/>
      <c r="U610" s="725"/>
      <c r="V610" s="1167" t="s">
        <v>197</v>
      </c>
      <c r="W610" s="1167"/>
      <c r="X610" s="1167"/>
      <c r="Y610" s="1167"/>
      <c r="Z610" s="1167"/>
      <c r="AA610" s="1167"/>
      <c r="AB610" s="1167"/>
      <c r="AC610" s="766" t="s">
        <v>909</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821</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827</v>
      </c>
      <c r="AD611" s="1167" t="s">
        <v>910</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838</v>
      </c>
      <c r="I614" s="133" t="s">
        <v>398</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399</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400</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401</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402</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403</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404</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405</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406</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407</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25">
      <c r="A624" s="136"/>
      <c r="B624" s="126"/>
      <c r="C624" s="108"/>
      <c r="D624" s="108"/>
      <c r="E624" s="108"/>
      <c r="F624" s="110"/>
      <c r="H624" s="138" t="s">
        <v>411</v>
      </c>
      <c r="I624" s="133" t="s">
        <v>398</v>
      </c>
      <c r="J624" s="1180">
        <f t="shared" ref="J624:K625" si="63">J$615</f>
        <v>0.68</v>
      </c>
      <c r="K624" s="1180">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25">
      <c r="A625" s="136"/>
      <c r="B625" s="126"/>
      <c r="C625" s="108"/>
      <c r="D625" s="108"/>
      <c r="E625" s="108"/>
      <c r="F625" s="110"/>
      <c r="I625" s="133" t="s">
        <v>399</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25">
      <c r="A626" s="136"/>
      <c r="B626" s="126"/>
      <c r="C626" s="108"/>
      <c r="D626" s="108"/>
      <c r="E626" s="108"/>
      <c r="F626" s="110"/>
      <c r="I626" s="133" t="s">
        <v>400</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25">
      <c r="A627" s="136"/>
      <c r="B627" s="126"/>
      <c r="C627" s="108"/>
      <c r="D627" s="108"/>
      <c r="E627" s="108"/>
      <c r="F627" s="110"/>
      <c r="I627" s="133" t="s">
        <v>401</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25">
      <c r="A628" s="136"/>
      <c r="B628" s="126"/>
      <c r="C628" s="108"/>
      <c r="D628" s="108"/>
      <c r="E628" s="108"/>
      <c r="F628" s="110"/>
      <c r="I628" s="133" t="s">
        <v>402</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25">
      <c r="A629" s="136"/>
      <c r="B629" s="126"/>
      <c r="C629" s="108"/>
      <c r="D629" s="108"/>
      <c r="E629" s="108"/>
      <c r="F629" s="110"/>
      <c r="I629" s="133" t="s">
        <v>403</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25">
      <c r="A630" s="136"/>
      <c r="B630" s="126"/>
      <c r="C630" s="108"/>
      <c r="D630" s="108"/>
      <c r="E630" s="108"/>
      <c r="F630" s="110"/>
      <c r="I630" s="133" t="s">
        <v>404</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25">
      <c r="A631" s="136"/>
      <c r="B631" s="126"/>
      <c r="C631" s="108"/>
      <c r="D631" s="108"/>
      <c r="E631" s="108"/>
      <c r="F631" s="110"/>
      <c r="I631" s="133" t="s">
        <v>405</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25">
      <c r="A632" s="136"/>
      <c r="B632" s="126"/>
      <c r="C632" s="108"/>
      <c r="D632" s="108"/>
      <c r="E632" s="108"/>
      <c r="F632" s="110"/>
      <c r="I632" s="133" t="s">
        <v>406</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25">
      <c r="A633" s="136"/>
      <c r="B633" s="126"/>
      <c r="C633" s="108"/>
      <c r="D633" s="108"/>
      <c r="E633" s="108"/>
      <c r="F633" s="110"/>
      <c r="I633" s="133" t="s">
        <v>407</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25">
      <c r="A634" s="136"/>
      <c r="B634" s="126"/>
      <c r="C634" s="108"/>
      <c r="D634" s="108"/>
      <c r="E634" s="108"/>
      <c r="F634" s="110"/>
      <c r="H634" s="138" t="s">
        <v>807</v>
      </c>
      <c r="I634" s="133" t="s">
        <v>398</v>
      </c>
      <c r="J634" s="1180">
        <f t="shared" ref="J634:K635" si="73">J$615</f>
        <v>0.68</v>
      </c>
      <c r="K634" s="1180">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25">
      <c r="A635" s="136"/>
      <c r="B635" s="126"/>
      <c r="C635" s="108"/>
      <c r="D635" s="108"/>
      <c r="E635" s="108"/>
      <c r="F635" s="110"/>
      <c r="I635" s="133" t="s">
        <v>399</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25">
      <c r="A636" s="136"/>
      <c r="B636" s="126"/>
      <c r="C636" s="108"/>
      <c r="D636" s="108"/>
      <c r="E636" s="108"/>
      <c r="F636" s="110"/>
      <c r="I636" s="133" t="s">
        <v>400</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25">
      <c r="A637" s="136"/>
      <c r="B637" s="126"/>
      <c r="C637" s="108"/>
      <c r="D637" s="108"/>
      <c r="E637" s="108"/>
      <c r="F637" s="110"/>
      <c r="I637" s="133" t="s">
        <v>401</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25">
      <c r="A638" s="136"/>
      <c r="B638" s="126"/>
      <c r="C638" s="108"/>
      <c r="D638" s="108"/>
      <c r="E638" s="108"/>
      <c r="F638" s="110"/>
      <c r="I638" s="133" t="s">
        <v>402</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25">
      <c r="A639" s="136"/>
      <c r="B639" s="126"/>
      <c r="C639" s="108"/>
      <c r="D639" s="108"/>
      <c r="E639" s="108"/>
      <c r="F639" s="110"/>
      <c r="I639" s="133" t="s">
        <v>403</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25">
      <c r="A640" s="136"/>
      <c r="B640" s="126"/>
      <c r="C640" s="108"/>
      <c r="D640" s="108"/>
      <c r="E640" s="108"/>
      <c r="F640" s="110"/>
      <c r="I640" s="133" t="s">
        <v>404</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25">
      <c r="A641" s="136"/>
      <c r="B641" s="126"/>
      <c r="C641" s="108"/>
      <c r="D641" s="108"/>
      <c r="E641" s="108"/>
      <c r="F641" s="110"/>
      <c r="I641" s="133" t="s">
        <v>405</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25">
      <c r="A642" s="136"/>
      <c r="B642" s="126"/>
      <c r="C642" s="108"/>
      <c r="D642" s="108"/>
      <c r="E642" s="108"/>
      <c r="F642" s="110"/>
      <c r="I642" s="133" t="s">
        <v>406</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25">
      <c r="A643" s="136"/>
      <c r="B643" s="126"/>
      <c r="C643" s="108"/>
      <c r="D643" s="108"/>
      <c r="E643" s="108"/>
      <c r="F643" s="110"/>
      <c r="I643" s="133" t="s">
        <v>407</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25">
      <c r="A644" s="136"/>
      <c r="B644" s="126"/>
      <c r="C644" s="108"/>
      <c r="D644" s="108"/>
      <c r="E644" s="108"/>
      <c r="F644" s="110"/>
      <c r="H644" s="138" t="s">
        <v>808</v>
      </c>
      <c r="I644" s="133" t="s">
        <v>398</v>
      </c>
      <c r="J644" s="1180">
        <f t="shared" ref="J644:K645" si="81">J$615</f>
        <v>0.68</v>
      </c>
      <c r="K644" s="1180">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25">
      <c r="A645" s="136"/>
      <c r="B645" s="126"/>
      <c r="C645" s="108"/>
      <c r="D645" s="108"/>
      <c r="E645" s="108"/>
      <c r="F645" s="110"/>
      <c r="I645" s="133" t="s">
        <v>399</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25">
      <c r="A646" s="136"/>
      <c r="B646" s="126"/>
      <c r="C646" s="108"/>
      <c r="D646" s="108"/>
      <c r="E646" s="108"/>
      <c r="F646" s="110"/>
      <c r="I646" s="133" t="s">
        <v>400</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25">
      <c r="A647" s="136"/>
      <c r="B647" s="126"/>
      <c r="C647" s="108"/>
      <c r="D647" s="108"/>
      <c r="E647" s="108"/>
      <c r="F647" s="110"/>
      <c r="I647" s="133" t="s">
        <v>401</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25">
      <c r="A648" s="136"/>
      <c r="B648" s="126"/>
      <c r="C648" s="108"/>
      <c r="D648" s="108"/>
      <c r="E648" s="108"/>
      <c r="F648" s="110"/>
      <c r="I648" s="133" t="s">
        <v>402</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25">
      <c r="A649" s="136"/>
      <c r="B649" s="126"/>
      <c r="C649" s="108"/>
      <c r="D649" s="108"/>
      <c r="E649" s="108"/>
      <c r="F649" s="110"/>
      <c r="I649" s="133" t="s">
        <v>403</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25">
      <c r="A650" s="136"/>
      <c r="B650" s="126"/>
      <c r="C650" s="108"/>
      <c r="D650" s="108"/>
      <c r="E650" s="108"/>
      <c r="F650" s="110"/>
      <c r="I650" s="133" t="s">
        <v>404</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25">
      <c r="A651" s="136"/>
      <c r="B651" s="126"/>
      <c r="C651" s="108"/>
      <c r="D651" s="108"/>
      <c r="E651" s="108"/>
      <c r="F651" s="110"/>
      <c r="I651" s="133" t="s">
        <v>405</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25">
      <c r="A652" s="136"/>
      <c r="B652" s="126"/>
      <c r="C652" s="108"/>
      <c r="D652" s="108"/>
      <c r="E652" s="108"/>
      <c r="F652" s="110"/>
      <c r="I652" s="133" t="s">
        <v>406</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25">
      <c r="A653" s="136"/>
      <c r="B653" s="126"/>
      <c r="C653" s="108"/>
      <c r="D653" s="108"/>
      <c r="E653" s="108"/>
      <c r="F653" s="110"/>
      <c r="I653" s="133" t="s">
        <v>407</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25">
      <c r="A654" s="136"/>
      <c r="B654" s="126"/>
      <c r="C654" s="108"/>
      <c r="D654" s="108"/>
      <c r="E654" s="108"/>
      <c r="F654" s="110"/>
      <c r="H654" s="138" t="s">
        <v>809</v>
      </c>
      <c r="I654" s="133" t="s">
        <v>398</v>
      </c>
      <c r="J654" s="1180">
        <f t="shared" ref="J654:K655" si="90">J$615</f>
        <v>0.68</v>
      </c>
      <c r="K654" s="1180">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25">
      <c r="A655" s="136"/>
      <c r="B655" s="126"/>
      <c r="C655" s="108"/>
      <c r="D655" s="108"/>
      <c r="E655" s="108"/>
      <c r="F655" s="110"/>
      <c r="I655" s="133" t="s">
        <v>399</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25">
      <c r="A656" s="136"/>
      <c r="B656" s="126"/>
      <c r="C656" s="108"/>
      <c r="D656" s="108"/>
      <c r="E656" s="108"/>
      <c r="F656" s="110"/>
      <c r="I656" s="133" t="s">
        <v>400</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25">
      <c r="A657" s="136"/>
      <c r="B657" s="126"/>
      <c r="C657" s="108"/>
      <c r="D657" s="108"/>
      <c r="E657" s="108"/>
      <c r="F657" s="110"/>
      <c r="I657" s="133" t="s">
        <v>401</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25">
      <c r="A658" s="136"/>
      <c r="B658" s="126"/>
      <c r="C658" s="108"/>
      <c r="D658" s="108"/>
      <c r="E658" s="108"/>
      <c r="F658" s="110"/>
      <c r="I658" s="133" t="s">
        <v>402</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25">
      <c r="A659" s="136"/>
      <c r="B659" s="126"/>
      <c r="C659" s="108"/>
      <c r="D659" s="108"/>
      <c r="E659" s="108"/>
      <c r="F659" s="110"/>
      <c r="I659" s="133" t="s">
        <v>403</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25">
      <c r="A660" s="136"/>
      <c r="B660" s="126"/>
      <c r="C660" s="108"/>
      <c r="D660" s="108"/>
      <c r="E660" s="108"/>
      <c r="F660" s="110"/>
      <c r="I660" s="133" t="s">
        <v>404</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25">
      <c r="A661" s="136"/>
      <c r="B661" s="126"/>
      <c r="C661" s="108"/>
      <c r="D661" s="108"/>
      <c r="E661" s="108"/>
      <c r="F661" s="110"/>
      <c r="I661" s="133" t="s">
        <v>405</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25">
      <c r="A662" s="136"/>
      <c r="B662" s="126"/>
      <c r="C662" s="108"/>
      <c r="D662" s="108"/>
      <c r="E662" s="108"/>
      <c r="F662" s="110"/>
      <c r="I662" s="133" t="s">
        <v>406</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25">
      <c r="A663" s="136"/>
      <c r="B663" s="126"/>
      <c r="C663" s="108"/>
      <c r="D663" s="108"/>
      <c r="E663" s="108"/>
      <c r="F663" s="110"/>
      <c r="I663" s="133" t="s">
        <v>407</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25">
      <c r="A664" s="136"/>
      <c r="B664" s="126"/>
      <c r="C664" s="108"/>
      <c r="D664" s="108"/>
      <c r="E664" s="108"/>
      <c r="F664" s="110"/>
      <c r="H664" s="138" t="s">
        <v>810</v>
      </c>
      <c r="I664" s="133" t="s">
        <v>398</v>
      </c>
      <c r="J664" s="1180">
        <f t="shared" ref="J664:K664" si="98">J$614</f>
        <v>0.5</v>
      </c>
      <c r="K664" s="1180">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25">
      <c r="A665" s="136"/>
      <c r="B665" s="126"/>
      <c r="C665" s="108"/>
      <c r="D665" s="108"/>
      <c r="E665" s="108"/>
      <c r="F665" s="110"/>
      <c r="I665" s="133" t="s">
        <v>399</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25">
      <c r="A666" s="136"/>
      <c r="B666" s="126"/>
      <c r="C666" s="108"/>
      <c r="D666" s="108"/>
      <c r="E666" s="108"/>
      <c r="F666" s="110"/>
      <c r="I666" s="133" t="s">
        <v>400</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25">
      <c r="A667" s="136"/>
      <c r="B667" s="126"/>
      <c r="C667" s="108"/>
      <c r="D667" s="108"/>
      <c r="E667" s="108"/>
      <c r="F667" s="110"/>
      <c r="I667" s="133" t="s">
        <v>401</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25">
      <c r="A668" s="136"/>
      <c r="B668" s="126"/>
      <c r="C668" s="108"/>
      <c r="D668" s="108"/>
      <c r="E668" s="108"/>
      <c r="F668" s="110"/>
      <c r="I668" s="133" t="s">
        <v>402</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25">
      <c r="A669" s="136"/>
      <c r="B669" s="126"/>
      <c r="C669" s="108"/>
      <c r="D669" s="108"/>
      <c r="E669" s="108"/>
      <c r="F669" s="110"/>
      <c r="I669" s="133" t="s">
        <v>403</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25">
      <c r="A670" s="136"/>
      <c r="B670" s="126"/>
      <c r="C670" s="108"/>
      <c r="D670" s="108"/>
      <c r="E670" s="108"/>
      <c r="F670" s="110"/>
      <c r="I670" s="133" t="s">
        <v>404</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25">
      <c r="A671" s="136"/>
      <c r="B671" s="126"/>
      <c r="C671" s="108"/>
      <c r="D671" s="108"/>
      <c r="E671" s="108"/>
      <c r="F671" s="110"/>
      <c r="I671" s="133" t="s">
        <v>405</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25">
      <c r="A672" s="136"/>
      <c r="B672" s="126"/>
      <c r="C672" s="108"/>
      <c r="D672" s="108"/>
      <c r="E672" s="108"/>
      <c r="F672" s="110"/>
      <c r="I672" s="133" t="s">
        <v>406</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25">
      <c r="A673" s="136"/>
      <c r="B673" s="126"/>
      <c r="C673" s="108"/>
      <c r="D673" s="108"/>
      <c r="E673" s="108"/>
      <c r="F673" s="110"/>
      <c r="I673" s="133" t="s">
        <v>407</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25">
      <c r="A674" s="136"/>
      <c r="B674" s="126"/>
      <c r="C674" s="108"/>
      <c r="D674" s="108"/>
      <c r="E674" s="108"/>
      <c r="F674" s="110"/>
      <c r="H674" s="138" t="s">
        <v>811</v>
      </c>
      <c r="I674" s="133" t="s">
        <v>398</v>
      </c>
      <c r="J674" s="1180">
        <f t="shared" ref="J674:K674" si="107">J$614</f>
        <v>0.5</v>
      </c>
      <c r="K674" s="1180">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25">
      <c r="A675" s="136"/>
      <c r="B675" s="126"/>
      <c r="C675" s="108"/>
      <c r="D675" s="108"/>
      <c r="E675" s="108"/>
      <c r="F675" s="110"/>
      <c r="I675" s="133" t="s">
        <v>399</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25">
      <c r="A676" s="136"/>
      <c r="B676" s="126"/>
      <c r="C676" s="108"/>
      <c r="D676" s="108"/>
      <c r="E676" s="108"/>
      <c r="F676" s="110"/>
      <c r="I676" s="133" t="s">
        <v>400</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25">
      <c r="A677" s="136"/>
      <c r="B677" s="126"/>
      <c r="C677" s="108"/>
      <c r="D677" s="108"/>
      <c r="E677" s="108"/>
      <c r="F677" s="110"/>
      <c r="I677" s="133" t="s">
        <v>401</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25">
      <c r="A678" s="136"/>
      <c r="B678" s="126"/>
      <c r="C678" s="108"/>
      <c r="D678" s="108"/>
      <c r="E678" s="108"/>
      <c r="F678" s="110"/>
      <c r="I678" s="133" t="s">
        <v>402</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25">
      <c r="A679" s="136"/>
      <c r="B679" s="126"/>
      <c r="C679" s="108"/>
      <c r="D679" s="108"/>
      <c r="E679" s="108"/>
      <c r="F679" s="110"/>
      <c r="I679" s="133" t="s">
        <v>403</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25">
      <c r="A680" s="136"/>
      <c r="B680" s="126"/>
      <c r="C680" s="108"/>
      <c r="D680" s="108"/>
      <c r="E680" s="108"/>
      <c r="F680" s="110"/>
      <c r="I680" s="133" t="s">
        <v>404</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25">
      <c r="A681" s="136"/>
      <c r="B681" s="126"/>
      <c r="C681" s="108"/>
      <c r="D681" s="108"/>
      <c r="E681" s="108"/>
      <c r="F681" s="110"/>
      <c r="I681" s="133" t="s">
        <v>405</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25">
      <c r="A682" s="136"/>
      <c r="B682" s="126"/>
      <c r="C682" s="108"/>
      <c r="D682" s="108"/>
      <c r="E682" s="108"/>
      <c r="F682" s="110"/>
      <c r="I682" s="133" t="s">
        <v>406</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25">
      <c r="A683" s="136"/>
      <c r="B683" s="126"/>
      <c r="C683" s="108"/>
      <c r="D683" s="108"/>
      <c r="E683" s="108"/>
      <c r="F683" s="110"/>
      <c r="I683" s="133" t="s">
        <v>407</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25">
      <c r="A684" s="136"/>
      <c r="B684" s="126"/>
      <c r="C684" s="108"/>
      <c r="D684" s="108"/>
      <c r="E684" s="108"/>
      <c r="F684" s="110"/>
      <c r="H684" s="138" t="s">
        <v>812</v>
      </c>
      <c r="I684" s="133" t="s">
        <v>398</v>
      </c>
      <c r="J684" s="1180">
        <f t="shared" ref="J684:K685" si="120">J$614</f>
        <v>0.5</v>
      </c>
      <c r="K684" s="1180">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25">
      <c r="A685" s="136"/>
      <c r="B685" s="126"/>
      <c r="C685" s="108"/>
      <c r="D685" s="108"/>
      <c r="E685" s="108"/>
      <c r="F685" s="110"/>
      <c r="I685" s="133" t="s">
        <v>399</v>
      </c>
      <c r="J685" s="1180">
        <f t="shared" si="120"/>
        <v>0.5</v>
      </c>
      <c r="K685" s="1180">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25">
      <c r="A686" s="136"/>
      <c r="B686" s="126"/>
      <c r="C686" s="108"/>
      <c r="D686" s="108"/>
      <c r="E686" s="108"/>
      <c r="F686" s="110"/>
      <c r="I686" s="133" t="s">
        <v>400</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25">
      <c r="A687" s="136"/>
      <c r="B687" s="126"/>
      <c r="C687" s="108"/>
      <c r="D687" s="108"/>
      <c r="E687" s="108"/>
      <c r="F687" s="110"/>
      <c r="I687" s="133" t="s">
        <v>401</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25">
      <c r="A688" s="136"/>
      <c r="B688" s="126"/>
      <c r="C688" s="108"/>
      <c r="D688" s="108"/>
      <c r="E688" s="108"/>
      <c r="F688" s="110"/>
      <c r="I688" s="133" t="s">
        <v>402</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25">
      <c r="A689" s="136"/>
      <c r="B689" s="126"/>
      <c r="C689" s="108"/>
      <c r="D689" s="108"/>
      <c r="E689" s="108"/>
      <c r="F689" s="110"/>
      <c r="I689" s="133" t="s">
        <v>403</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25">
      <c r="A690" s="136"/>
      <c r="B690" s="126"/>
      <c r="C690" s="108"/>
      <c r="D690" s="108"/>
      <c r="E690" s="108"/>
      <c r="F690" s="110"/>
      <c r="I690" s="133" t="s">
        <v>404</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25">
      <c r="A691" s="136"/>
      <c r="B691" s="126"/>
      <c r="C691" s="108"/>
      <c r="D691" s="108"/>
      <c r="E691" s="108"/>
      <c r="F691" s="110"/>
      <c r="I691" s="133" t="s">
        <v>405</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25">
      <c r="A692" s="136"/>
      <c r="B692" s="126"/>
      <c r="C692" s="108"/>
      <c r="D692" s="108"/>
      <c r="E692" s="108"/>
      <c r="F692" s="110"/>
      <c r="I692" s="133" t="s">
        <v>406</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25">
      <c r="A693" s="136"/>
      <c r="B693" s="126"/>
      <c r="C693" s="108"/>
      <c r="D693" s="108"/>
      <c r="E693" s="108"/>
      <c r="F693" s="110"/>
      <c r="I693" s="133" t="s">
        <v>407</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25">
      <c r="A694" s="136"/>
      <c r="B694" s="126"/>
      <c r="C694" s="108"/>
      <c r="D694" s="108"/>
      <c r="E694" s="108"/>
      <c r="F694" s="110"/>
      <c r="H694" s="138" t="s">
        <v>813</v>
      </c>
      <c r="I694" s="133" t="s">
        <v>398</v>
      </c>
      <c r="J694" s="1180">
        <f t="shared" ref="J694:K695" si="130">J$614</f>
        <v>0.5</v>
      </c>
      <c r="K694" s="1180">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25">
      <c r="A695" s="136"/>
      <c r="B695" s="126"/>
      <c r="C695" s="108"/>
      <c r="D695" s="108"/>
      <c r="E695" s="108"/>
      <c r="F695" s="110"/>
      <c r="I695" s="133" t="s">
        <v>399</v>
      </c>
      <c r="J695" s="1180">
        <f t="shared" si="130"/>
        <v>0.5</v>
      </c>
      <c r="K695" s="1180">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25">
      <c r="A696" s="136"/>
      <c r="B696" s="126"/>
      <c r="C696" s="108"/>
      <c r="D696" s="108"/>
      <c r="E696" s="108"/>
      <c r="F696" s="110"/>
      <c r="I696" s="133" t="s">
        <v>400</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25">
      <c r="A697" s="136"/>
      <c r="B697" s="126"/>
      <c r="C697" s="108"/>
      <c r="D697" s="108"/>
      <c r="E697" s="108"/>
      <c r="F697" s="110"/>
      <c r="I697" s="133" t="s">
        <v>401</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25">
      <c r="A698" s="136"/>
      <c r="B698" s="126"/>
      <c r="C698" s="108"/>
      <c r="D698" s="108"/>
      <c r="E698" s="108"/>
      <c r="F698" s="110"/>
      <c r="I698" s="133" t="s">
        <v>402</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25">
      <c r="A699" s="136"/>
      <c r="B699" s="126"/>
      <c r="C699" s="108"/>
      <c r="D699" s="108"/>
      <c r="E699" s="108"/>
      <c r="F699" s="110"/>
      <c r="I699" s="133" t="s">
        <v>403</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25">
      <c r="A700" s="136"/>
      <c r="B700" s="126"/>
      <c r="C700" s="108"/>
      <c r="D700" s="108"/>
      <c r="E700" s="108"/>
      <c r="F700" s="110"/>
      <c r="I700" s="133" t="s">
        <v>404</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25">
      <c r="A701" s="136"/>
      <c r="B701" s="126"/>
      <c r="C701" s="108"/>
      <c r="D701" s="108"/>
      <c r="E701" s="108"/>
      <c r="F701" s="110"/>
      <c r="I701" s="133" t="s">
        <v>405</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25">
      <c r="A702" s="136"/>
      <c r="B702" s="126"/>
      <c r="C702" s="108"/>
      <c r="D702" s="108"/>
      <c r="E702" s="108"/>
      <c r="F702" s="110"/>
      <c r="I702" s="133" t="s">
        <v>406</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25">
      <c r="A703" s="136"/>
      <c r="B703" s="126"/>
      <c r="C703" s="108"/>
      <c r="D703" s="108"/>
      <c r="E703" s="108"/>
      <c r="F703" s="110"/>
      <c r="I703" s="133" t="s">
        <v>407</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25">
      <c r="A704" s="136"/>
      <c r="B704" s="126"/>
      <c r="C704" s="108"/>
      <c r="D704" s="108"/>
      <c r="E704" s="108"/>
      <c r="F704" s="110"/>
      <c r="H704" s="138" t="s">
        <v>814</v>
      </c>
      <c r="I704" s="133" t="s">
        <v>398</v>
      </c>
      <c r="J704" s="1180">
        <f t="shared" ref="J704:K705" si="138">J$614</f>
        <v>0.5</v>
      </c>
      <c r="K704" s="1180">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25">
      <c r="A705" s="136"/>
      <c r="B705" s="126"/>
      <c r="C705" s="108"/>
      <c r="D705" s="108"/>
      <c r="E705" s="108"/>
      <c r="F705" s="110"/>
      <c r="I705" s="133" t="s">
        <v>399</v>
      </c>
      <c r="J705" s="1180">
        <f t="shared" si="138"/>
        <v>0.5</v>
      </c>
      <c r="K705" s="1180">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25">
      <c r="A706" s="136"/>
      <c r="B706" s="126"/>
      <c r="C706" s="108"/>
      <c r="D706" s="108"/>
      <c r="E706" s="108"/>
      <c r="F706" s="110"/>
      <c r="I706" s="133" t="s">
        <v>400</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25">
      <c r="A707" s="136"/>
      <c r="B707" s="126"/>
      <c r="C707" s="108"/>
      <c r="D707" s="108"/>
      <c r="E707" s="108"/>
      <c r="F707" s="110"/>
      <c r="I707" s="133" t="s">
        <v>401</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25">
      <c r="A708" s="136"/>
      <c r="B708" s="126"/>
      <c r="C708" s="108"/>
      <c r="D708" s="108"/>
      <c r="E708" s="108"/>
      <c r="F708" s="110"/>
      <c r="I708" s="133" t="s">
        <v>402</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25">
      <c r="A709" s="136"/>
      <c r="B709" s="126"/>
      <c r="C709" s="108"/>
      <c r="D709" s="108"/>
      <c r="E709" s="108"/>
      <c r="F709" s="110"/>
      <c r="I709" s="133" t="s">
        <v>403</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25">
      <c r="A710" s="136"/>
      <c r="B710" s="126"/>
      <c r="C710" s="108"/>
      <c r="D710" s="108"/>
      <c r="E710" s="108"/>
      <c r="F710" s="110"/>
      <c r="I710" s="133" t="s">
        <v>404</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25">
      <c r="A711" s="136"/>
      <c r="B711" s="126"/>
      <c r="C711" s="108"/>
      <c r="D711" s="108"/>
      <c r="E711" s="108"/>
      <c r="F711" s="110"/>
      <c r="I711" s="133" t="s">
        <v>405</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25">
      <c r="A712" s="136"/>
      <c r="B712" s="126"/>
      <c r="C712" s="108"/>
      <c r="D712" s="108"/>
      <c r="E712" s="108"/>
      <c r="F712" s="110"/>
      <c r="I712" s="133" t="s">
        <v>406</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25">
      <c r="A713" s="136"/>
      <c r="B713" s="126"/>
      <c r="C713" s="108"/>
      <c r="D713" s="108"/>
      <c r="E713" s="108"/>
      <c r="F713" s="110"/>
      <c r="I713" s="133" t="s">
        <v>407</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6"/>
      <c r="M729" s="1187"/>
      <c r="N729" s="1187"/>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384</v>
      </c>
      <c r="M733" s="135" t="s">
        <v>397</v>
      </c>
      <c r="N733" s="135" t="s">
        <v>59</v>
      </c>
      <c r="O733" s="135" t="s">
        <v>60</v>
      </c>
      <c r="P733" s="135" t="s">
        <v>61</v>
      </c>
      <c r="Q733" s="135" t="s">
        <v>62</v>
      </c>
      <c r="R733" s="135" t="s">
        <v>900</v>
      </c>
      <c r="S733" s="135" t="s">
        <v>901</v>
      </c>
      <c r="T733" s="135" t="s">
        <v>902</v>
      </c>
      <c r="U733" s="135" t="s">
        <v>1224</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838</v>
      </c>
      <c r="L734" s="133" t="s">
        <v>396</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411</v>
      </c>
      <c r="L744" s="133" t="s">
        <v>396</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807</v>
      </c>
      <c r="L754" s="133" t="s">
        <v>396</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808</v>
      </c>
      <c r="L764" s="133" t="s">
        <v>396</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809</v>
      </c>
      <c r="L774" s="133" t="s">
        <v>396</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810</v>
      </c>
      <c r="L784" s="133" t="s">
        <v>396</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811</v>
      </c>
      <c r="L794" s="133" t="s">
        <v>396</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812</v>
      </c>
      <c r="L804" s="133" t="s">
        <v>396</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813</v>
      </c>
      <c r="L814" s="133" t="s">
        <v>396</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814</v>
      </c>
      <c r="L824" s="133" t="s">
        <v>396</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398</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399</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400</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401</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402</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403</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404</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405</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406</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407</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914</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397</v>
      </c>
      <c r="L878" s="725" t="s">
        <v>59</v>
      </c>
      <c r="M878" s="725" t="s">
        <v>60</v>
      </c>
      <c r="N878" s="725" t="s">
        <v>61</v>
      </c>
      <c r="O878" s="725" t="s">
        <v>62</v>
      </c>
      <c r="P878" s="725" t="s">
        <v>900</v>
      </c>
      <c r="Q878" s="725" t="s">
        <v>901</v>
      </c>
      <c r="R878" s="725" t="s">
        <v>902</v>
      </c>
      <c r="S878" s="725" t="s">
        <v>1224</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838</v>
      </c>
      <c r="J879" s="203" t="s">
        <v>398</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399</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400</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401</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402</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403</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404</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405</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406</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407</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411</v>
      </c>
      <c r="J889" s="133" t="s">
        <v>396</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807</v>
      </c>
      <c r="J899" s="133" t="s">
        <v>396</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808</v>
      </c>
      <c r="J909" s="133" t="s">
        <v>396</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809</v>
      </c>
      <c r="J919" s="133" t="s">
        <v>396</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810</v>
      </c>
      <c r="J929" s="133" t="s">
        <v>396</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811</v>
      </c>
      <c r="J939" s="133" t="s">
        <v>396</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812</v>
      </c>
      <c r="J949" s="133" t="s">
        <v>396</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813</v>
      </c>
      <c r="J959" s="133" t="s">
        <v>396</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814</v>
      </c>
      <c r="J969" s="133" t="s">
        <v>396</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761</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765</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962</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763</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762</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932</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372</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386</v>
      </c>
      <c r="O995" s="610" t="s">
        <v>385</v>
      </c>
      <c r="P995" s="610" t="s">
        <v>201</v>
      </c>
      <c r="Q995" s="725" t="s">
        <v>760</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398</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399</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400</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401</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402</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403</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404</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405</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406</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407</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933</v>
      </c>
      <c r="H1007" s="111"/>
      <c r="I1007" s="111"/>
      <c r="J1007" s="111"/>
      <c r="K1007" s="111"/>
      <c r="L1007" s="616">
        <v>6.5</v>
      </c>
      <c r="M1007" s="111" t="s">
        <v>766</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417</v>
      </c>
      <c r="F6" s="459">
        <v>2</v>
      </c>
      <c r="G6" s="396"/>
      <c r="H6" s="856" t="s">
        <v>418</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419</v>
      </c>
      <c r="F7" s="465">
        <v>1</v>
      </c>
      <c r="G7" s="400"/>
      <c r="H7" s="401" t="s">
        <v>420</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425</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426</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427</v>
      </c>
      <c r="I11" s="621">
        <v>44838.396201504598</v>
      </c>
      <c r="J11" s="1200" t="s">
        <v>1268</v>
      </c>
      <c r="K11" s="1201"/>
      <c r="L11" s="1201"/>
      <c r="M11" s="1201"/>
      <c r="N11" s="1201"/>
      <c r="O11" s="1201"/>
      <c r="P11" s="1201"/>
      <c r="Q11" s="1201"/>
      <c r="R11" s="1201"/>
      <c r="S11" s="1201"/>
      <c r="T11" s="1201"/>
      <c r="U11" s="1201"/>
      <c r="V11" s="1201"/>
      <c r="W11" s="1201"/>
      <c r="X11" s="1202"/>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428</v>
      </c>
      <c r="I12" s="509">
        <v>44834.191269444404</v>
      </c>
      <c r="J12" s="1203" t="s">
        <v>1267</v>
      </c>
      <c r="K12" s="1203"/>
      <c r="L12" s="1203"/>
      <c r="M12" s="1203"/>
      <c r="N12" s="1203"/>
      <c r="O12" s="1203"/>
      <c r="P12" s="1203"/>
      <c r="Q12" s="1203"/>
      <c r="R12" s="1203"/>
      <c r="S12" s="1203"/>
      <c r="T12" s="1203"/>
      <c r="U12" s="1203"/>
      <c r="V12" s="1203"/>
      <c r="W12" s="1203"/>
      <c r="X12" s="1203"/>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429</v>
      </c>
      <c r="AR13" s="394"/>
      <c r="AS13" s="382"/>
      <c r="AT13" s="382"/>
      <c r="AU13" s="382"/>
    </row>
    <row r="14" spans="1:47" ht="5.0999999999999996" hidden="1" customHeight="1" outlineLevel="3" x14ac:dyDescent="0.25">
      <c r="A14" s="382"/>
      <c r="B14" s="391"/>
      <c r="C14" s="384">
        <f>INT($C$6)+3.005</f>
        <v>4.0049999999999999</v>
      </c>
      <c r="D14" s="408" t="s">
        <v>425</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430</v>
      </c>
      <c r="I15" s="415" t="s">
        <v>431</v>
      </c>
      <c r="J15" s="416">
        <v>15</v>
      </c>
      <c r="K15" s="415" t="s">
        <v>432</v>
      </c>
      <c r="L15" s="416">
        <v>8.43</v>
      </c>
      <c r="M15" s="413" t="s">
        <v>433</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434</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435</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436</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437</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429</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417</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419</v>
      </c>
      <c r="F30" s="465">
        <v>1</v>
      </c>
      <c r="G30" s="400"/>
      <c r="H30" s="401" t="s">
        <v>438</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422</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423</v>
      </c>
      <c r="C38" s="384">
        <f>INT(MAX($C$40:$C$169))+1</f>
        <v>5</v>
      </c>
      <c r="D38" s="408" t="s">
        <v>424</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439</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425</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440</v>
      </c>
      <c r="I41" s="429"/>
      <c r="J41" s="430">
        <v>2</v>
      </c>
      <c r="K41" s="413"/>
      <c r="L41" s="413" t="s">
        <v>912</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441</v>
      </c>
      <c r="I42" s="429"/>
      <c r="J42" s="430">
        <v>0</v>
      </c>
      <c r="K42" s="413"/>
      <c r="L42" s="413" t="s">
        <v>442</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443</v>
      </c>
      <c r="I43" s="429" t="s">
        <v>444</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445</v>
      </c>
      <c r="I44" s="429" t="s">
        <v>444</v>
      </c>
      <c r="J44" s="430">
        <v>15</v>
      </c>
      <c r="K44" s="413"/>
      <c r="L44" s="413" t="s">
        <v>446</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447</v>
      </c>
      <c r="I45" s="429"/>
      <c r="J45" s="430">
        <v>0</v>
      </c>
      <c r="K45" s="413"/>
      <c r="L45" s="413" t="s">
        <v>448</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449</v>
      </c>
      <c r="I46" s="432" t="s">
        <v>450</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451</v>
      </c>
      <c r="I47" s="429"/>
      <c r="J47" s="430">
        <v>1</v>
      </c>
      <c r="K47" s="413"/>
      <c r="L47" s="413" t="s">
        <v>452</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453</v>
      </c>
      <c r="I48" s="429" t="s">
        <v>454</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455</v>
      </c>
      <c r="I49" s="413"/>
      <c r="J49" s="416">
        <v>35</v>
      </c>
      <c r="K49" s="413"/>
      <c r="L49" s="413" t="s">
        <v>984</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456</v>
      </c>
      <c r="I50" s="429" t="s">
        <v>450</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1226</v>
      </c>
      <c r="I51" s="1158" t="s">
        <v>1227</v>
      </c>
      <c r="J51" s="451">
        <f>20*0</f>
        <v>0</v>
      </c>
      <c r="K51" s="413"/>
      <c r="L51" s="413" t="s">
        <v>1228</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457</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458</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459</v>
      </c>
      <c r="J55" s="436"/>
      <c r="K55" s="436" t="s">
        <v>460</v>
      </c>
      <c r="L55" s="436"/>
      <c r="M55" s="436" t="s">
        <v>461</v>
      </c>
      <c r="N55" s="436"/>
      <c r="O55" s="436" t="s">
        <v>462</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463</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463</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429</v>
      </c>
      <c r="AR58" s="394"/>
      <c r="AS58" s="382"/>
      <c r="AT58" s="382"/>
      <c r="AU58" s="382"/>
    </row>
    <row r="59" spans="1:47" outlineLevel="1" x14ac:dyDescent="0.25">
      <c r="A59" s="382"/>
      <c r="B59" s="391"/>
      <c r="C59" s="384">
        <f>INT($C$29)+1</f>
        <v>2</v>
      </c>
      <c r="D59" s="408"/>
      <c r="E59" s="465"/>
      <c r="F59" s="465"/>
      <c r="G59" s="408"/>
      <c r="H59" s="425" t="s">
        <v>464</v>
      </c>
      <c r="I59" s="426"/>
      <c r="J59" s="427"/>
      <c r="K59" s="439" t="s">
        <v>465</v>
      </c>
      <c r="L59" s="439" t="s">
        <v>466</v>
      </c>
      <c r="M59" s="440"/>
      <c r="N59" s="441"/>
      <c r="O59" s="397" t="s">
        <v>467</v>
      </c>
      <c r="P59" s="397"/>
      <c r="Q59" s="397" t="s">
        <v>468</v>
      </c>
      <c r="R59" s="397"/>
      <c r="S59" s="442" t="s">
        <v>22</v>
      </c>
      <c r="T59" s="427"/>
      <c r="U59" s="863" t="s">
        <v>469</v>
      </c>
      <c r="V59" s="397" t="s">
        <v>988</v>
      </c>
      <c r="W59" s="427"/>
      <c r="X59" s="441" t="s">
        <v>471</v>
      </c>
      <c r="Y59" s="443" t="s">
        <v>470</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472</v>
      </c>
      <c r="I60" s="442" t="s">
        <v>473</v>
      </c>
      <c r="J60" s="441"/>
      <c r="K60" s="439"/>
      <c r="L60" s="439" t="s">
        <v>474</v>
      </c>
      <c r="M60" s="440"/>
      <c r="N60" s="441"/>
      <c r="O60" s="442" t="s">
        <v>476</v>
      </c>
      <c r="P60" s="442" t="s">
        <v>477</v>
      </c>
      <c r="Q60" s="442" t="s">
        <v>476</v>
      </c>
      <c r="R60" s="442" t="s">
        <v>477</v>
      </c>
      <c r="S60" s="442" t="s">
        <v>475</v>
      </c>
      <c r="T60" s="441" t="s">
        <v>478</v>
      </c>
      <c r="U60" s="441" t="s">
        <v>479</v>
      </c>
      <c r="V60" s="442" t="s">
        <v>989</v>
      </c>
      <c r="W60" s="441"/>
      <c r="X60" s="441" t="s">
        <v>480</v>
      </c>
      <c r="Y60" s="780" t="s">
        <v>459</v>
      </c>
      <c r="Z60" s="780"/>
      <c r="AA60" s="780"/>
      <c r="AB60" s="780" t="s">
        <v>460</v>
      </c>
      <c r="AC60" s="780"/>
      <c r="AD60" s="780"/>
      <c r="AE60" s="780" t="s">
        <v>462</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425</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759</v>
      </c>
      <c r="Y62" s="413"/>
      <c r="Z62" s="413"/>
      <c r="AA62" s="413"/>
      <c r="AB62" s="413"/>
      <c r="AC62" s="413"/>
      <c r="AD62" s="413"/>
      <c r="AE62" s="413"/>
      <c r="AF62" s="413"/>
      <c r="AG62" s="413"/>
      <c r="AH62" s="413" t="s">
        <v>1134</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758</v>
      </c>
      <c r="Z63" s="435"/>
      <c r="AA63" s="435"/>
      <c r="AB63" s="435"/>
      <c r="AC63" s="435"/>
      <c r="AD63" s="605"/>
      <c r="AE63" s="500"/>
      <c r="AF63" s="413"/>
      <c r="AG63" s="413"/>
      <c r="AH63" s="429"/>
      <c r="AI63" s="435" t="s">
        <v>1253</v>
      </c>
      <c r="AJ63" s="435"/>
      <c r="AK63" s="429"/>
      <c r="AL63" s="429"/>
      <c r="AM63" s="429"/>
      <c r="AN63" s="435" t="s">
        <v>1255</v>
      </c>
      <c r="AO63" s="435"/>
      <c r="AP63" s="435"/>
      <c r="AQ63" s="408"/>
      <c r="AR63" s="394"/>
      <c r="AS63" s="382"/>
      <c r="AT63" s="382"/>
      <c r="AU63" s="382"/>
    </row>
    <row r="64" spans="1:47" ht="45" customHeight="1" outlineLevel="2" x14ac:dyDescent="0.25">
      <c r="A64" s="382"/>
      <c r="B64" s="391"/>
      <c r="C64" s="384">
        <f>INT($C$29)+2</f>
        <v>3</v>
      </c>
      <c r="D64" s="408"/>
      <c r="E64" s="1172" t="s">
        <v>1252</v>
      </c>
      <c r="F64" s="1172" t="s">
        <v>1245</v>
      </c>
      <c r="G64" s="408"/>
      <c r="H64" s="413"/>
      <c r="I64" s="429" t="s">
        <v>473</v>
      </c>
      <c r="J64" s="429" t="s">
        <v>165</v>
      </c>
      <c r="K64" s="429" t="s">
        <v>164</v>
      </c>
      <c r="L64" s="429" t="s">
        <v>466</v>
      </c>
      <c r="M64" s="413"/>
      <c r="N64" s="675" t="s">
        <v>842</v>
      </c>
      <c r="O64" s="963" t="s">
        <v>841</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1256</v>
      </c>
      <c r="AI64" s="429" t="s">
        <v>1248</v>
      </c>
      <c r="AJ64" s="429" t="s">
        <v>1247</v>
      </c>
      <c r="AK64" s="675" t="s">
        <v>1243</v>
      </c>
      <c r="AL64" s="675" t="s">
        <v>1254</v>
      </c>
      <c r="AM64" s="675" t="s">
        <v>1244</v>
      </c>
      <c r="AN64" s="675" t="s">
        <v>1249</v>
      </c>
      <c r="AO64" s="675" t="s">
        <v>1250</v>
      </c>
      <c r="AP64" s="675" t="s">
        <v>1251</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838</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779</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771</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772</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773</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774</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775</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776</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777</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778</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429</v>
      </c>
      <c r="AR166" s="394"/>
      <c r="AS166" s="382"/>
      <c r="AT166" s="382"/>
      <c r="AU166" s="382"/>
    </row>
    <row r="167" spans="1:47" ht="5.0999999999999996" customHeight="1" outlineLevel="3" x14ac:dyDescent="0.25">
      <c r="A167" s="382"/>
      <c r="B167" s="391"/>
      <c r="C167" s="384">
        <f>INT($C$29)+3.005</f>
        <v>4.0049999999999999</v>
      </c>
      <c r="D167" s="408" t="s">
        <v>425</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481</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429</v>
      </c>
      <c r="AR169" s="394"/>
      <c r="AS169" s="382"/>
      <c r="AT169" s="382"/>
      <c r="AU169" s="382"/>
    </row>
    <row r="170" spans="1:47" ht="17.25" outlineLevel="1" x14ac:dyDescent="0.25">
      <c r="A170" s="382"/>
      <c r="B170" s="391"/>
      <c r="C170" s="384">
        <f>INT($C$29)+1</f>
        <v>2</v>
      </c>
      <c r="D170" s="408"/>
      <c r="E170" s="465"/>
      <c r="F170" s="465"/>
      <c r="G170" s="408"/>
      <c r="H170" s="425" t="s">
        <v>482</v>
      </c>
      <c r="I170" s="449"/>
      <c r="J170" s="442" t="s">
        <v>483</v>
      </c>
      <c r="K170" s="397" t="s">
        <v>484</v>
      </c>
      <c r="L170" s="397"/>
      <c r="M170" s="397"/>
      <c r="N170" s="442"/>
      <c r="O170" s="397" t="s">
        <v>485</v>
      </c>
      <c r="P170" s="397"/>
      <c r="Q170" s="397"/>
      <c r="R170" s="397"/>
      <c r="S170" s="397"/>
      <c r="T170" s="397"/>
      <c r="U170" s="1176" t="s">
        <v>486</v>
      </c>
      <c r="V170" s="397"/>
      <c r="W170" s="397"/>
      <c r="X170" s="397"/>
      <c r="Y170" s="443"/>
      <c r="Z170" s="443"/>
      <c r="AA170" s="443"/>
      <c r="AB170" s="450"/>
      <c r="AC170" s="443" t="s">
        <v>1264</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487</v>
      </c>
      <c r="P171" s="442" t="s">
        <v>488</v>
      </c>
      <c r="Q171" s="442" t="s">
        <v>489</v>
      </c>
      <c r="R171" s="442" t="s">
        <v>911</v>
      </c>
      <c r="S171" s="442" t="s">
        <v>490</v>
      </c>
      <c r="T171" s="442" t="s">
        <v>491</v>
      </c>
      <c r="U171" s="397" t="s">
        <v>492</v>
      </c>
      <c r="V171" s="397"/>
      <c r="W171" s="397"/>
      <c r="X171" s="397"/>
      <c r="Y171" s="443"/>
      <c r="Z171" s="443"/>
      <c r="AA171" s="443"/>
      <c r="AB171" s="450"/>
      <c r="AC171" s="450" t="s">
        <v>1265</v>
      </c>
      <c r="AD171" s="450" t="s">
        <v>1266</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425</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493</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494</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495</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496</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497</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498</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499</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500</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501</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502</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503</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504</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429</v>
      </c>
      <c r="AR185" s="394"/>
      <c r="AS185" s="382"/>
      <c r="AT185" s="382"/>
      <c r="AU185" s="382"/>
    </row>
    <row r="186" spans="1:47" ht="5.0999999999999996" customHeight="1" outlineLevel="3" x14ac:dyDescent="0.25">
      <c r="A186" s="382"/>
      <c r="B186" s="391"/>
      <c r="C186" s="384">
        <f>INT($C$29)+3.005</f>
        <v>4.0049999999999999</v>
      </c>
      <c r="D186" s="408" t="s">
        <v>425</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913</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429</v>
      </c>
      <c r="AR188" s="394"/>
      <c r="AS188" s="382"/>
      <c r="AT188" s="382"/>
      <c r="AU188" s="382"/>
    </row>
    <row r="189" spans="1:47" outlineLevel="1" x14ac:dyDescent="0.25">
      <c r="A189" s="382"/>
      <c r="B189" s="391"/>
      <c r="C189" s="384">
        <f>INT($C$29)+1</f>
        <v>2</v>
      </c>
      <c r="D189" s="408"/>
      <c r="E189" s="465"/>
      <c r="F189" s="465"/>
      <c r="G189" s="408"/>
      <c r="H189" s="425" t="s">
        <v>505</v>
      </c>
      <c r="I189" s="426"/>
      <c r="J189" s="453" t="s">
        <v>396</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425</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507</v>
      </c>
      <c r="I191" s="429"/>
      <c r="J191" s="454">
        <v>50</v>
      </c>
      <c r="K191" s="413"/>
      <c r="L191" s="413"/>
      <c r="M191" s="413" t="s">
        <v>508</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1263</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509</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510</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511</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512</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513</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514</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515</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516</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517</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429</v>
      </c>
      <c r="AR203" s="394"/>
      <c r="AS203" s="382"/>
      <c r="AT203" s="382"/>
      <c r="AU203" s="382"/>
    </row>
    <row r="204" spans="1:47" outlineLevel="1" x14ac:dyDescent="0.25">
      <c r="A204" s="382"/>
      <c r="B204" s="391"/>
      <c r="C204" s="384">
        <f>INT($C$29)+1</f>
        <v>2</v>
      </c>
      <c r="D204" s="408"/>
      <c r="E204" s="465"/>
      <c r="F204" s="465"/>
      <c r="G204" s="408"/>
      <c r="H204" s="425" t="s">
        <v>518</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425</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519</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429</v>
      </c>
      <c r="AR207" s="394"/>
      <c r="AS207" s="382"/>
      <c r="AT207" s="382"/>
      <c r="AU207" s="382"/>
    </row>
    <row r="208" spans="1:47" outlineLevel="1" x14ac:dyDescent="0.25">
      <c r="A208" s="382"/>
      <c r="B208" s="391"/>
      <c r="C208" s="384">
        <f>INT($C$29)+1</f>
        <v>2</v>
      </c>
      <c r="D208" s="408"/>
      <c r="E208" s="465"/>
      <c r="F208" s="465"/>
      <c r="G208" s="408"/>
      <c r="H208" s="425" t="s">
        <v>520</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425</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521</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522</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523</v>
      </c>
      <c r="J213" s="429" t="s">
        <v>524</v>
      </c>
      <c r="K213" s="429" t="s">
        <v>769</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429</v>
      </c>
      <c r="AR215" s="394"/>
      <c r="AS215" s="382"/>
      <c r="AT215" s="382"/>
      <c r="AU215" s="382"/>
    </row>
    <row r="216" spans="1:47" s="687" customFormat="1" ht="30" customHeight="1" outlineLevel="1" x14ac:dyDescent="0.25">
      <c r="A216" s="382"/>
      <c r="B216" s="391"/>
      <c r="C216" s="384">
        <f>INT($C$29)+1</f>
        <v>2</v>
      </c>
      <c r="D216" s="408"/>
      <c r="E216" s="465"/>
      <c r="F216" s="465"/>
      <c r="G216" s="408"/>
      <c r="H216" s="425" t="s">
        <v>974</v>
      </c>
      <c r="I216" s="426"/>
      <c r="J216" s="1237" t="s">
        <v>976</v>
      </c>
      <c r="K216" s="1237"/>
      <c r="L216" s="1237" t="s">
        <v>975</v>
      </c>
      <c r="M216" s="1237"/>
      <c r="N216" s="442"/>
      <c r="O216" s="442" t="s">
        <v>999</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425</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429</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417</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419</v>
      </c>
      <c r="F233" s="462">
        <v>1</v>
      </c>
      <c r="G233" s="400"/>
      <c r="H233" s="401" t="s">
        <v>526</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459</v>
      </c>
      <c r="L237" s="466"/>
      <c r="M237" s="466"/>
      <c r="N237" s="466" t="s">
        <v>460</v>
      </c>
      <c r="O237" s="466"/>
      <c r="P237" s="466"/>
      <c r="Q237" s="466"/>
      <c r="R237" s="466" t="s">
        <v>462</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527</v>
      </c>
      <c r="M238" s="455" t="s">
        <v>4</v>
      </c>
      <c r="N238" s="455" t="s">
        <v>528</v>
      </c>
      <c r="O238" s="455" t="s">
        <v>529</v>
      </c>
      <c r="P238" s="455" t="s">
        <v>530</v>
      </c>
      <c r="Q238" s="455" t="s">
        <v>531</v>
      </c>
      <c r="R238" s="455" t="s">
        <v>528</v>
      </c>
      <c r="S238" s="455" t="s">
        <v>529</v>
      </c>
      <c r="T238" s="455" t="s">
        <v>530</v>
      </c>
      <c r="U238" s="455" t="s">
        <v>531</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422</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532</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423</v>
      </c>
      <c r="C241" s="384">
        <f>INT(MAX($C$244:$C$357))+1</f>
        <v>5</v>
      </c>
      <c r="D241" s="408" t="s">
        <v>424</v>
      </c>
      <c r="E241" s="465"/>
      <c r="F241" s="465"/>
      <c r="G241" s="408"/>
      <c r="H241" s="465" t="s">
        <v>533</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423</v>
      </c>
      <c r="C242" s="384">
        <f>INT(MAX($C$244:$C$357))+1</f>
        <v>5</v>
      </c>
      <c r="D242" s="408" t="s">
        <v>424</v>
      </c>
      <c r="E242" s="465"/>
      <c r="F242" s="465"/>
      <c r="G242" s="408"/>
      <c r="H242" s="465" t="s">
        <v>1086</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534</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425</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535</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536</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429</v>
      </c>
      <c r="AR248" s="394"/>
      <c r="AS248" s="382"/>
      <c r="AT248" s="382"/>
      <c r="AU248" s="382"/>
    </row>
    <row r="249" spans="1:47" outlineLevel="1" x14ac:dyDescent="0.25">
      <c r="A249" s="382"/>
      <c r="B249" s="391"/>
      <c r="C249" s="384">
        <f>INT($C$232)+1</f>
        <v>2</v>
      </c>
      <c r="D249" s="408"/>
      <c r="E249" s="465"/>
      <c r="F249" s="465"/>
      <c r="G249" s="408"/>
      <c r="H249" s="468" t="s">
        <v>537</v>
      </c>
      <c r="I249" s="397" t="s">
        <v>538</v>
      </c>
      <c r="J249" s="471"/>
      <c r="K249" s="397" t="s">
        <v>539</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425</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868</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4" t="s">
        <v>541</v>
      </c>
      <c r="AD251" s="1205"/>
      <c r="AE251" s="1205"/>
      <c r="AF251" s="1206"/>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867</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7"/>
      <c r="AD252" s="1208"/>
      <c r="AE252" s="1208"/>
      <c r="AF252" s="1209"/>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866</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10"/>
      <c r="AD253" s="1211"/>
      <c r="AE253" s="1211"/>
      <c r="AF253" s="1212"/>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542</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4" t="s">
        <v>1146</v>
      </c>
      <c r="AD254" s="1205"/>
      <c r="AE254" s="1205"/>
      <c r="AF254" s="1206"/>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543</v>
      </c>
      <c r="I255" s="413">
        <f>YEAR(MIN(N251:Q253)+MIN(R354:U356))</f>
        <v>2019</v>
      </c>
      <c r="J255" s="413"/>
      <c r="K255" s="413"/>
      <c r="L255" s="413"/>
      <c r="M255" s="413"/>
      <c r="N255" s="413"/>
      <c r="O255" s="413"/>
      <c r="P255" s="413"/>
      <c r="Q255" s="413"/>
      <c r="R255" s="413"/>
      <c r="S255" s="413"/>
      <c r="T255" s="413"/>
      <c r="U255" s="413"/>
      <c r="V255" s="413"/>
      <c r="W255" s="995" t="s">
        <v>540</v>
      </c>
      <c r="X255" s="413"/>
      <c r="Y255" s="413"/>
      <c r="Z255" s="413"/>
      <c r="AA255" s="413"/>
      <c r="AB255" s="413"/>
      <c r="AC255" s="1210"/>
      <c r="AD255" s="1211"/>
      <c r="AE255" s="1211"/>
      <c r="AF255" s="1212"/>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544</v>
      </c>
      <c r="F256" s="465"/>
      <c r="G256" s="408"/>
      <c r="H256" s="478" t="s">
        <v>545</v>
      </c>
      <c r="I256" s="436" t="s">
        <v>546</v>
      </c>
      <c r="J256" s="479"/>
      <c r="K256" s="416">
        <f>COUNTA($H$257:$H$312)</f>
        <v>3</v>
      </c>
      <c r="L256" s="416">
        <f>COUNTA($I$257:$I$312)/K256</f>
        <v>8</v>
      </c>
      <c r="M256" s="480">
        <v>-8</v>
      </c>
      <c r="N256" s="436" t="s">
        <v>828</v>
      </c>
      <c r="O256" s="436"/>
      <c r="P256" s="436"/>
      <c r="Q256" s="436"/>
      <c r="R256" s="436" t="s">
        <v>547</v>
      </c>
      <c r="S256" s="436"/>
      <c r="T256" s="436"/>
      <c r="U256" s="436"/>
      <c r="V256" s="413"/>
      <c r="W256" s="481" t="s">
        <v>548</v>
      </c>
      <c r="X256" s="481" t="s">
        <v>549</v>
      </c>
      <c r="Y256" s="481" t="s">
        <v>550</v>
      </c>
      <c r="Z256" s="481" t="s">
        <v>551</v>
      </c>
      <c r="AA256" s="482"/>
      <c r="AB256" s="413"/>
      <c r="AC256" s="481" t="s">
        <v>548</v>
      </c>
      <c r="AD256" s="481" t="s">
        <v>549</v>
      </c>
      <c r="AE256" s="481" t="s">
        <v>550</v>
      </c>
      <c r="AF256" s="481" t="s">
        <v>551</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552</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553</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554</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555</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556</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557</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558</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559</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552</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553</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560</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561</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562</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563</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564</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565</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552</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553</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560</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561</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562</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563</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564</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565</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1147</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429</v>
      </c>
      <c r="AR312" s="394"/>
      <c r="AS312" s="382"/>
      <c r="AT312" s="382"/>
      <c r="AU312" s="382"/>
    </row>
    <row r="313" spans="1:47" outlineLevel="2" x14ac:dyDescent="0.25">
      <c r="A313" s="382"/>
      <c r="B313" s="391"/>
      <c r="C313" s="384">
        <f>INT($C$232)+2</f>
        <v>3</v>
      </c>
      <c r="D313" s="408"/>
      <c r="E313" s="465" t="s">
        <v>544</v>
      </c>
      <c r="F313" s="465"/>
      <c r="G313" s="408"/>
      <c r="H313" s="478" t="s">
        <v>545</v>
      </c>
      <c r="I313" s="436" t="s">
        <v>546</v>
      </c>
      <c r="J313" s="436"/>
      <c r="K313" s="413"/>
      <c r="L313" s="413"/>
      <c r="M313" s="413"/>
      <c r="N313" s="436" t="s">
        <v>566</v>
      </c>
      <c r="O313" s="436"/>
      <c r="P313" s="436"/>
      <c r="Q313" s="436"/>
      <c r="R313" s="413" t="s">
        <v>567</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568</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569</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570</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555</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556</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557</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558</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559</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568</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569</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570</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555</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556</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557</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558</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559</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568</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569</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570</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555</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556</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557</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558</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559</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429</v>
      </c>
      <c r="AR338" s="394"/>
      <c r="AS338" s="382"/>
      <c r="AT338" s="382"/>
      <c r="AU338" s="382"/>
    </row>
    <row r="339" spans="1:47" outlineLevel="2" x14ac:dyDescent="0.25">
      <c r="A339" s="382"/>
      <c r="B339" s="391"/>
      <c r="C339" s="384">
        <f>INT($C$232+3)</f>
        <v>4</v>
      </c>
      <c r="D339" s="408"/>
      <c r="E339" s="465"/>
      <c r="F339" s="465"/>
      <c r="G339" s="408"/>
      <c r="H339" s="478" t="s">
        <v>571</v>
      </c>
      <c r="I339" s="436" t="s">
        <v>572</v>
      </c>
      <c r="J339" s="435"/>
      <c r="K339" s="413"/>
      <c r="L339" s="413"/>
      <c r="M339" s="413"/>
      <c r="N339" s="413"/>
      <c r="O339" s="1213" t="s">
        <v>1080</v>
      </c>
      <c r="P339" s="1214"/>
      <c r="Q339" s="1214"/>
      <c r="R339" s="1214"/>
      <c r="S339" s="1214"/>
      <c r="T339" s="1214"/>
      <c r="U339" s="1214"/>
      <c r="V339" s="1214"/>
      <c r="W339" s="1214"/>
      <c r="X339" s="1215"/>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6"/>
      <c r="P340" s="1217"/>
      <c r="Q340" s="1217"/>
      <c r="R340" s="1217"/>
      <c r="S340" s="1217"/>
      <c r="T340" s="1217"/>
      <c r="U340" s="1217"/>
      <c r="V340" s="1217"/>
      <c r="W340" s="1217"/>
      <c r="X340" s="1218"/>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1159</v>
      </c>
      <c r="I341" s="413">
        <v>1</v>
      </c>
      <c r="J341" s="413" t="b">
        <f>COUNTA(K341:M341)&gt;0</f>
        <v>0</v>
      </c>
      <c r="K341" s="430"/>
      <c r="L341" s="430"/>
      <c r="M341" s="430"/>
      <c r="N341" s="413"/>
      <c r="O341" s="1216"/>
      <c r="P341" s="1217"/>
      <c r="Q341" s="1217"/>
      <c r="R341" s="1217"/>
      <c r="S341" s="1217"/>
      <c r="T341" s="1217"/>
      <c r="U341" s="1217"/>
      <c r="V341" s="1217"/>
      <c r="W341" s="1217"/>
      <c r="X341" s="1218"/>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9"/>
      <c r="P342" s="1220"/>
      <c r="Q342" s="1220"/>
      <c r="R342" s="1220"/>
      <c r="S342" s="1220"/>
      <c r="T342" s="1220"/>
      <c r="U342" s="1220"/>
      <c r="V342" s="1220"/>
      <c r="W342" s="1220"/>
      <c r="X342" s="1221"/>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1152</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429</v>
      </c>
      <c r="AR347" s="394"/>
      <c r="AS347" s="382"/>
      <c r="AT347" s="382"/>
      <c r="AU347" s="382"/>
    </row>
    <row r="348" spans="1:47" outlineLevel="2" x14ac:dyDescent="0.25">
      <c r="A348" s="382"/>
      <c r="B348" s="391"/>
      <c r="C348" s="384">
        <f>INT($C$232+3)</f>
        <v>4</v>
      </c>
      <c r="D348" s="408"/>
      <c r="E348" s="465"/>
      <c r="F348" s="465"/>
      <c r="G348" s="408"/>
      <c r="H348" s="478" t="s">
        <v>545</v>
      </c>
      <c r="I348" s="413" t="s">
        <v>573</v>
      </c>
      <c r="J348" s="413"/>
      <c r="K348" s="413"/>
      <c r="L348" s="413"/>
      <c r="M348" s="413"/>
      <c r="N348" s="436" t="s">
        <v>574</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575</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429</v>
      </c>
      <c r="AR352" s="394"/>
      <c r="AS352" s="382"/>
      <c r="AT352" s="382"/>
      <c r="AU352" s="382"/>
    </row>
    <row r="353" spans="1:47" outlineLevel="2" x14ac:dyDescent="0.25">
      <c r="A353" s="382"/>
      <c r="B353" s="391"/>
      <c r="C353" s="384">
        <f>INT($C$232+3)</f>
        <v>4</v>
      </c>
      <c r="D353" s="408"/>
      <c r="E353" s="465"/>
      <c r="F353" s="465"/>
      <c r="G353" s="408"/>
      <c r="H353" s="511" t="s">
        <v>576</v>
      </c>
      <c r="I353" s="429" t="s">
        <v>525</v>
      </c>
      <c r="J353" s="413"/>
      <c r="K353" s="415" t="s">
        <v>577</v>
      </c>
      <c r="L353" s="429">
        <f>COUNTA($H$354:$H$357)</f>
        <v>3</v>
      </c>
      <c r="M353" s="416">
        <v>-6</v>
      </c>
      <c r="N353" s="413"/>
      <c r="O353" s="413"/>
      <c r="P353" s="413"/>
      <c r="Q353" s="413"/>
      <c r="R353" s="436" t="s">
        <v>578</v>
      </c>
      <c r="S353" s="435"/>
      <c r="T353" s="435"/>
      <c r="U353" s="435"/>
      <c r="V353" s="413"/>
      <c r="W353" s="413" t="s">
        <v>579</v>
      </c>
      <c r="X353" s="413" t="s">
        <v>580</v>
      </c>
      <c r="Y353" s="413" t="s">
        <v>581</v>
      </c>
      <c r="Z353" s="413" t="s">
        <v>582</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583</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839</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840</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429</v>
      </c>
      <c r="AR357" s="394"/>
      <c r="AS357" s="382"/>
      <c r="AT357" s="382"/>
      <c r="AU357" s="382"/>
    </row>
    <row r="358" spans="1:47" outlineLevel="1" x14ac:dyDescent="0.25">
      <c r="A358" s="382"/>
      <c r="B358" s="391"/>
      <c r="C358" s="384">
        <f>INT($C$232)+1</f>
        <v>2</v>
      </c>
      <c r="D358" s="408"/>
      <c r="E358" s="465"/>
      <c r="F358" s="465"/>
      <c r="G358" s="408"/>
      <c r="H358" s="468" t="s">
        <v>584</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425</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546</v>
      </c>
      <c r="J360" s="436"/>
      <c r="K360" s="413"/>
      <c r="L360" s="413"/>
      <c r="M360" s="413"/>
      <c r="N360" s="436" t="s">
        <v>585</v>
      </c>
      <c r="O360" s="436"/>
      <c r="P360" s="436"/>
      <c r="Q360" s="436"/>
      <c r="R360" s="413"/>
      <c r="S360" s="413"/>
      <c r="T360" s="413"/>
      <c r="U360" s="413"/>
      <c r="V360" s="413" t="s">
        <v>586</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568</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569</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570</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555</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556</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557</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558</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559</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429</v>
      </c>
      <c r="AR369" s="394"/>
      <c r="AS369" s="382"/>
      <c r="AT369" s="382"/>
      <c r="AU369" s="382"/>
    </row>
    <row r="370" spans="1:47" outlineLevel="2" x14ac:dyDescent="0.25">
      <c r="A370" s="382"/>
      <c r="B370" s="391"/>
      <c r="C370" s="384">
        <f>INT($C$232+3)</f>
        <v>4</v>
      </c>
      <c r="D370" s="408"/>
      <c r="E370" s="465"/>
      <c r="F370" s="465"/>
      <c r="G370" s="408"/>
      <c r="H370" s="478"/>
      <c r="I370" s="436" t="s">
        <v>546</v>
      </c>
      <c r="J370" s="436"/>
      <c r="K370" s="413"/>
      <c r="L370" s="413"/>
      <c r="M370" s="413"/>
      <c r="N370" s="436" t="s">
        <v>843</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568</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569</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570</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555</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556</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557</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558</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559</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429</v>
      </c>
      <c r="AR379" s="394"/>
      <c r="AS379" s="382"/>
      <c r="AT379" s="382"/>
      <c r="AU379" s="382"/>
    </row>
    <row r="380" spans="1:47" outlineLevel="2" x14ac:dyDescent="0.25">
      <c r="A380" s="382"/>
      <c r="B380" s="391"/>
      <c r="C380" s="384">
        <f>INT($C$232+3)</f>
        <v>4</v>
      </c>
      <c r="D380" s="408"/>
      <c r="E380" s="465"/>
      <c r="F380" s="465"/>
      <c r="G380" s="408"/>
      <c r="H380" s="478"/>
      <c r="I380" s="436" t="s">
        <v>546</v>
      </c>
      <c r="J380" s="436"/>
      <c r="K380" s="413"/>
      <c r="L380" s="413"/>
      <c r="M380" s="413"/>
      <c r="N380" s="436" t="s">
        <v>587</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568</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569</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570</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555</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556</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557</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558</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559</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429</v>
      </c>
      <c r="AR389" s="394"/>
      <c r="AS389" s="382"/>
      <c r="AT389" s="382"/>
      <c r="AU389" s="382"/>
    </row>
    <row r="390" spans="1:47" outlineLevel="2" x14ac:dyDescent="0.25">
      <c r="A390" s="382"/>
      <c r="B390" s="391"/>
      <c r="C390" s="384">
        <f t="shared" ref="C390:C395" si="83">INT($C$232)+3</f>
        <v>4</v>
      </c>
      <c r="D390" s="408"/>
      <c r="E390" s="465"/>
      <c r="F390" s="465"/>
      <c r="G390" s="408"/>
      <c r="H390" s="413" t="s">
        <v>1148</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588</v>
      </c>
      <c r="I391" s="452">
        <v>55</v>
      </c>
      <c r="J391" s="413" t="s">
        <v>589</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590</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591</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592</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593</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1081</v>
      </c>
      <c r="I397" s="413"/>
      <c r="J397" s="413"/>
      <c r="K397" s="413"/>
      <c r="L397" s="413" t="s">
        <v>594</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1073</v>
      </c>
      <c r="J398" s="413" t="s">
        <v>1074</v>
      </c>
      <c r="K398" s="962"/>
      <c r="L398" s="429" t="s">
        <v>595</v>
      </c>
      <c r="M398" s="429" t="s">
        <v>1076</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1075</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569</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570</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555</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556</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557</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558</v>
      </c>
      <c r="I405" s="516" t="b">
        <v>0</v>
      </c>
      <c r="J405" s="430" t="b">
        <v>0</v>
      </c>
      <c r="K405" s="413"/>
      <c r="L405" s="446">
        <f t="shared" si="86"/>
        <v>1</v>
      </c>
      <c r="M405" s="446">
        <f t="shared" si="85"/>
        <v>1</v>
      </c>
      <c r="N405" s="483"/>
      <c r="O405" s="796"/>
      <c r="P405" s="1222" t="s">
        <v>943</v>
      </c>
      <c r="Q405" s="1222"/>
      <c r="R405" s="1222"/>
      <c r="S405" s="1222"/>
      <c r="T405" s="1222"/>
      <c r="U405" s="1222"/>
      <c r="V405" s="1222"/>
      <c r="W405" s="1222"/>
      <c r="X405" s="1222"/>
      <c r="Y405" s="1222"/>
      <c r="Z405" s="1223"/>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559</v>
      </c>
      <c r="I406" s="516" t="b">
        <v>0</v>
      </c>
      <c r="J406" s="430" t="b">
        <v>0</v>
      </c>
      <c r="K406" s="413"/>
      <c r="L406" s="446">
        <f t="shared" si="86"/>
        <v>1</v>
      </c>
      <c r="M406" s="446">
        <f t="shared" si="85"/>
        <v>1</v>
      </c>
      <c r="N406" s="483"/>
      <c r="O406" s="796"/>
      <c r="P406" s="1224"/>
      <c r="Q406" s="1224"/>
      <c r="R406" s="1224"/>
      <c r="S406" s="1224"/>
      <c r="T406" s="1224"/>
      <c r="U406" s="1224"/>
      <c r="V406" s="1224"/>
      <c r="W406" s="1224"/>
      <c r="X406" s="1224"/>
      <c r="Y406" s="1224"/>
      <c r="Z406" s="1225"/>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4"/>
      <c r="Q407" s="1224"/>
      <c r="R407" s="1224"/>
      <c r="S407" s="1224"/>
      <c r="T407" s="1224"/>
      <c r="U407" s="1224"/>
      <c r="V407" s="1224"/>
      <c r="W407" s="1224"/>
      <c r="X407" s="1224"/>
      <c r="Y407" s="1224"/>
      <c r="Z407" s="1225"/>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596</v>
      </c>
      <c r="I408" s="565"/>
      <c r="J408" s="565"/>
      <c r="K408" s="565"/>
      <c r="L408" s="565"/>
      <c r="M408" s="565"/>
      <c r="N408" s="565"/>
      <c r="O408" s="795"/>
      <c r="P408" s="1224"/>
      <c r="Q408" s="1224"/>
      <c r="R408" s="1224"/>
      <c r="S408" s="1224"/>
      <c r="T408" s="1224"/>
      <c r="U408" s="1224"/>
      <c r="V408" s="1224"/>
      <c r="W408" s="1224"/>
      <c r="X408" s="1224"/>
      <c r="Y408" s="1224"/>
      <c r="Z408" s="1225"/>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597</v>
      </c>
      <c r="L409" s="435"/>
      <c r="M409" s="435"/>
      <c r="N409" s="519"/>
      <c r="O409" s="793"/>
      <c r="P409" s="1224"/>
      <c r="Q409" s="1224"/>
      <c r="R409" s="1224"/>
      <c r="S409" s="1224"/>
      <c r="T409" s="1224"/>
      <c r="U409" s="1224"/>
      <c r="V409" s="1224"/>
      <c r="W409" s="1224"/>
      <c r="X409" s="1224"/>
      <c r="Y409" s="1224"/>
      <c r="Z409" s="1225"/>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576</v>
      </c>
      <c r="J410" s="520" t="s">
        <v>598</v>
      </c>
      <c r="K410" s="521" t="s">
        <v>599</v>
      </c>
      <c r="L410" s="429" t="s">
        <v>600</v>
      </c>
      <c r="M410" s="429" t="s">
        <v>601</v>
      </c>
      <c r="N410" s="522" t="s">
        <v>576</v>
      </c>
      <c r="O410" s="794"/>
      <c r="P410" s="1224"/>
      <c r="Q410" s="1224"/>
      <c r="R410" s="1224"/>
      <c r="S410" s="1224"/>
      <c r="T410" s="1224"/>
      <c r="U410" s="1224"/>
      <c r="V410" s="1224"/>
      <c r="W410" s="1224"/>
      <c r="X410" s="1224"/>
      <c r="Y410" s="1224"/>
      <c r="Z410" s="1225"/>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460</v>
      </c>
      <c r="I411" s="516" t="b">
        <v>1</v>
      </c>
      <c r="J411" s="516" t="b">
        <v>1</v>
      </c>
      <c r="K411" s="521" t="b">
        <v>0</v>
      </c>
      <c r="L411" s="430" t="b">
        <v>1</v>
      </c>
      <c r="M411" s="430" t="b">
        <v>1</v>
      </c>
      <c r="N411" s="524" t="b">
        <v>1</v>
      </c>
      <c r="O411" s="794"/>
      <c r="P411" s="1224"/>
      <c r="Q411" s="1224"/>
      <c r="R411" s="1224"/>
      <c r="S411" s="1224"/>
      <c r="T411" s="1224"/>
      <c r="U411" s="1224"/>
      <c r="V411" s="1224"/>
      <c r="W411" s="1224"/>
      <c r="X411" s="1224"/>
      <c r="Y411" s="1224"/>
      <c r="Z411" s="1225"/>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462</v>
      </c>
      <c r="I412" s="516" t="b">
        <v>1</v>
      </c>
      <c r="J412" s="516" t="b">
        <v>1</v>
      </c>
      <c r="K412" s="521" t="b">
        <v>0</v>
      </c>
      <c r="L412" s="430" t="b">
        <v>1</v>
      </c>
      <c r="M412" s="430" t="b">
        <v>1</v>
      </c>
      <c r="N412" s="524" t="b">
        <v>1</v>
      </c>
      <c r="O412" s="794"/>
      <c r="P412" s="1226"/>
      <c r="Q412" s="1226"/>
      <c r="R412" s="1226"/>
      <c r="S412" s="1226"/>
      <c r="T412" s="1226"/>
      <c r="U412" s="1226"/>
      <c r="V412" s="1226"/>
      <c r="W412" s="1226"/>
      <c r="X412" s="1226"/>
      <c r="Y412" s="1226"/>
      <c r="Z412" s="1227"/>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429</v>
      </c>
      <c r="AR413" s="394"/>
      <c r="AS413" s="382"/>
      <c r="AT413" s="382"/>
      <c r="AU413" s="382"/>
    </row>
    <row r="414" spans="1:47" outlineLevel="1" x14ac:dyDescent="0.25">
      <c r="A414" s="382"/>
      <c r="B414" s="391"/>
      <c r="C414" s="384">
        <f>INT($C$232)+1</f>
        <v>2</v>
      </c>
      <c r="D414" s="408"/>
      <c r="E414" s="465"/>
      <c r="F414" s="465"/>
      <c r="G414" s="408"/>
      <c r="H414" s="468" t="s">
        <v>927</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425</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603</v>
      </c>
      <c r="I416" s="436" t="s">
        <v>604</v>
      </c>
      <c r="J416" s="525"/>
      <c r="K416" s="436" t="s">
        <v>829</v>
      </c>
      <c r="L416" s="436"/>
      <c r="M416" s="436"/>
      <c r="N416" s="436" t="s">
        <v>830</v>
      </c>
      <c r="O416" s="436"/>
      <c r="P416" s="436"/>
      <c r="Q416" s="436"/>
      <c r="R416" s="436" t="s">
        <v>1154</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831</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429</v>
      </c>
      <c r="AR428" s="394"/>
      <c r="AS428" s="382"/>
      <c r="AT428" s="382"/>
      <c r="AU428" s="382"/>
    </row>
    <row r="429" spans="1:47" outlineLevel="1" x14ac:dyDescent="0.25">
      <c r="A429" s="382"/>
      <c r="B429" s="391"/>
      <c r="C429" s="384">
        <f>INT($C$232)+1</f>
        <v>2</v>
      </c>
      <c r="D429" s="408"/>
      <c r="E429" s="465"/>
      <c r="F429" s="465"/>
      <c r="G429" s="408"/>
      <c r="H429" s="468" t="s">
        <v>602</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425</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603</v>
      </c>
      <c r="I431" s="436" t="s">
        <v>605</v>
      </c>
      <c r="J431" s="525"/>
      <c r="K431" s="526">
        <f>COUNTA($H432:$H$462)</f>
        <v>30</v>
      </c>
      <c r="L431" s="526">
        <f>COUNTA($I$432:$I$462)/K431</f>
        <v>1</v>
      </c>
      <c r="M431" s="416">
        <v>-9</v>
      </c>
      <c r="N431" s="436" t="s">
        <v>606</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838</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838</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838</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429</v>
      </c>
      <c r="AR462" s="394"/>
      <c r="AS462" s="382"/>
      <c r="AT462" s="382"/>
      <c r="AU462" s="382"/>
    </row>
    <row r="463" spans="1:47" outlineLevel="2" x14ac:dyDescent="0.25">
      <c r="A463" s="382"/>
      <c r="B463" s="391"/>
      <c r="C463" s="384">
        <f>INT($C$232)+2</f>
        <v>3</v>
      </c>
      <c r="D463" s="408"/>
      <c r="E463" s="465"/>
      <c r="F463" s="465"/>
      <c r="G463" s="408"/>
      <c r="H463" s="478" t="s">
        <v>603</v>
      </c>
      <c r="I463" s="436" t="s">
        <v>607</v>
      </c>
      <c r="J463" s="436"/>
      <c r="K463" s="528">
        <f>COUNTA($H464:$H$476)</f>
        <v>3</v>
      </c>
      <c r="L463" s="526">
        <f>COUNTA($I$464:$I$476)/K463</f>
        <v>4</v>
      </c>
      <c r="M463" s="500"/>
      <c r="N463" s="413"/>
      <c r="O463" s="436" t="s">
        <v>608</v>
      </c>
      <c r="P463" s="436"/>
      <c r="Q463" s="436"/>
      <c r="R463" s="436" t="s">
        <v>609</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610</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429</v>
      </c>
      <c r="AR476" s="394"/>
      <c r="AS476" s="382"/>
      <c r="AT476" s="382"/>
      <c r="AU476" s="382"/>
    </row>
    <row r="477" spans="1:47" outlineLevel="2" x14ac:dyDescent="0.25">
      <c r="A477" s="382"/>
      <c r="B477" s="391"/>
      <c r="C477" s="384">
        <f>INT($C$232)+2</f>
        <v>3</v>
      </c>
      <c r="D477" s="408"/>
      <c r="E477" s="465"/>
      <c r="F477" s="465"/>
      <c r="G477" s="408"/>
      <c r="H477" s="478" t="s">
        <v>603</v>
      </c>
      <c r="I477" s="436" t="s">
        <v>611</v>
      </c>
      <c r="J477" s="436"/>
      <c r="K477" s="528"/>
      <c r="L477" s="526">
        <f>COUNTA($I478:$I$490)/COUNTA($H478:$H$490)</f>
        <v>4</v>
      </c>
      <c r="M477" s="413"/>
      <c r="N477" s="436" t="s">
        <v>612</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610</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613</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614</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615</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610</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613</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614</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615</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610</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613</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614</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615</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429</v>
      </c>
      <c r="AR490" s="394"/>
      <c r="AS490" s="382"/>
      <c r="AT490" s="382"/>
      <c r="AU490" s="382"/>
    </row>
    <row r="491" spans="1:47" outlineLevel="2" x14ac:dyDescent="0.25">
      <c r="A491" s="382"/>
      <c r="B491" s="391"/>
      <c r="C491" s="384">
        <f>INT($C$232)+2</f>
        <v>3</v>
      </c>
      <c r="D491" s="408"/>
      <c r="E491" s="465"/>
      <c r="F491" s="465"/>
      <c r="G491" s="408"/>
      <c r="H491" s="478" t="s">
        <v>603</v>
      </c>
      <c r="I491" s="478" t="s">
        <v>915</v>
      </c>
      <c r="J491" s="436" t="s">
        <v>930</v>
      </c>
      <c r="K491" s="436"/>
      <c r="L491" s="526">
        <f>COUNTA($J492:$J$612)/COUNTA($I492:$I$612)</f>
        <v>8</v>
      </c>
      <c r="M491" s="413"/>
      <c r="N491" s="436" t="s">
        <v>612</v>
      </c>
      <c r="O491" s="436"/>
      <c r="P491" s="436"/>
      <c r="Q491" s="436"/>
      <c r="R491" s="778" t="s">
        <v>928</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916</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917</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152</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616</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617</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618</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619</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592</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916</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917</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152</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616</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617</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618</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619</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592</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916</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917</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152</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616</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617</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618</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619</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592</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916</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917</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152</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616</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617</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618</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619</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592</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916</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917</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152</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616</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617</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618</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619</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592</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610</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917</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152</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616</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617</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618</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619</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592</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610</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917</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152</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616</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617</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618</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619</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592</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610</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917</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152</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616</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617</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618</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619</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592</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610</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917</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152</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616</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617</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618</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619</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592</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610</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917</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152</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616</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617</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618</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619</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592</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610</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917</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152</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616</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617</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618</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619</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592</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610</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917</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152</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616</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617</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618</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619</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592</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610</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917</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152</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616</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617</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618</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619</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592</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610</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917</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152</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616</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617</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618</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619</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592</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610</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917</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152</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616</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617</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618</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619</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592</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429</v>
      </c>
      <c r="AR612" s="394"/>
      <c r="AS612" s="382"/>
      <c r="AT612" s="382"/>
      <c r="AU612" s="382"/>
    </row>
    <row r="613" spans="1:47" outlineLevel="2" x14ac:dyDescent="0.25">
      <c r="A613" s="382"/>
      <c r="B613" s="391"/>
      <c r="C613" s="384">
        <f>INT($C$232)+2</f>
        <v>3</v>
      </c>
      <c r="D613" s="408"/>
      <c r="E613" s="465"/>
      <c r="F613" s="465"/>
      <c r="G613" s="408"/>
      <c r="H613" s="478" t="s">
        <v>603</v>
      </c>
      <c r="I613" s="436" t="s">
        <v>620</v>
      </c>
      <c r="J613" s="436"/>
      <c r="K613" s="528"/>
      <c r="L613" s="526">
        <f>COUNTA($I614:$I$638)/COUNTA($H614:$H$638)</f>
        <v>8</v>
      </c>
      <c r="M613" s="413"/>
      <c r="N613" s="436"/>
      <c r="O613" s="436"/>
      <c r="P613" s="436"/>
      <c r="Q613" s="436"/>
      <c r="R613" s="436" t="s">
        <v>621</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568</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569</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570</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555</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556</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557</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558</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559</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568</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569</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570</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555</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556</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557</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558</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559</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568</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569</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570</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555</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556</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557</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558</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559</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429</v>
      </c>
      <c r="AR638" s="394"/>
      <c r="AS638" s="382"/>
      <c r="AT638" s="382"/>
      <c r="AU638" s="382"/>
    </row>
    <row r="639" spans="1:47" outlineLevel="2" x14ac:dyDescent="0.25">
      <c r="A639" s="382"/>
      <c r="B639" s="391"/>
      <c r="C639" s="384">
        <f>INT($C$232)+2</f>
        <v>3</v>
      </c>
      <c r="D639" s="408"/>
      <c r="E639" s="465"/>
      <c r="F639" s="465"/>
      <c r="G639" s="408"/>
      <c r="H639" s="478" t="s">
        <v>603</v>
      </c>
      <c r="I639" s="436" t="s">
        <v>941</v>
      </c>
      <c r="J639" s="436"/>
      <c r="K639" s="528"/>
      <c r="L639" s="526">
        <f>COUNTA($I640:$I$652)/COUNTA($H640:$H$652)</f>
        <v>4</v>
      </c>
      <c r="M639" s="413"/>
      <c r="N639" s="436"/>
      <c r="O639" s="436"/>
      <c r="P639" s="436"/>
      <c r="Q639" s="436"/>
      <c r="R639" s="436" t="s">
        <v>621</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610</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623</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624</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625</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610</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623</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624</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625</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610</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623</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624</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625</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429</v>
      </c>
      <c r="AR652" s="394"/>
      <c r="AS652" s="382"/>
      <c r="AT652" s="382"/>
      <c r="AU652" s="382"/>
    </row>
    <row r="653" spans="1:47" outlineLevel="2" x14ac:dyDescent="0.25">
      <c r="A653" s="382"/>
      <c r="B653" s="391"/>
      <c r="C653" s="384">
        <f>INT($C$232)+2</f>
        <v>3</v>
      </c>
      <c r="D653" s="408"/>
      <c r="E653" s="465"/>
      <c r="F653" s="465"/>
      <c r="G653" s="408"/>
      <c r="H653" s="478" t="s">
        <v>603</v>
      </c>
      <c r="I653" s="436" t="s">
        <v>942</v>
      </c>
      <c r="J653" s="436"/>
      <c r="K653" s="528"/>
      <c r="L653" s="526">
        <f>COUNTA($I654:$I$669)/COUNTA($H654:$H$669)</f>
        <v>5</v>
      </c>
      <c r="M653" s="413"/>
      <c r="N653" s="436"/>
      <c r="O653" s="436"/>
      <c r="P653" s="436"/>
      <c r="Q653" s="436"/>
      <c r="R653" s="436" t="s">
        <v>621</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610</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622</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591</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619</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592</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610</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622</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591</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619</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592</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610</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622</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591</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619</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592</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429</v>
      </c>
      <c r="AR669" s="394"/>
      <c r="AS669" s="382"/>
      <c r="AT669" s="382"/>
      <c r="AU669" s="382"/>
    </row>
    <row r="670" spans="1:47" outlineLevel="1" x14ac:dyDescent="0.25">
      <c r="A670" s="382"/>
      <c r="B670" s="391"/>
      <c r="C670" s="384">
        <f>INT($C$232)+1</f>
        <v>2</v>
      </c>
      <c r="D670" s="408"/>
      <c r="E670" s="465"/>
      <c r="F670" s="465"/>
      <c r="G670" s="408"/>
      <c r="H670" s="468" t="s">
        <v>626</v>
      </c>
      <c r="I670" s="426" t="s">
        <v>627</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425</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539</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865</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628</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539</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628</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539</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628</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1153</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545</v>
      </c>
      <c r="I678" s="436" t="s">
        <v>629</v>
      </c>
      <c r="J678" s="525" t="s">
        <v>630</v>
      </c>
      <c r="K678" s="526">
        <f>COUNTA($H$679:$H$750)</f>
        <v>3</v>
      </c>
      <c r="L678" s="526">
        <f>COUNTA($I$679:$I$750)/K678</f>
        <v>8</v>
      </c>
      <c r="M678" s="480">
        <f>COUNTA($J$679:$J$750)/(L678*K678)</f>
        <v>3</v>
      </c>
      <c r="N678" s="533" t="s">
        <v>631</v>
      </c>
      <c r="O678" s="534"/>
      <c r="P678" s="534"/>
      <c r="Q678" s="534"/>
      <c r="R678" s="534"/>
      <c r="S678" s="534"/>
      <c r="T678" s="534"/>
      <c r="U678" s="508"/>
      <c r="V678" s="429" t="s">
        <v>632</v>
      </c>
      <c r="W678" s="413"/>
      <c r="X678" s="435" t="s">
        <v>633</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527</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832</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634</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624</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625</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634</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624</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625</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634</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624</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625</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634</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624</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625</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634</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624</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625</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634</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624</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625</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634</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624</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625</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634</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624</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625</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634</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624</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625</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634</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624</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625</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634</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624</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625</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634</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624</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625</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634</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624</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625</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634</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624</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625</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634</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624</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625</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634</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624</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625</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634</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624</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625</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634</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624</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625</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634</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624</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625</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634</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624</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625</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634</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624</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625</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634</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624</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625</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634</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624</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625</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429</v>
      </c>
      <c r="AR751" s="394"/>
      <c r="AS751" s="382"/>
      <c r="AT751" s="382"/>
      <c r="AU751" s="382"/>
    </row>
    <row r="752" spans="1:47" s="687" customFormat="1" outlineLevel="2" x14ac:dyDescent="0.25">
      <c r="A752" s="382"/>
      <c r="B752" s="391"/>
      <c r="C752" s="384">
        <f>INT($C$232)+2</f>
        <v>3</v>
      </c>
      <c r="D752" s="408"/>
      <c r="E752" s="465"/>
      <c r="F752" s="465"/>
      <c r="G752" s="408"/>
      <c r="H752" s="778" t="s">
        <v>1132</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429</v>
      </c>
      <c r="AR754" s="394"/>
      <c r="AS754" s="382"/>
      <c r="AT754" s="382"/>
      <c r="AU754" s="382"/>
    </row>
    <row r="755" spans="1:47" outlineLevel="2" x14ac:dyDescent="0.25">
      <c r="A755" s="382"/>
      <c r="B755" s="391"/>
      <c r="C755" s="384">
        <f>INT($C$232)+2</f>
        <v>3</v>
      </c>
      <c r="D755" s="408"/>
      <c r="E755" s="465"/>
      <c r="F755" s="465"/>
      <c r="G755" s="408"/>
      <c r="H755" s="778" t="s">
        <v>635</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629</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429</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417</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419</v>
      </c>
      <c r="F774" s="462">
        <v>1</v>
      </c>
      <c r="G774" s="400"/>
      <c r="H774" s="401" t="s">
        <v>636</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459</v>
      </c>
      <c r="L778" s="466"/>
      <c r="M778" s="466"/>
      <c r="N778" s="466" t="s">
        <v>460</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527</v>
      </c>
      <c r="M779" s="455" t="s">
        <v>4</v>
      </c>
      <c r="N779" s="455" t="s">
        <v>548</v>
      </c>
      <c r="O779" s="455" t="s">
        <v>549</v>
      </c>
      <c r="P779" s="455" t="s">
        <v>550</v>
      </c>
      <c r="Q779" s="455" t="s">
        <v>551</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422</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423</v>
      </c>
      <c r="C782" s="384">
        <f>INT(MAX($C$784:$C$808))+1</f>
        <v>5</v>
      </c>
      <c r="D782" s="408" t="s">
        <v>424</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637</v>
      </c>
      <c r="I783" s="426" t="s">
        <v>638</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425</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639</v>
      </c>
      <c r="I785" s="415"/>
      <c r="J785" s="413"/>
      <c r="K785" s="995" t="s">
        <v>459</v>
      </c>
      <c r="L785" s="435"/>
      <c r="M785" s="435"/>
      <c r="N785" s="415" t="s">
        <v>460</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429</v>
      </c>
      <c r="AR786" s="394"/>
      <c r="AS786" s="382"/>
      <c r="AT786" s="382"/>
      <c r="AU786" s="382"/>
    </row>
    <row r="787" spans="1:47" outlineLevel="1" x14ac:dyDescent="0.25">
      <c r="A787" s="382"/>
      <c r="B787" s="391"/>
      <c r="C787" s="384">
        <f>INT($C$773)+1</f>
        <v>2</v>
      </c>
      <c r="D787" s="408"/>
      <c r="E787" s="465"/>
      <c r="F787" s="465"/>
      <c r="G787" s="408"/>
      <c r="H787" s="468" t="s">
        <v>640</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425</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603</v>
      </c>
      <c r="I789" s="436" t="s">
        <v>641</v>
      </c>
      <c r="J789" s="436"/>
      <c r="K789" s="436" t="s">
        <v>642</v>
      </c>
      <c r="L789" s="436"/>
      <c r="M789" s="436"/>
      <c r="N789" s="529"/>
      <c r="O789" s="529" t="s">
        <v>1153</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643</v>
      </c>
      <c r="J794" s="435"/>
      <c r="K794" s="436" t="s">
        <v>644</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757</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767</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645</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429</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417</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419</v>
      </c>
      <c r="F818" s="462">
        <v>1</v>
      </c>
      <c r="G818" s="400"/>
      <c r="H818" s="544" t="s">
        <v>646</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462</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528</v>
      </c>
      <c r="L823" s="455" t="s">
        <v>529</v>
      </c>
      <c r="M823" s="455" t="s">
        <v>530</v>
      </c>
      <c r="N823" s="455" t="s">
        <v>531</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422</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423</v>
      </c>
      <c r="C826" s="384">
        <f>INT(MAX($C$836:$C$866))+1</f>
        <v>6</v>
      </c>
      <c r="D826" s="408" t="s">
        <v>424</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647</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425</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1136</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649</v>
      </c>
      <c r="J830" s="511" t="s">
        <v>650</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652</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653</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654</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429</v>
      </c>
      <c r="AR834" s="394"/>
      <c r="AS834" s="382"/>
      <c r="AT834" s="382"/>
      <c r="AU834" s="382"/>
    </row>
    <row r="835" spans="1:47" outlineLevel="1" x14ac:dyDescent="0.25">
      <c r="A835" s="382"/>
      <c r="B835" s="391"/>
      <c r="C835" s="384">
        <f>INT($C$817)+1</f>
        <v>2</v>
      </c>
      <c r="D835" s="408"/>
      <c r="E835" s="465"/>
      <c r="F835" s="465"/>
      <c r="G835" s="408"/>
      <c r="H835" s="468" t="s">
        <v>655</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425</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1135</v>
      </c>
      <c r="I837" s="413"/>
      <c r="J837" s="413"/>
      <c r="K837" s="429">
        <f>i_s_len</f>
        <v>8</v>
      </c>
      <c r="L837" s="416">
        <v>3</v>
      </c>
      <c r="M837" s="413"/>
      <c r="N837" s="414" t="s">
        <v>656</v>
      </c>
      <c r="O837" s="413"/>
      <c r="P837" s="413"/>
      <c r="Q837" s="413"/>
      <c r="R837" s="413"/>
      <c r="S837" s="413"/>
      <c r="T837" s="413"/>
      <c r="U837" s="413"/>
      <c r="V837" s="413"/>
      <c r="W837" s="413"/>
      <c r="X837" s="413"/>
      <c r="Y837" s="545" t="s">
        <v>648</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657</v>
      </c>
      <c r="I838" s="511" t="s">
        <v>649</v>
      </c>
      <c r="J838" s="511" t="s">
        <v>650</v>
      </c>
      <c r="K838" s="479" t="s">
        <v>1230</v>
      </c>
      <c r="L838" s="479"/>
      <c r="M838" s="479"/>
      <c r="N838" s="479"/>
      <c r="O838" s="479" t="s">
        <v>651</v>
      </c>
      <c r="P838" s="479"/>
      <c r="Q838" s="479"/>
      <c r="R838" s="479"/>
      <c r="S838" s="413"/>
      <c r="T838" s="413"/>
      <c r="U838" s="413"/>
      <c r="V838" s="413"/>
      <c r="W838" s="413"/>
      <c r="X838" s="413"/>
      <c r="Y838" s="550" t="s">
        <v>1230</v>
      </c>
      <c r="Z838" s="550"/>
      <c r="AA838" s="550"/>
      <c r="AB838" s="550"/>
      <c r="AC838" s="550" t="s">
        <v>651</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658</v>
      </c>
      <c r="I839" s="548">
        <v>0</v>
      </c>
      <c r="J839" s="548" t="s">
        <v>659</v>
      </c>
      <c r="K839" s="551"/>
      <c r="L839" s="551"/>
      <c r="M839" s="551"/>
      <c r="N839" s="551"/>
      <c r="O839" s="552"/>
      <c r="P839" s="552"/>
      <c r="Q839" s="552"/>
      <c r="R839" s="552"/>
      <c r="S839" s="996" t="s">
        <v>1133</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660</v>
      </c>
      <c r="I840" s="435"/>
      <c r="J840" s="429" t="s">
        <v>661</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662</v>
      </c>
      <c r="I841" s="435"/>
      <c r="J841" s="429" t="s">
        <v>661</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661</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661</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661</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661</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661</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661</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658</v>
      </c>
      <c r="I848" s="548">
        <v>1</v>
      </c>
      <c r="J848" s="435" t="s">
        <v>663</v>
      </c>
      <c r="K848" s="554">
        <f>INT(4*30.4)</f>
        <v>121</v>
      </c>
      <c r="L848" s="554">
        <v>121</v>
      </c>
      <c r="M848" s="554">
        <v>121</v>
      </c>
      <c r="N848" s="554">
        <v>121</v>
      </c>
      <c r="O848" s="554"/>
      <c r="P848" s="554"/>
      <c r="Q848" s="554"/>
      <c r="R848" s="554"/>
      <c r="S848" s="1228" t="s">
        <v>1262</v>
      </c>
      <c r="T848" s="1229"/>
      <c r="U848" s="1229"/>
      <c r="V848" s="1229"/>
      <c r="W848" s="1230"/>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660</v>
      </c>
      <c r="I849" s="435"/>
      <c r="J849" s="429" t="s">
        <v>661</v>
      </c>
      <c r="K849" s="554">
        <v>364</v>
      </c>
      <c r="L849" s="554">
        <v>364</v>
      </c>
      <c r="M849" s="554">
        <v>364</v>
      </c>
      <c r="N849" s="554">
        <v>364</v>
      </c>
      <c r="O849" s="554"/>
      <c r="P849" s="554"/>
      <c r="Q849" s="554"/>
      <c r="R849" s="554"/>
      <c r="S849" s="1231"/>
      <c r="T849" s="1232"/>
      <c r="U849" s="1232"/>
      <c r="V849" s="1232"/>
      <c r="W849" s="1233"/>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662</v>
      </c>
      <c r="I850" s="435"/>
      <c r="J850" s="429" t="s">
        <v>661</v>
      </c>
      <c r="K850" s="554">
        <f t="shared" ref="K850:K856" si="304">K849+364</f>
        <v>728</v>
      </c>
      <c r="L850" s="554">
        <f t="shared" ref="L850:N850" si="305">L849+364</f>
        <v>728</v>
      </c>
      <c r="M850" s="554">
        <f t="shared" si="305"/>
        <v>728</v>
      </c>
      <c r="N850" s="554">
        <f t="shared" si="305"/>
        <v>728</v>
      </c>
      <c r="O850" s="554"/>
      <c r="P850" s="554"/>
      <c r="Q850" s="554"/>
      <c r="R850" s="554"/>
      <c r="S850" s="1231"/>
      <c r="T850" s="1232"/>
      <c r="U850" s="1232"/>
      <c r="V850" s="1232"/>
      <c r="W850" s="1233"/>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661</v>
      </c>
      <c r="K851" s="554">
        <f t="shared" si="304"/>
        <v>1092</v>
      </c>
      <c r="L851" s="554">
        <f t="shared" ref="L851:N851" si="306">L850+364</f>
        <v>1092</v>
      </c>
      <c r="M851" s="554">
        <f t="shared" si="306"/>
        <v>1092</v>
      </c>
      <c r="N851" s="554">
        <f t="shared" si="306"/>
        <v>1092</v>
      </c>
      <c r="O851" s="554"/>
      <c r="P851" s="554"/>
      <c r="Q851" s="554"/>
      <c r="R851" s="554"/>
      <c r="S851" s="1231"/>
      <c r="T851" s="1232"/>
      <c r="U851" s="1232"/>
      <c r="V851" s="1232"/>
      <c r="W851" s="1233"/>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661</v>
      </c>
      <c r="K852" s="554">
        <f t="shared" si="304"/>
        <v>1456</v>
      </c>
      <c r="L852" s="554">
        <f t="shared" ref="L852:N852" si="307">L851+364</f>
        <v>1456</v>
      </c>
      <c r="M852" s="554">
        <f t="shared" si="307"/>
        <v>1456</v>
      </c>
      <c r="N852" s="554">
        <f t="shared" si="307"/>
        <v>1456</v>
      </c>
      <c r="O852" s="554"/>
      <c r="P852" s="554"/>
      <c r="Q852" s="554"/>
      <c r="R852" s="554"/>
      <c r="S852" s="1231"/>
      <c r="T852" s="1232"/>
      <c r="U852" s="1232"/>
      <c r="V852" s="1232"/>
      <c r="W852" s="1233"/>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661</v>
      </c>
      <c r="K853" s="554">
        <f t="shared" si="304"/>
        <v>1820</v>
      </c>
      <c r="L853" s="554">
        <f t="shared" ref="L853:N853" si="308">L852+364</f>
        <v>1820</v>
      </c>
      <c r="M853" s="554">
        <f t="shared" si="308"/>
        <v>1820</v>
      </c>
      <c r="N853" s="554">
        <f t="shared" si="308"/>
        <v>1820</v>
      </c>
      <c r="O853" s="554"/>
      <c r="P853" s="554"/>
      <c r="Q853" s="554"/>
      <c r="R853" s="554"/>
      <c r="S853" s="1231"/>
      <c r="T853" s="1232"/>
      <c r="U853" s="1232"/>
      <c r="V853" s="1232"/>
      <c r="W853" s="1233"/>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661</v>
      </c>
      <c r="K854" s="554">
        <f t="shared" si="304"/>
        <v>2184</v>
      </c>
      <c r="L854" s="554">
        <f t="shared" ref="L854:N854" si="309">L853+364</f>
        <v>2184</v>
      </c>
      <c r="M854" s="554">
        <f t="shared" si="309"/>
        <v>2184</v>
      </c>
      <c r="N854" s="554">
        <f t="shared" si="309"/>
        <v>2184</v>
      </c>
      <c r="O854" s="554"/>
      <c r="P854" s="554"/>
      <c r="Q854" s="554"/>
      <c r="R854" s="554"/>
      <c r="S854" s="1231"/>
      <c r="T854" s="1232"/>
      <c r="U854" s="1232"/>
      <c r="V854" s="1232"/>
      <c r="W854" s="1233"/>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661</v>
      </c>
      <c r="K855" s="554">
        <f t="shared" si="304"/>
        <v>2548</v>
      </c>
      <c r="L855" s="554">
        <f t="shared" ref="L855:N855" si="310">L854+364</f>
        <v>2548</v>
      </c>
      <c r="M855" s="554">
        <f t="shared" si="310"/>
        <v>2548</v>
      </c>
      <c r="N855" s="554">
        <f t="shared" si="310"/>
        <v>2548</v>
      </c>
      <c r="O855" s="554"/>
      <c r="P855" s="554"/>
      <c r="Q855" s="554"/>
      <c r="R855" s="554"/>
      <c r="S855" s="1231"/>
      <c r="T855" s="1232"/>
      <c r="U855" s="1232"/>
      <c r="V855" s="1232"/>
      <c r="W855" s="1233"/>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661</v>
      </c>
      <c r="K856" s="554">
        <f t="shared" si="304"/>
        <v>2912</v>
      </c>
      <c r="L856" s="554">
        <f t="shared" ref="L856:N856" si="311">L855+364</f>
        <v>2912</v>
      </c>
      <c r="M856" s="554">
        <f t="shared" si="311"/>
        <v>2912</v>
      </c>
      <c r="N856" s="554">
        <f t="shared" si="311"/>
        <v>2912</v>
      </c>
      <c r="O856" s="554"/>
      <c r="P856" s="554"/>
      <c r="Q856" s="554"/>
      <c r="R856" s="554"/>
      <c r="S856" s="1231"/>
      <c r="T856" s="1232"/>
      <c r="U856" s="1232"/>
      <c r="V856" s="1232"/>
      <c r="W856" s="1233"/>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658</v>
      </c>
      <c r="I857" s="548">
        <v>2</v>
      </c>
      <c r="J857" s="548" t="s">
        <v>664</v>
      </c>
      <c r="K857" s="554"/>
      <c r="L857" s="554"/>
      <c r="M857" s="554"/>
      <c r="N857" s="554"/>
      <c r="O857" s="554">
        <v>45</v>
      </c>
      <c r="P857" s="554">
        <v>45</v>
      </c>
      <c r="Q857" s="554">
        <v>45</v>
      </c>
      <c r="R857" s="554">
        <v>47</v>
      </c>
      <c r="S857" s="1231"/>
      <c r="T857" s="1232"/>
      <c r="U857" s="1232"/>
      <c r="V857" s="1232"/>
      <c r="W857" s="1233"/>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660</v>
      </c>
      <c r="I858" s="435"/>
      <c r="J858" s="435" t="s">
        <v>664</v>
      </c>
      <c r="K858" s="554">
        <f>INT(15*30.4)-7</f>
        <v>449</v>
      </c>
      <c r="L858" s="554">
        <f t="shared" ref="L858:N858" si="316">INT(15*30.4)-7</f>
        <v>449</v>
      </c>
      <c r="M858" s="554">
        <f t="shared" si="316"/>
        <v>449</v>
      </c>
      <c r="N858" s="554">
        <f t="shared" si="316"/>
        <v>449</v>
      </c>
      <c r="O858" s="554">
        <v>45</v>
      </c>
      <c r="P858" s="554">
        <v>45</v>
      </c>
      <c r="Q858" s="554">
        <v>45</v>
      </c>
      <c r="R858" s="554">
        <v>47</v>
      </c>
      <c r="S858" s="1231"/>
      <c r="T858" s="1232"/>
      <c r="U858" s="1232"/>
      <c r="V858" s="1232"/>
      <c r="W858" s="1233"/>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662</v>
      </c>
      <c r="I859" s="435"/>
      <c r="J859" s="435" t="s">
        <v>1131</v>
      </c>
      <c r="K859" s="554"/>
      <c r="L859" s="554"/>
      <c r="M859" s="554"/>
      <c r="N859" s="554"/>
      <c r="O859" s="554"/>
      <c r="P859" s="554"/>
      <c r="Q859" s="554"/>
      <c r="R859" s="554"/>
      <c r="S859" s="1231"/>
      <c r="T859" s="1232"/>
      <c r="U859" s="1232"/>
      <c r="V859" s="1232"/>
      <c r="W859" s="1233"/>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661</v>
      </c>
      <c r="K860" s="554"/>
      <c r="L860" s="554"/>
      <c r="M860" s="554"/>
      <c r="N860" s="554"/>
      <c r="O860" s="554"/>
      <c r="P860" s="554"/>
      <c r="Q860" s="554"/>
      <c r="R860" s="554"/>
      <c r="S860" s="1231"/>
      <c r="T860" s="1232"/>
      <c r="U860" s="1232"/>
      <c r="V860" s="1232"/>
      <c r="W860" s="1233"/>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661</v>
      </c>
      <c r="K861" s="554"/>
      <c r="L861" s="554"/>
      <c r="M861" s="554"/>
      <c r="N861" s="554"/>
      <c r="O861" s="554"/>
      <c r="P861" s="554"/>
      <c r="Q861" s="554"/>
      <c r="R861" s="554"/>
      <c r="S861" s="1231"/>
      <c r="T861" s="1232"/>
      <c r="U861" s="1232"/>
      <c r="V861" s="1232"/>
      <c r="W861" s="1233"/>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661</v>
      </c>
      <c r="K862" s="554"/>
      <c r="L862" s="554"/>
      <c r="M862" s="554"/>
      <c r="N862" s="554"/>
      <c r="O862" s="554"/>
      <c r="P862" s="554"/>
      <c r="Q862" s="554"/>
      <c r="R862" s="554"/>
      <c r="S862" s="1231"/>
      <c r="T862" s="1232"/>
      <c r="U862" s="1232"/>
      <c r="V862" s="1232"/>
      <c r="W862" s="1233"/>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661</v>
      </c>
      <c r="K863" s="554"/>
      <c r="L863" s="554"/>
      <c r="M863" s="554"/>
      <c r="N863" s="554"/>
      <c r="O863" s="554"/>
      <c r="P863" s="554"/>
      <c r="Q863" s="554"/>
      <c r="R863" s="554"/>
      <c r="S863" s="1231"/>
      <c r="T863" s="1232"/>
      <c r="U863" s="1232"/>
      <c r="V863" s="1232"/>
      <c r="W863" s="1233"/>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661</v>
      </c>
      <c r="K864" s="554"/>
      <c r="L864" s="554"/>
      <c r="M864" s="554"/>
      <c r="N864" s="554"/>
      <c r="O864" s="554"/>
      <c r="P864" s="554"/>
      <c r="Q864" s="554"/>
      <c r="R864" s="554"/>
      <c r="S864" s="1231"/>
      <c r="T864" s="1232"/>
      <c r="U864" s="1232"/>
      <c r="V864" s="1232"/>
      <c r="W864" s="1233"/>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661</v>
      </c>
      <c r="K865" s="554"/>
      <c r="L865" s="554"/>
      <c r="M865" s="554"/>
      <c r="N865" s="554"/>
      <c r="O865" s="554"/>
      <c r="P865" s="554"/>
      <c r="Q865" s="554"/>
      <c r="R865" s="554"/>
      <c r="S865" s="1234"/>
      <c r="T865" s="1235"/>
      <c r="U865" s="1235"/>
      <c r="V865" s="1235"/>
      <c r="W865" s="1236"/>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429</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417</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419</v>
      </c>
      <c r="F876" s="462">
        <v>1</v>
      </c>
      <c r="G876" s="400"/>
      <c r="H876" s="401" t="s">
        <v>665</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666</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667</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668</v>
      </c>
      <c r="I881" s="407"/>
      <c r="J881" s="407" t="s">
        <v>669</v>
      </c>
      <c r="K881" s="407" t="s">
        <v>164</v>
      </c>
      <c r="L881" s="407" t="s">
        <v>670</v>
      </c>
      <c r="M881" s="407" t="s">
        <v>671</v>
      </c>
      <c r="N881" s="407" t="s">
        <v>672</v>
      </c>
      <c r="O881" s="407" t="s">
        <v>673</v>
      </c>
      <c r="P881" s="407" t="s">
        <v>674</v>
      </c>
      <c r="Q881" s="561" t="s">
        <v>675</v>
      </c>
      <c r="R881" s="407" t="s">
        <v>676</v>
      </c>
      <c r="S881" s="407" t="s">
        <v>677</v>
      </c>
      <c r="T881" s="407" t="s">
        <v>931</v>
      </c>
      <c r="U881" s="407" t="s">
        <v>630</v>
      </c>
      <c r="V881" s="407" t="s">
        <v>678</v>
      </c>
      <c r="W881" s="407" t="s">
        <v>679</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422</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423</v>
      </c>
      <c r="C884" s="384">
        <f>INT(MAX($C$885:$C$995))+1</f>
        <v>5</v>
      </c>
      <c r="D884" s="408" t="s">
        <v>424</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425</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680</v>
      </c>
      <c r="F886" s="459" t="s">
        <v>681</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682</v>
      </c>
      <c r="I887" s="565"/>
      <c r="J887" s="547" t="s">
        <v>683</v>
      </c>
      <c r="K887" s="566" t="str">
        <f>IF(L887&lt;0,"-",IFERROR(DATE(2019,1,($L887)*7+1),"-"))</f>
        <v>-</v>
      </c>
      <c r="L887" s="567" t="s">
        <v>684</v>
      </c>
      <c r="M887" s="567" t="s">
        <v>684</v>
      </c>
      <c r="N887" s="567" t="s">
        <v>684</v>
      </c>
      <c r="O887" s="567" t="s">
        <v>684</v>
      </c>
      <c r="P887" s="567" t="s">
        <v>684</v>
      </c>
      <c r="Q887" s="567" t="s">
        <v>684</v>
      </c>
      <c r="R887" s="567" t="s">
        <v>684</v>
      </c>
      <c r="S887" s="567" t="s">
        <v>684</v>
      </c>
      <c r="T887" s="567" t="s">
        <v>684</v>
      </c>
      <c r="U887" s="567" t="s">
        <v>684</v>
      </c>
      <c r="V887" s="567" t="s">
        <v>684</v>
      </c>
      <c r="W887" s="567" t="s">
        <v>684</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4" t="s">
        <v>685</v>
      </c>
      <c r="I888" s="1195"/>
      <c r="J888" s="569" t="s">
        <v>686</v>
      </c>
      <c r="K888" s="570">
        <f t="shared" ref="K888:K951" si="318">IF(L888&lt;0,"-",IFERROR(DATE(2019,1,($L888)*7+1),"-"))</f>
        <v>43802</v>
      </c>
      <c r="L888" s="455">
        <v>48</v>
      </c>
      <c r="M888" s="571" t="s">
        <v>684</v>
      </c>
      <c r="N888" s="571" t="s">
        <v>684</v>
      </c>
      <c r="O888" s="571" t="s">
        <v>684</v>
      </c>
      <c r="P888" s="571" t="s">
        <v>684</v>
      </c>
      <c r="Q888" s="571" t="s">
        <v>684</v>
      </c>
      <c r="R888" s="571" t="s">
        <v>684</v>
      </c>
      <c r="S888" s="571" t="s">
        <v>684</v>
      </c>
      <c r="T888" s="571" t="s">
        <v>684</v>
      </c>
      <c r="U888" s="571" t="s">
        <v>684</v>
      </c>
      <c r="V888" s="571" t="s">
        <v>684</v>
      </c>
      <c r="W888" s="571" t="s">
        <v>684</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6"/>
      <c r="I889" s="1197"/>
      <c r="J889" s="569" t="s">
        <v>687</v>
      </c>
      <c r="K889" s="570" t="str">
        <f t="shared" si="318"/>
        <v>-</v>
      </c>
      <c r="L889" s="571" t="s">
        <v>688</v>
      </c>
      <c r="M889" s="455">
        <v>26</v>
      </c>
      <c r="N889" s="571" t="s">
        <v>688</v>
      </c>
      <c r="O889" s="571" t="s">
        <v>688</v>
      </c>
      <c r="P889" s="571" t="s">
        <v>688</v>
      </c>
      <c r="Q889" s="571" t="s">
        <v>688</v>
      </c>
      <c r="R889" s="571" t="s">
        <v>688</v>
      </c>
      <c r="S889" s="571" t="s">
        <v>688</v>
      </c>
      <c r="T889" s="571" t="s">
        <v>688</v>
      </c>
      <c r="U889" s="571" t="s">
        <v>688</v>
      </c>
      <c r="V889" s="571" t="s">
        <v>688</v>
      </c>
      <c r="W889" s="571" t="s">
        <v>688</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8"/>
      <c r="I890" s="1199"/>
      <c r="J890" s="555" t="s">
        <v>689</v>
      </c>
      <c r="K890" s="572" t="str">
        <f t="shared" si="318"/>
        <v>-</v>
      </c>
      <c r="L890" s="569" t="s">
        <v>684</v>
      </c>
      <c r="M890" s="569" t="s">
        <v>684</v>
      </c>
      <c r="N890" s="569" t="s">
        <v>684</v>
      </c>
      <c r="O890" s="569" t="s">
        <v>684</v>
      </c>
      <c r="P890" s="569" t="s">
        <v>684</v>
      </c>
      <c r="Q890" s="569" t="s">
        <v>684</v>
      </c>
      <c r="R890" s="569" t="s">
        <v>684</v>
      </c>
      <c r="S890" s="569" t="s">
        <v>684</v>
      </c>
      <c r="T890" s="569" t="s">
        <v>684</v>
      </c>
      <c r="U890" s="569" t="s">
        <v>684</v>
      </c>
      <c r="V890" s="573" t="s">
        <v>684</v>
      </c>
      <c r="W890" s="573" t="s">
        <v>684</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690</v>
      </c>
      <c r="I891" s="565"/>
      <c r="J891" s="547" t="s">
        <v>683</v>
      </c>
      <c r="K891" s="566" t="str">
        <f t="shared" si="318"/>
        <v>-</v>
      </c>
      <c r="L891" s="567" t="s">
        <v>684</v>
      </c>
      <c r="M891" s="567" t="s">
        <v>684</v>
      </c>
      <c r="N891" s="567" t="s">
        <v>684</v>
      </c>
      <c r="O891" s="567" t="s">
        <v>684</v>
      </c>
      <c r="P891" s="567" t="s">
        <v>684</v>
      </c>
      <c r="Q891" s="567" t="s">
        <v>684</v>
      </c>
      <c r="R891" s="567" t="s">
        <v>684</v>
      </c>
      <c r="S891" s="567" t="s">
        <v>684</v>
      </c>
      <c r="T891" s="567" t="s">
        <v>684</v>
      </c>
      <c r="U891" s="567" t="s">
        <v>684</v>
      </c>
      <c r="V891" s="567" t="s">
        <v>684</v>
      </c>
      <c r="W891" s="567" t="s">
        <v>684</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4" t="s">
        <v>691</v>
      </c>
      <c r="I892" s="1195"/>
      <c r="J892" s="569" t="s">
        <v>686</v>
      </c>
      <c r="K892" s="570">
        <f t="shared" si="318"/>
        <v>43536</v>
      </c>
      <c r="L892" s="455">
        <v>10</v>
      </c>
      <c r="M892" s="571" t="s">
        <v>684</v>
      </c>
      <c r="N892" s="571" t="s">
        <v>684</v>
      </c>
      <c r="O892" s="571" t="s">
        <v>684</v>
      </c>
      <c r="P892" s="571" t="s">
        <v>684</v>
      </c>
      <c r="Q892" s="571" t="s">
        <v>684</v>
      </c>
      <c r="R892" s="571" t="s">
        <v>684</v>
      </c>
      <c r="S892" s="455" t="b">
        <v>1</v>
      </c>
      <c r="T892" s="571" t="s">
        <v>684</v>
      </c>
      <c r="U892" s="571" t="s">
        <v>684</v>
      </c>
      <c r="V892" s="571" t="s">
        <v>684</v>
      </c>
      <c r="W892" s="571" t="s">
        <v>684</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6"/>
      <c r="I893" s="1197"/>
      <c r="J893" s="569" t="s">
        <v>687</v>
      </c>
      <c r="K893" s="570" t="str">
        <f t="shared" si="318"/>
        <v>-</v>
      </c>
      <c r="L893" s="571" t="s">
        <v>688</v>
      </c>
      <c r="M893" s="571" t="s">
        <v>688</v>
      </c>
      <c r="N893" s="571" t="s">
        <v>688</v>
      </c>
      <c r="O893" s="571" t="s">
        <v>688</v>
      </c>
      <c r="P893" s="571" t="s">
        <v>688</v>
      </c>
      <c r="Q893" s="571" t="s">
        <v>688</v>
      </c>
      <c r="R893" s="571" t="s">
        <v>688</v>
      </c>
      <c r="S893" s="571" t="s">
        <v>688</v>
      </c>
      <c r="T893" s="571" t="s">
        <v>688</v>
      </c>
      <c r="U893" s="571" t="s">
        <v>688</v>
      </c>
      <c r="V893" s="571" t="s">
        <v>688</v>
      </c>
      <c r="W893" s="571" t="s">
        <v>688</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8"/>
      <c r="I894" s="1199"/>
      <c r="J894" s="555" t="s">
        <v>689</v>
      </c>
      <c r="K894" s="572" t="str">
        <f t="shared" si="318"/>
        <v>-</v>
      </c>
      <c r="L894" s="569" t="s">
        <v>684</v>
      </c>
      <c r="M894" s="569" t="s">
        <v>684</v>
      </c>
      <c r="N894" s="569" t="s">
        <v>684</v>
      </c>
      <c r="O894" s="569" t="s">
        <v>684</v>
      </c>
      <c r="P894" s="569" t="s">
        <v>684</v>
      </c>
      <c r="Q894" s="569" t="s">
        <v>684</v>
      </c>
      <c r="R894" s="569" t="s">
        <v>684</v>
      </c>
      <c r="S894" s="569" t="s">
        <v>684</v>
      </c>
      <c r="T894" s="569" t="s">
        <v>684</v>
      </c>
      <c r="U894" s="569" t="s">
        <v>684</v>
      </c>
      <c r="V894" s="573" t="s">
        <v>684</v>
      </c>
      <c r="W894" s="573" t="s">
        <v>684</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692</v>
      </c>
      <c r="I895" s="565"/>
      <c r="J895" s="547" t="s">
        <v>683</v>
      </c>
      <c r="K895" s="566" t="str">
        <f t="shared" si="318"/>
        <v>-</v>
      </c>
      <c r="L895" s="567" t="s">
        <v>684</v>
      </c>
      <c r="M895" s="574">
        <v>42</v>
      </c>
      <c r="N895" s="567" t="s">
        <v>684</v>
      </c>
      <c r="O895" s="567" t="s">
        <v>684</v>
      </c>
      <c r="P895" s="567" t="s">
        <v>684</v>
      </c>
      <c r="Q895" s="567" t="s">
        <v>684</v>
      </c>
      <c r="R895" s="567" t="s">
        <v>684</v>
      </c>
      <c r="S895" s="567" t="s">
        <v>684</v>
      </c>
      <c r="T895" s="567" t="s">
        <v>684</v>
      </c>
      <c r="U895" s="567" t="s">
        <v>684</v>
      </c>
      <c r="V895" s="567" t="s">
        <v>684</v>
      </c>
      <c r="W895" s="567" t="s">
        <v>684</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4" t="s">
        <v>693</v>
      </c>
      <c r="I896" s="1195"/>
      <c r="J896" s="569" t="s">
        <v>686</v>
      </c>
      <c r="K896" s="570">
        <f t="shared" si="318"/>
        <v>43536</v>
      </c>
      <c r="L896" s="455">
        <v>10</v>
      </c>
      <c r="M896" s="571" t="s">
        <v>684</v>
      </c>
      <c r="N896" s="571" t="s">
        <v>684</v>
      </c>
      <c r="O896" s="571" t="s">
        <v>684</v>
      </c>
      <c r="P896" s="571" t="s">
        <v>684</v>
      </c>
      <c r="Q896" s="571" t="s">
        <v>684</v>
      </c>
      <c r="R896" s="571" t="s">
        <v>684</v>
      </c>
      <c r="S896" s="571" t="s">
        <v>684</v>
      </c>
      <c r="T896" s="571" t="s">
        <v>684</v>
      </c>
      <c r="U896" s="571" t="s">
        <v>684</v>
      </c>
      <c r="V896" s="571" t="s">
        <v>684</v>
      </c>
      <c r="W896" s="571" t="s">
        <v>684</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6"/>
      <c r="I897" s="1197"/>
      <c r="J897" s="569" t="s">
        <v>687</v>
      </c>
      <c r="K897" s="570" t="str">
        <f t="shared" si="318"/>
        <v>-</v>
      </c>
      <c r="L897" s="571" t="s">
        <v>688</v>
      </c>
      <c r="M897" s="571" t="s">
        <v>688</v>
      </c>
      <c r="N897" s="571" t="s">
        <v>688</v>
      </c>
      <c r="O897" s="571" t="s">
        <v>688</v>
      </c>
      <c r="P897" s="571" t="s">
        <v>688</v>
      </c>
      <c r="Q897" s="571" t="s">
        <v>688</v>
      </c>
      <c r="R897" s="571" t="s">
        <v>688</v>
      </c>
      <c r="S897" s="571" t="s">
        <v>688</v>
      </c>
      <c r="T897" s="571" t="s">
        <v>688</v>
      </c>
      <c r="U897" s="571" t="s">
        <v>688</v>
      </c>
      <c r="V897" s="571" t="s">
        <v>688</v>
      </c>
      <c r="W897" s="571" t="s">
        <v>688</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8"/>
      <c r="I898" s="1199"/>
      <c r="J898" s="555" t="s">
        <v>689</v>
      </c>
      <c r="K898" s="572" t="str">
        <f t="shared" si="318"/>
        <v>-</v>
      </c>
      <c r="L898" s="569" t="s">
        <v>684</v>
      </c>
      <c r="M898" s="569" t="s">
        <v>684</v>
      </c>
      <c r="N898" s="569" t="s">
        <v>684</v>
      </c>
      <c r="O898" s="569" t="s">
        <v>684</v>
      </c>
      <c r="P898" s="569" t="s">
        <v>684</v>
      </c>
      <c r="Q898" s="569" t="s">
        <v>684</v>
      </c>
      <c r="R898" s="569" t="s">
        <v>684</v>
      </c>
      <c r="S898" s="569" t="s">
        <v>684</v>
      </c>
      <c r="T898" s="569" t="s">
        <v>684</v>
      </c>
      <c r="U898" s="569" t="s">
        <v>684</v>
      </c>
      <c r="V898" s="573" t="s">
        <v>684</v>
      </c>
      <c r="W898" s="573" t="s">
        <v>684</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694</v>
      </c>
      <c r="I899" s="565"/>
      <c r="J899" s="547" t="s">
        <v>683</v>
      </c>
      <c r="K899" s="566" t="str">
        <f t="shared" si="318"/>
        <v>-</v>
      </c>
      <c r="L899" s="567" t="s">
        <v>684</v>
      </c>
      <c r="M899" s="567" t="s">
        <v>684</v>
      </c>
      <c r="N899" s="567" t="s">
        <v>684</v>
      </c>
      <c r="O899" s="567" t="s">
        <v>684</v>
      </c>
      <c r="P899" s="567" t="s">
        <v>684</v>
      </c>
      <c r="Q899" s="567" t="s">
        <v>684</v>
      </c>
      <c r="R899" s="567" t="s">
        <v>684</v>
      </c>
      <c r="S899" s="567" t="s">
        <v>684</v>
      </c>
      <c r="T899" s="567" t="s">
        <v>684</v>
      </c>
      <c r="U899" s="567" t="s">
        <v>684</v>
      </c>
      <c r="V899" s="567" t="s">
        <v>684</v>
      </c>
      <c r="W899" s="567" t="s">
        <v>684</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4" t="s">
        <v>695</v>
      </c>
      <c r="I900" s="1195"/>
      <c r="J900" s="569" t="s">
        <v>686</v>
      </c>
      <c r="K900" s="570">
        <f t="shared" si="318"/>
        <v>43802</v>
      </c>
      <c r="L900" s="455">
        <v>48</v>
      </c>
      <c r="M900" s="571" t="s">
        <v>684</v>
      </c>
      <c r="N900" s="571" t="s">
        <v>684</v>
      </c>
      <c r="O900" s="571" t="s">
        <v>684</v>
      </c>
      <c r="P900" s="571" t="s">
        <v>684</v>
      </c>
      <c r="Q900" s="571" t="s">
        <v>684</v>
      </c>
      <c r="R900" s="571" t="s">
        <v>684</v>
      </c>
      <c r="S900" s="571" t="s">
        <v>684</v>
      </c>
      <c r="T900" s="571" t="s">
        <v>684</v>
      </c>
      <c r="U900" s="571" t="s">
        <v>684</v>
      </c>
      <c r="V900" s="571" t="s">
        <v>684</v>
      </c>
      <c r="W900" s="571" t="s">
        <v>684</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6"/>
      <c r="I901" s="1197"/>
      <c r="J901" s="569" t="s">
        <v>687</v>
      </c>
      <c r="K901" s="570" t="str">
        <f t="shared" si="318"/>
        <v>-</v>
      </c>
      <c r="L901" s="571" t="s">
        <v>688</v>
      </c>
      <c r="M901" s="455">
        <v>26</v>
      </c>
      <c r="N901" s="571" t="s">
        <v>688</v>
      </c>
      <c r="O901" s="571" t="s">
        <v>688</v>
      </c>
      <c r="P901" s="571" t="s">
        <v>688</v>
      </c>
      <c r="Q901" s="571" t="s">
        <v>688</v>
      </c>
      <c r="R901" s="571" t="s">
        <v>688</v>
      </c>
      <c r="S901" s="571" t="s">
        <v>688</v>
      </c>
      <c r="T901" s="571" t="s">
        <v>688</v>
      </c>
      <c r="U901" s="571" t="s">
        <v>688</v>
      </c>
      <c r="V901" s="571" t="s">
        <v>688</v>
      </c>
      <c r="W901" s="571" t="s">
        <v>688</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8"/>
      <c r="I902" s="1199"/>
      <c r="J902" s="555" t="s">
        <v>689</v>
      </c>
      <c r="K902" s="572" t="str">
        <f t="shared" si="318"/>
        <v>-</v>
      </c>
      <c r="L902" s="569" t="s">
        <v>684</v>
      </c>
      <c r="M902" s="569" t="s">
        <v>684</v>
      </c>
      <c r="N902" s="569" t="s">
        <v>684</v>
      </c>
      <c r="O902" s="569" t="s">
        <v>684</v>
      </c>
      <c r="P902" s="569" t="s">
        <v>684</v>
      </c>
      <c r="Q902" s="569" t="s">
        <v>684</v>
      </c>
      <c r="R902" s="569" t="s">
        <v>684</v>
      </c>
      <c r="S902" s="569" t="s">
        <v>684</v>
      </c>
      <c r="T902" s="569" t="s">
        <v>684</v>
      </c>
      <c r="U902" s="569" t="s">
        <v>684</v>
      </c>
      <c r="V902" s="573" t="s">
        <v>684</v>
      </c>
      <c r="W902" s="573" t="s">
        <v>684</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696</v>
      </c>
      <c r="I903" s="565"/>
      <c r="J903" s="547" t="s">
        <v>683</v>
      </c>
      <c r="K903" s="566" t="str">
        <f t="shared" si="318"/>
        <v>-</v>
      </c>
      <c r="L903" s="567" t="s">
        <v>684</v>
      </c>
      <c r="M903" s="567" t="s">
        <v>684</v>
      </c>
      <c r="N903" s="567" t="s">
        <v>684</v>
      </c>
      <c r="O903" s="567" t="s">
        <v>684</v>
      </c>
      <c r="P903" s="567" t="s">
        <v>684</v>
      </c>
      <c r="Q903" s="567" t="s">
        <v>684</v>
      </c>
      <c r="R903" s="567" t="s">
        <v>684</v>
      </c>
      <c r="S903" s="567" t="s">
        <v>684</v>
      </c>
      <c r="T903" s="567" t="s">
        <v>684</v>
      </c>
      <c r="U903" s="567" t="s">
        <v>684</v>
      </c>
      <c r="V903" s="567" t="s">
        <v>684</v>
      </c>
      <c r="W903" s="567" t="s">
        <v>684</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4" t="s">
        <v>697</v>
      </c>
      <c r="I904" s="1195"/>
      <c r="J904" s="569" t="s">
        <v>686</v>
      </c>
      <c r="K904" s="570">
        <f t="shared" si="318"/>
        <v>43802</v>
      </c>
      <c r="L904" s="455">
        <v>48</v>
      </c>
      <c r="M904" s="571" t="s">
        <v>684</v>
      </c>
      <c r="N904" s="571" t="s">
        <v>684</v>
      </c>
      <c r="O904" s="571" t="s">
        <v>684</v>
      </c>
      <c r="P904" s="571" t="s">
        <v>684</v>
      </c>
      <c r="Q904" s="571" t="s">
        <v>684</v>
      </c>
      <c r="R904" s="571" t="s">
        <v>684</v>
      </c>
      <c r="S904" s="571" t="s">
        <v>684</v>
      </c>
      <c r="T904" s="571" t="s">
        <v>684</v>
      </c>
      <c r="U904" s="571" t="s">
        <v>684</v>
      </c>
      <c r="V904" s="571" t="s">
        <v>684</v>
      </c>
      <c r="W904" s="571" t="s">
        <v>684</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6"/>
      <c r="I905" s="1197"/>
      <c r="J905" s="569" t="s">
        <v>687</v>
      </c>
      <c r="K905" s="570" t="str">
        <f t="shared" si="318"/>
        <v>-</v>
      </c>
      <c r="L905" s="571" t="s">
        <v>688</v>
      </c>
      <c r="M905" s="455">
        <v>34</v>
      </c>
      <c r="N905" s="571" t="s">
        <v>688</v>
      </c>
      <c r="O905" s="571" t="s">
        <v>688</v>
      </c>
      <c r="P905" s="571" t="s">
        <v>688</v>
      </c>
      <c r="Q905" s="571" t="s">
        <v>688</v>
      </c>
      <c r="R905" s="571" t="s">
        <v>688</v>
      </c>
      <c r="S905" s="571" t="s">
        <v>688</v>
      </c>
      <c r="T905" s="571" t="s">
        <v>688</v>
      </c>
      <c r="U905" s="571" t="s">
        <v>688</v>
      </c>
      <c r="V905" s="571" t="s">
        <v>688</v>
      </c>
      <c r="W905" s="571" t="s">
        <v>688</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8"/>
      <c r="I906" s="1199"/>
      <c r="J906" s="555" t="s">
        <v>689</v>
      </c>
      <c r="K906" s="572" t="str">
        <f t="shared" si="318"/>
        <v>-</v>
      </c>
      <c r="L906" s="569" t="s">
        <v>684</v>
      </c>
      <c r="M906" s="569" t="s">
        <v>684</v>
      </c>
      <c r="N906" s="569" t="s">
        <v>684</v>
      </c>
      <c r="O906" s="569" t="s">
        <v>684</v>
      </c>
      <c r="P906" s="569" t="s">
        <v>684</v>
      </c>
      <c r="Q906" s="569" t="s">
        <v>684</v>
      </c>
      <c r="R906" s="569" t="s">
        <v>684</v>
      </c>
      <c r="S906" s="569" t="s">
        <v>684</v>
      </c>
      <c r="T906" s="569" t="s">
        <v>684</v>
      </c>
      <c r="U906" s="569" t="s">
        <v>684</v>
      </c>
      <c r="V906" s="573" t="s">
        <v>684</v>
      </c>
      <c r="W906" s="573" t="s">
        <v>684</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698</v>
      </c>
      <c r="I907" s="565"/>
      <c r="J907" s="547" t="s">
        <v>683</v>
      </c>
      <c r="K907" s="566" t="str">
        <f t="shared" si="318"/>
        <v>-</v>
      </c>
      <c r="L907" s="575">
        <v>-1</v>
      </c>
      <c r="M907" s="567" t="s">
        <v>684</v>
      </c>
      <c r="N907" s="567" t="s">
        <v>684</v>
      </c>
      <c r="O907" s="567" t="s">
        <v>684</v>
      </c>
      <c r="P907" s="567" t="s">
        <v>684</v>
      </c>
      <c r="Q907" s="567" t="s">
        <v>684</v>
      </c>
      <c r="R907" s="567" t="s">
        <v>684</v>
      </c>
      <c r="S907" s="567" t="s">
        <v>684</v>
      </c>
      <c r="T907" s="567" t="s">
        <v>684</v>
      </c>
      <c r="U907" s="567" t="s">
        <v>684</v>
      </c>
      <c r="V907" s="567" t="s">
        <v>684</v>
      </c>
      <c r="W907" s="567" t="s">
        <v>684</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4"/>
      <c r="I908" s="1195"/>
      <c r="J908" s="569" t="s">
        <v>686</v>
      </c>
      <c r="K908" s="570" t="str">
        <f t="shared" si="318"/>
        <v>-</v>
      </c>
      <c r="L908" s="571" t="s">
        <v>684</v>
      </c>
      <c r="M908" s="571" t="s">
        <v>684</v>
      </c>
      <c r="N908" s="571" t="s">
        <v>684</v>
      </c>
      <c r="O908" s="571" t="s">
        <v>684</v>
      </c>
      <c r="P908" s="571" t="s">
        <v>684</v>
      </c>
      <c r="Q908" s="571" t="s">
        <v>684</v>
      </c>
      <c r="R908" s="571" t="s">
        <v>684</v>
      </c>
      <c r="S908" s="571" t="s">
        <v>684</v>
      </c>
      <c r="T908" s="571" t="s">
        <v>684</v>
      </c>
      <c r="U908" s="571" t="s">
        <v>684</v>
      </c>
      <c r="V908" s="571" t="s">
        <v>684</v>
      </c>
      <c r="W908" s="571" t="s">
        <v>684</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6"/>
      <c r="I909" s="1197"/>
      <c r="J909" s="569" t="s">
        <v>687</v>
      </c>
      <c r="K909" s="570" t="str">
        <f t="shared" si="318"/>
        <v>-</v>
      </c>
      <c r="L909" s="571" t="s">
        <v>688</v>
      </c>
      <c r="M909" s="571" t="s">
        <v>688</v>
      </c>
      <c r="N909" s="571" t="s">
        <v>688</v>
      </c>
      <c r="O909" s="571" t="s">
        <v>688</v>
      </c>
      <c r="P909" s="571" t="s">
        <v>688</v>
      </c>
      <c r="Q909" s="571" t="s">
        <v>688</v>
      </c>
      <c r="R909" s="571" t="s">
        <v>688</v>
      </c>
      <c r="S909" s="571" t="s">
        <v>688</v>
      </c>
      <c r="T909" s="571" t="s">
        <v>688</v>
      </c>
      <c r="U909" s="571" t="s">
        <v>688</v>
      </c>
      <c r="V909" s="571" t="s">
        <v>688</v>
      </c>
      <c r="W909" s="571" t="s">
        <v>688</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8"/>
      <c r="I910" s="1199"/>
      <c r="J910" s="555" t="s">
        <v>689</v>
      </c>
      <c r="K910" s="572" t="str">
        <f t="shared" si="318"/>
        <v>-</v>
      </c>
      <c r="L910" s="569" t="s">
        <v>684</v>
      </c>
      <c r="M910" s="569" t="s">
        <v>684</v>
      </c>
      <c r="N910" s="569" t="s">
        <v>684</v>
      </c>
      <c r="O910" s="569" t="s">
        <v>684</v>
      </c>
      <c r="P910" s="569" t="s">
        <v>684</v>
      </c>
      <c r="Q910" s="569" t="s">
        <v>684</v>
      </c>
      <c r="R910" s="569" t="s">
        <v>684</v>
      </c>
      <c r="S910" s="569" t="s">
        <v>684</v>
      </c>
      <c r="T910" s="569" t="s">
        <v>684</v>
      </c>
      <c r="U910" s="569" t="s">
        <v>684</v>
      </c>
      <c r="V910" s="573" t="s">
        <v>684</v>
      </c>
      <c r="W910" s="573" t="s">
        <v>684</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699</v>
      </c>
      <c r="I911" s="565"/>
      <c r="J911" s="547" t="s">
        <v>683</v>
      </c>
      <c r="K911" s="566" t="str">
        <f t="shared" si="318"/>
        <v>-</v>
      </c>
      <c r="L911" s="575">
        <v>-1</v>
      </c>
      <c r="M911" s="567" t="s">
        <v>684</v>
      </c>
      <c r="N911" s="567" t="s">
        <v>684</v>
      </c>
      <c r="O911" s="567" t="s">
        <v>684</v>
      </c>
      <c r="P911" s="567" t="s">
        <v>684</v>
      </c>
      <c r="Q911" s="567" t="s">
        <v>684</v>
      </c>
      <c r="R911" s="567" t="s">
        <v>684</v>
      </c>
      <c r="S911" s="567" t="s">
        <v>684</v>
      </c>
      <c r="T911" s="567" t="s">
        <v>684</v>
      </c>
      <c r="U911" s="567" t="s">
        <v>684</v>
      </c>
      <c r="V911" s="567" t="s">
        <v>684</v>
      </c>
      <c r="W911" s="567" t="s">
        <v>684</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4"/>
      <c r="I912" s="1195"/>
      <c r="J912" s="569" t="s">
        <v>686</v>
      </c>
      <c r="K912" s="570" t="str">
        <f t="shared" si="318"/>
        <v>-</v>
      </c>
      <c r="L912" s="571" t="s">
        <v>684</v>
      </c>
      <c r="M912" s="571" t="s">
        <v>684</v>
      </c>
      <c r="N912" s="571" t="s">
        <v>684</v>
      </c>
      <c r="O912" s="571" t="s">
        <v>684</v>
      </c>
      <c r="P912" s="571" t="s">
        <v>684</v>
      </c>
      <c r="Q912" s="571" t="s">
        <v>684</v>
      </c>
      <c r="R912" s="571" t="s">
        <v>684</v>
      </c>
      <c r="S912" s="571" t="s">
        <v>684</v>
      </c>
      <c r="T912" s="571" t="s">
        <v>684</v>
      </c>
      <c r="U912" s="571" t="s">
        <v>684</v>
      </c>
      <c r="V912" s="571" t="s">
        <v>684</v>
      </c>
      <c r="W912" s="571" t="s">
        <v>684</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6"/>
      <c r="I913" s="1197"/>
      <c r="J913" s="569" t="s">
        <v>687</v>
      </c>
      <c r="K913" s="570" t="str">
        <f t="shared" si="318"/>
        <v>-</v>
      </c>
      <c r="L913" s="571" t="s">
        <v>688</v>
      </c>
      <c r="M913" s="571" t="s">
        <v>688</v>
      </c>
      <c r="N913" s="571" t="s">
        <v>688</v>
      </c>
      <c r="O913" s="571" t="s">
        <v>688</v>
      </c>
      <c r="P913" s="571" t="s">
        <v>688</v>
      </c>
      <c r="Q913" s="571" t="s">
        <v>688</v>
      </c>
      <c r="R913" s="571" t="s">
        <v>688</v>
      </c>
      <c r="S913" s="571" t="s">
        <v>688</v>
      </c>
      <c r="T913" s="571" t="s">
        <v>688</v>
      </c>
      <c r="U913" s="571" t="s">
        <v>688</v>
      </c>
      <c r="V913" s="571" t="s">
        <v>688</v>
      </c>
      <c r="W913" s="571" t="s">
        <v>688</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8"/>
      <c r="I914" s="1199"/>
      <c r="J914" s="555" t="s">
        <v>689</v>
      </c>
      <c r="K914" s="572" t="str">
        <f t="shared" si="318"/>
        <v>-</v>
      </c>
      <c r="L914" s="569" t="s">
        <v>684</v>
      </c>
      <c r="M914" s="569" t="s">
        <v>684</v>
      </c>
      <c r="N914" s="569" t="s">
        <v>684</v>
      </c>
      <c r="O914" s="569" t="s">
        <v>684</v>
      </c>
      <c r="P914" s="569" t="s">
        <v>684</v>
      </c>
      <c r="Q914" s="569" t="s">
        <v>684</v>
      </c>
      <c r="R914" s="569" t="s">
        <v>684</v>
      </c>
      <c r="S914" s="569" t="s">
        <v>684</v>
      </c>
      <c r="T914" s="569" t="s">
        <v>684</v>
      </c>
      <c r="U914" s="569" t="s">
        <v>684</v>
      </c>
      <c r="V914" s="573" t="s">
        <v>684</v>
      </c>
      <c r="W914" s="573" t="s">
        <v>684</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700</v>
      </c>
      <c r="I915" s="565"/>
      <c r="J915" s="547" t="s">
        <v>683</v>
      </c>
      <c r="K915" s="566" t="str">
        <f t="shared" si="318"/>
        <v>-</v>
      </c>
      <c r="L915" s="575">
        <v>-1</v>
      </c>
      <c r="M915" s="567" t="s">
        <v>684</v>
      </c>
      <c r="N915" s="567" t="s">
        <v>684</v>
      </c>
      <c r="O915" s="567" t="s">
        <v>684</v>
      </c>
      <c r="P915" s="567" t="s">
        <v>684</v>
      </c>
      <c r="Q915" s="567" t="s">
        <v>684</v>
      </c>
      <c r="R915" s="567" t="s">
        <v>684</v>
      </c>
      <c r="S915" s="567" t="s">
        <v>684</v>
      </c>
      <c r="T915" s="567" t="s">
        <v>684</v>
      </c>
      <c r="U915" s="567" t="s">
        <v>684</v>
      </c>
      <c r="V915" s="567" t="s">
        <v>684</v>
      </c>
      <c r="W915" s="567" t="s">
        <v>684</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4"/>
      <c r="I916" s="1195"/>
      <c r="J916" s="569" t="s">
        <v>686</v>
      </c>
      <c r="K916" s="570" t="str">
        <f t="shared" si="318"/>
        <v>-</v>
      </c>
      <c r="L916" s="571" t="s">
        <v>684</v>
      </c>
      <c r="M916" s="571" t="s">
        <v>684</v>
      </c>
      <c r="N916" s="571" t="s">
        <v>684</v>
      </c>
      <c r="O916" s="571" t="s">
        <v>684</v>
      </c>
      <c r="P916" s="571" t="s">
        <v>684</v>
      </c>
      <c r="Q916" s="571" t="s">
        <v>684</v>
      </c>
      <c r="R916" s="571" t="s">
        <v>684</v>
      </c>
      <c r="S916" s="571" t="s">
        <v>684</v>
      </c>
      <c r="T916" s="571" t="s">
        <v>684</v>
      </c>
      <c r="U916" s="571" t="s">
        <v>684</v>
      </c>
      <c r="V916" s="571" t="s">
        <v>684</v>
      </c>
      <c r="W916" s="571" t="s">
        <v>684</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6"/>
      <c r="I917" s="1197"/>
      <c r="J917" s="569" t="s">
        <v>687</v>
      </c>
      <c r="K917" s="570" t="str">
        <f t="shared" si="318"/>
        <v>-</v>
      </c>
      <c r="L917" s="571" t="s">
        <v>688</v>
      </c>
      <c r="M917" s="571" t="s">
        <v>688</v>
      </c>
      <c r="N917" s="571" t="s">
        <v>688</v>
      </c>
      <c r="O917" s="571" t="s">
        <v>688</v>
      </c>
      <c r="P917" s="571" t="s">
        <v>688</v>
      </c>
      <c r="Q917" s="571" t="s">
        <v>688</v>
      </c>
      <c r="R917" s="571" t="s">
        <v>688</v>
      </c>
      <c r="S917" s="571" t="s">
        <v>688</v>
      </c>
      <c r="T917" s="571" t="s">
        <v>688</v>
      </c>
      <c r="U917" s="571" t="s">
        <v>688</v>
      </c>
      <c r="V917" s="571" t="s">
        <v>688</v>
      </c>
      <c r="W917" s="571" t="s">
        <v>688</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8"/>
      <c r="I918" s="1199"/>
      <c r="J918" s="555" t="s">
        <v>689</v>
      </c>
      <c r="K918" s="572" t="str">
        <f t="shared" si="318"/>
        <v>-</v>
      </c>
      <c r="L918" s="569" t="s">
        <v>684</v>
      </c>
      <c r="M918" s="569" t="s">
        <v>684</v>
      </c>
      <c r="N918" s="569" t="s">
        <v>684</v>
      </c>
      <c r="O918" s="569" t="s">
        <v>684</v>
      </c>
      <c r="P918" s="569" t="s">
        <v>684</v>
      </c>
      <c r="Q918" s="569" t="s">
        <v>684</v>
      </c>
      <c r="R918" s="569" t="s">
        <v>684</v>
      </c>
      <c r="S918" s="569" t="s">
        <v>684</v>
      </c>
      <c r="T918" s="569" t="s">
        <v>684</v>
      </c>
      <c r="U918" s="569" t="s">
        <v>684</v>
      </c>
      <c r="V918" s="573" t="s">
        <v>684</v>
      </c>
      <c r="W918" s="573" t="s">
        <v>684</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1082</v>
      </c>
      <c r="I919" s="565"/>
      <c r="J919" s="547" t="s">
        <v>683</v>
      </c>
      <c r="K919" s="566" t="str">
        <f t="shared" si="318"/>
        <v>-</v>
      </c>
      <c r="L919" s="567" t="s">
        <v>684</v>
      </c>
      <c r="M919" s="567" t="s">
        <v>684</v>
      </c>
      <c r="N919" s="567" t="s">
        <v>684</v>
      </c>
      <c r="O919" s="567" t="s">
        <v>684</v>
      </c>
      <c r="P919" s="567" t="s">
        <v>684</v>
      </c>
      <c r="Q919" s="567" t="s">
        <v>684</v>
      </c>
      <c r="R919" s="567" t="s">
        <v>684</v>
      </c>
      <c r="S919" s="567" t="s">
        <v>684</v>
      </c>
      <c r="T919" s="567" t="s">
        <v>684</v>
      </c>
      <c r="U919" s="567" t="s">
        <v>684</v>
      </c>
      <c r="V919" s="567" t="s">
        <v>684</v>
      </c>
      <c r="W919" s="567" t="s">
        <v>684</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4" t="s">
        <v>1083</v>
      </c>
      <c r="I920" s="1195"/>
      <c r="J920" s="569" t="s">
        <v>686</v>
      </c>
      <c r="K920" s="570" t="str">
        <f t="shared" si="318"/>
        <v>-</v>
      </c>
      <c r="L920" s="571" t="s">
        <v>684</v>
      </c>
      <c r="M920" s="571" t="s">
        <v>684</v>
      </c>
      <c r="N920" s="571" t="s">
        <v>684</v>
      </c>
      <c r="O920" s="571" t="s">
        <v>684</v>
      </c>
      <c r="P920" s="571" t="s">
        <v>684</v>
      </c>
      <c r="Q920" s="455">
        <v>0</v>
      </c>
      <c r="R920" s="571" t="s">
        <v>684</v>
      </c>
      <c r="S920" s="455" t="b">
        <v>1</v>
      </c>
      <c r="T920" s="571" t="s">
        <v>684</v>
      </c>
      <c r="U920" s="571" t="s">
        <v>684</v>
      </c>
      <c r="V920" s="571" t="s">
        <v>684</v>
      </c>
      <c r="W920" s="571" t="s">
        <v>684</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6"/>
      <c r="I921" s="1197"/>
      <c r="J921" s="569" t="s">
        <v>687</v>
      </c>
      <c r="K921" s="570" t="str">
        <f t="shared" si="318"/>
        <v>-</v>
      </c>
      <c r="L921" s="571" t="s">
        <v>688</v>
      </c>
      <c r="M921" s="571" t="s">
        <v>688</v>
      </c>
      <c r="N921" s="571" t="s">
        <v>688</v>
      </c>
      <c r="O921" s="571" t="s">
        <v>688</v>
      </c>
      <c r="P921" s="571" t="s">
        <v>688</v>
      </c>
      <c r="Q921" s="571" t="s">
        <v>688</v>
      </c>
      <c r="R921" s="571" t="s">
        <v>688</v>
      </c>
      <c r="S921" s="571" t="s">
        <v>688</v>
      </c>
      <c r="T921" s="571" t="s">
        <v>688</v>
      </c>
      <c r="U921" s="571" t="s">
        <v>688</v>
      </c>
      <c r="V921" s="571" t="s">
        <v>688</v>
      </c>
      <c r="W921" s="571" t="s">
        <v>688</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8"/>
      <c r="I922" s="1199"/>
      <c r="J922" s="555" t="s">
        <v>689</v>
      </c>
      <c r="K922" s="572" t="str">
        <f t="shared" si="318"/>
        <v>-</v>
      </c>
      <c r="L922" s="569" t="s">
        <v>684</v>
      </c>
      <c r="M922" s="569" t="s">
        <v>684</v>
      </c>
      <c r="N922" s="569" t="s">
        <v>684</v>
      </c>
      <c r="O922" s="569" t="s">
        <v>684</v>
      </c>
      <c r="P922" s="569" t="s">
        <v>684</v>
      </c>
      <c r="Q922" s="569" t="s">
        <v>684</v>
      </c>
      <c r="R922" s="569" t="s">
        <v>684</v>
      </c>
      <c r="S922" s="569" t="s">
        <v>684</v>
      </c>
      <c r="T922" s="569" t="s">
        <v>684</v>
      </c>
      <c r="U922" s="569" t="s">
        <v>684</v>
      </c>
      <c r="V922" s="573" t="s">
        <v>684</v>
      </c>
      <c r="W922" s="573" t="s">
        <v>684</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701</v>
      </c>
      <c r="I923" s="565"/>
      <c r="J923" s="547" t="s">
        <v>683</v>
      </c>
      <c r="K923" s="566" t="str">
        <f t="shared" si="318"/>
        <v>-</v>
      </c>
      <c r="L923" s="567" t="s">
        <v>684</v>
      </c>
      <c r="M923" s="567" t="s">
        <v>684</v>
      </c>
      <c r="N923" s="567" t="s">
        <v>684</v>
      </c>
      <c r="O923" s="567" t="s">
        <v>684</v>
      </c>
      <c r="P923" s="567" t="s">
        <v>684</v>
      </c>
      <c r="Q923" s="567" t="s">
        <v>684</v>
      </c>
      <c r="R923" s="567" t="s">
        <v>684</v>
      </c>
      <c r="S923" s="567" t="s">
        <v>684</v>
      </c>
      <c r="T923" s="567" t="s">
        <v>684</v>
      </c>
      <c r="U923" s="567" t="s">
        <v>684</v>
      </c>
      <c r="V923" s="567" t="s">
        <v>684</v>
      </c>
      <c r="W923" s="567" t="s">
        <v>684</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4" t="s">
        <v>1084</v>
      </c>
      <c r="I924" s="1195"/>
      <c r="J924" s="569" t="s">
        <v>686</v>
      </c>
      <c r="K924" s="570" t="str">
        <f t="shared" si="318"/>
        <v>-</v>
      </c>
      <c r="L924" s="571" t="s">
        <v>684</v>
      </c>
      <c r="M924" s="571" t="s">
        <v>684</v>
      </c>
      <c r="N924" s="571" t="s">
        <v>684</v>
      </c>
      <c r="O924" s="571" t="s">
        <v>684</v>
      </c>
      <c r="P924" s="571" t="s">
        <v>684</v>
      </c>
      <c r="Q924" s="1026">
        <f>INT($I$392/7)+2</f>
        <v>7</v>
      </c>
      <c r="R924" s="571" t="s">
        <v>684</v>
      </c>
      <c r="S924" s="455" t="b">
        <v>1</v>
      </c>
      <c r="T924" s="571">
        <v>1</v>
      </c>
      <c r="U924" s="571" t="s">
        <v>684</v>
      </c>
      <c r="V924" s="571" t="s">
        <v>684</v>
      </c>
      <c r="W924" s="571" t="s">
        <v>684</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6"/>
      <c r="I925" s="1197"/>
      <c r="J925" s="569" t="s">
        <v>687</v>
      </c>
      <c r="K925" s="570" t="str">
        <f t="shared" si="318"/>
        <v>-</v>
      </c>
      <c r="L925" s="571" t="s">
        <v>688</v>
      </c>
      <c r="M925" s="571" t="s">
        <v>688</v>
      </c>
      <c r="N925" s="571" t="s">
        <v>688</v>
      </c>
      <c r="O925" s="571" t="s">
        <v>688</v>
      </c>
      <c r="P925" s="571" t="s">
        <v>688</v>
      </c>
      <c r="Q925" s="571" t="s">
        <v>688</v>
      </c>
      <c r="R925" s="571" t="s">
        <v>688</v>
      </c>
      <c r="S925" s="571" t="s">
        <v>688</v>
      </c>
      <c r="T925" s="571" t="s">
        <v>688</v>
      </c>
      <c r="U925" s="571" t="s">
        <v>688</v>
      </c>
      <c r="V925" s="571" t="s">
        <v>688</v>
      </c>
      <c r="W925" s="571" t="s">
        <v>688</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8"/>
      <c r="I926" s="1199"/>
      <c r="J926" s="555" t="s">
        <v>689</v>
      </c>
      <c r="K926" s="572" t="str">
        <f t="shared" si="318"/>
        <v>-</v>
      </c>
      <c r="L926" s="569" t="s">
        <v>684</v>
      </c>
      <c r="M926" s="569" t="s">
        <v>684</v>
      </c>
      <c r="N926" s="569" t="s">
        <v>684</v>
      </c>
      <c r="O926" s="569" t="s">
        <v>684</v>
      </c>
      <c r="P926" s="569" t="s">
        <v>684</v>
      </c>
      <c r="Q926" s="569" t="s">
        <v>684</v>
      </c>
      <c r="R926" s="569" t="s">
        <v>684</v>
      </c>
      <c r="S926" s="569" t="s">
        <v>684</v>
      </c>
      <c r="T926" s="569" t="s">
        <v>684</v>
      </c>
      <c r="U926" s="569" t="s">
        <v>684</v>
      </c>
      <c r="V926" s="573" t="s">
        <v>684</v>
      </c>
      <c r="W926" s="573" t="s">
        <v>684</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702</v>
      </c>
      <c r="I927" s="565"/>
      <c r="J927" s="547" t="s">
        <v>683</v>
      </c>
      <c r="K927" s="566" t="str">
        <f t="shared" si="318"/>
        <v>-</v>
      </c>
      <c r="L927" s="567" t="s">
        <v>684</v>
      </c>
      <c r="M927" s="567" t="s">
        <v>684</v>
      </c>
      <c r="N927" s="567" t="s">
        <v>684</v>
      </c>
      <c r="O927" s="567" t="s">
        <v>684</v>
      </c>
      <c r="P927" s="567" t="s">
        <v>684</v>
      </c>
      <c r="Q927" s="567" t="s">
        <v>684</v>
      </c>
      <c r="R927" s="567" t="s">
        <v>684</v>
      </c>
      <c r="S927" s="567" t="s">
        <v>684</v>
      </c>
      <c r="T927" s="567" t="s">
        <v>684</v>
      </c>
      <c r="U927" s="567" t="s">
        <v>684</v>
      </c>
      <c r="V927" s="567" t="s">
        <v>684</v>
      </c>
      <c r="W927" s="567" t="s">
        <v>684</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4" t="s">
        <v>1085</v>
      </c>
      <c r="I928" s="1195"/>
      <c r="J928" s="569" t="s">
        <v>686</v>
      </c>
      <c r="K928" s="570" t="str">
        <f t="shared" si="318"/>
        <v>-</v>
      </c>
      <c r="L928" s="571" t="s">
        <v>684</v>
      </c>
      <c r="M928" s="571" t="s">
        <v>684</v>
      </c>
      <c r="N928" s="571" t="s">
        <v>684</v>
      </c>
      <c r="O928" s="571" t="s">
        <v>684</v>
      </c>
      <c r="P928" s="571" t="s">
        <v>684</v>
      </c>
      <c r="Q928" s="1026">
        <f>INT($I$393/7)+2</f>
        <v>9</v>
      </c>
      <c r="R928" s="571" t="s">
        <v>684</v>
      </c>
      <c r="S928" s="455" t="b">
        <v>1</v>
      </c>
      <c r="T928" s="571">
        <v>2</v>
      </c>
      <c r="U928" s="571" t="s">
        <v>684</v>
      </c>
      <c r="V928" s="571" t="s">
        <v>684</v>
      </c>
      <c r="W928" s="571" t="s">
        <v>684</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6"/>
      <c r="I929" s="1197"/>
      <c r="J929" s="569" t="s">
        <v>687</v>
      </c>
      <c r="K929" s="570" t="str">
        <f t="shared" si="318"/>
        <v>-</v>
      </c>
      <c r="L929" s="571" t="s">
        <v>688</v>
      </c>
      <c r="M929" s="571" t="s">
        <v>688</v>
      </c>
      <c r="N929" s="571" t="s">
        <v>688</v>
      </c>
      <c r="O929" s="571" t="s">
        <v>688</v>
      </c>
      <c r="P929" s="571" t="s">
        <v>688</v>
      </c>
      <c r="Q929" s="571" t="s">
        <v>688</v>
      </c>
      <c r="R929" s="571" t="s">
        <v>688</v>
      </c>
      <c r="S929" s="571" t="s">
        <v>688</v>
      </c>
      <c r="T929" s="571" t="s">
        <v>688</v>
      </c>
      <c r="U929" s="571" t="s">
        <v>688</v>
      </c>
      <c r="V929" s="571" t="s">
        <v>688</v>
      </c>
      <c r="W929" s="571" t="s">
        <v>688</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8"/>
      <c r="I930" s="1199"/>
      <c r="J930" s="555" t="s">
        <v>689</v>
      </c>
      <c r="K930" s="572" t="str">
        <f t="shared" si="318"/>
        <v>-</v>
      </c>
      <c r="L930" s="569" t="s">
        <v>684</v>
      </c>
      <c r="M930" s="569" t="s">
        <v>684</v>
      </c>
      <c r="N930" s="569" t="s">
        <v>684</v>
      </c>
      <c r="O930" s="569" t="s">
        <v>684</v>
      </c>
      <c r="P930" s="569" t="s">
        <v>684</v>
      </c>
      <c r="Q930" s="569" t="s">
        <v>684</v>
      </c>
      <c r="R930" s="569" t="s">
        <v>684</v>
      </c>
      <c r="S930" s="569" t="s">
        <v>684</v>
      </c>
      <c r="T930" s="569" t="s">
        <v>684</v>
      </c>
      <c r="U930" s="569" t="s">
        <v>684</v>
      </c>
      <c r="V930" s="573" t="s">
        <v>684</v>
      </c>
      <c r="W930" s="573" t="s">
        <v>684</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703</v>
      </c>
      <c r="I931" s="565"/>
      <c r="J931" s="547" t="s">
        <v>683</v>
      </c>
      <c r="K931" s="566" t="str">
        <f t="shared" si="318"/>
        <v>-</v>
      </c>
      <c r="L931" s="567" t="s">
        <v>684</v>
      </c>
      <c r="M931" s="567" t="s">
        <v>684</v>
      </c>
      <c r="N931" s="567" t="s">
        <v>684</v>
      </c>
      <c r="O931" s="567" t="s">
        <v>684</v>
      </c>
      <c r="P931" s="567" t="s">
        <v>684</v>
      </c>
      <c r="Q931" s="567" t="s">
        <v>684</v>
      </c>
      <c r="R931" s="567" t="s">
        <v>684</v>
      </c>
      <c r="S931" s="567" t="s">
        <v>684</v>
      </c>
      <c r="T931" s="567" t="s">
        <v>684</v>
      </c>
      <c r="U931" s="567" t="s">
        <v>684</v>
      </c>
      <c r="V931" s="567" t="s">
        <v>684</v>
      </c>
      <c r="W931" s="567" t="s">
        <v>684</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4" t="s">
        <v>1085</v>
      </c>
      <c r="I932" s="1195"/>
      <c r="J932" s="569" t="s">
        <v>686</v>
      </c>
      <c r="K932" s="570" t="str">
        <f t="shared" si="318"/>
        <v>-</v>
      </c>
      <c r="L932" s="571" t="s">
        <v>684</v>
      </c>
      <c r="M932" s="571" t="s">
        <v>684</v>
      </c>
      <c r="N932" s="571" t="s">
        <v>684</v>
      </c>
      <c r="O932" s="571" t="s">
        <v>684</v>
      </c>
      <c r="P932" s="571" t="s">
        <v>684</v>
      </c>
      <c r="Q932" s="1026">
        <f>INT($I$394/7)+2</f>
        <v>9</v>
      </c>
      <c r="R932" s="571" t="s">
        <v>684</v>
      </c>
      <c r="S932" s="455" t="b">
        <v>1</v>
      </c>
      <c r="T932" s="571">
        <v>3</v>
      </c>
      <c r="U932" s="571" t="s">
        <v>684</v>
      </c>
      <c r="V932" s="571" t="s">
        <v>684</v>
      </c>
      <c r="W932" s="571" t="s">
        <v>684</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6"/>
      <c r="I933" s="1197"/>
      <c r="J933" s="569" t="s">
        <v>687</v>
      </c>
      <c r="K933" s="570" t="str">
        <f t="shared" si="318"/>
        <v>-</v>
      </c>
      <c r="L933" s="571" t="s">
        <v>688</v>
      </c>
      <c r="M933" s="571" t="s">
        <v>688</v>
      </c>
      <c r="N933" s="571" t="s">
        <v>688</v>
      </c>
      <c r="O933" s="571" t="s">
        <v>688</v>
      </c>
      <c r="P933" s="571" t="s">
        <v>688</v>
      </c>
      <c r="Q933" s="571" t="s">
        <v>688</v>
      </c>
      <c r="R933" s="571" t="s">
        <v>688</v>
      </c>
      <c r="S933" s="571" t="s">
        <v>688</v>
      </c>
      <c r="T933" s="571" t="s">
        <v>688</v>
      </c>
      <c r="U933" s="571" t="s">
        <v>688</v>
      </c>
      <c r="V933" s="571" t="s">
        <v>688</v>
      </c>
      <c r="W933" s="571" t="s">
        <v>688</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8"/>
      <c r="I934" s="1199"/>
      <c r="J934" s="555" t="s">
        <v>689</v>
      </c>
      <c r="K934" s="572" t="str">
        <f t="shared" si="318"/>
        <v>-</v>
      </c>
      <c r="L934" s="569" t="s">
        <v>684</v>
      </c>
      <c r="M934" s="569" t="s">
        <v>684</v>
      </c>
      <c r="N934" s="569" t="s">
        <v>684</v>
      </c>
      <c r="O934" s="569" t="s">
        <v>684</v>
      </c>
      <c r="P934" s="569" t="s">
        <v>684</v>
      </c>
      <c r="Q934" s="569" t="s">
        <v>684</v>
      </c>
      <c r="R934" s="569" t="s">
        <v>684</v>
      </c>
      <c r="S934" s="569" t="s">
        <v>684</v>
      </c>
      <c r="T934" s="569" t="s">
        <v>684</v>
      </c>
      <c r="U934" s="569" t="s">
        <v>684</v>
      </c>
      <c r="V934" s="573" t="s">
        <v>684</v>
      </c>
      <c r="W934" s="573" t="s">
        <v>684</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704</v>
      </c>
      <c r="I935" s="565"/>
      <c r="J935" s="547" t="s">
        <v>683</v>
      </c>
      <c r="K935" s="566" t="str">
        <f t="shared" si="318"/>
        <v>-</v>
      </c>
      <c r="L935" s="567" t="s">
        <v>684</v>
      </c>
      <c r="M935" s="567" t="s">
        <v>684</v>
      </c>
      <c r="N935" s="567" t="s">
        <v>684</v>
      </c>
      <c r="O935" s="567" t="s">
        <v>684</v>
      </c>
      <c r="P935" s="567" t="s">
        <v>684</v>
      </c>
      <c r="Q935" s="567" t="s">
        <v>684</v>
      </c>
      <c r="R935" s="567" t="s">
        <v>684</v>
      </c>
      <c r="S935" s="567" t="s">
        <v>684</v>
      </c>
      <c r="T935" s="567" t="s">
        <v>684</v>
      </c>
      <c r="U935" s="567" t="s">
        <v>684</v>
      </c>
      <c r="V935" s="567" t="s">
        <v>684</v>
      </c>
      <c r="W935" s="567" t="s">
        <v>684</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4" t="s">
        <v>1085</v>
      </c>
      <c r="I936" s="1195"/>
      <c r="J936" s="569" t="s">
        <v>686</v>
      </c>
      <c r="K936" s="570" t="str">
        <f t="shared" si="318"/>
        <v>-</v>
      </c>
      <c r="L936" s="571" t="s">
        <v>684</v>
      </c>
      <c r="M936" s="571" t="s">
        <v>684</v>
      </c>
      <c r="N936" s="571" t="s">
        <v>684</v>
      </c>
      <c r="O936" s="571" t="s">
        <v>684</v>
      </c>
      <c r="P936" s="571" t="s">
        <v>684</v>
      </c>
      <c r="Q936" s="1026">
        <f>INT($I$395/7)+2</f>
        <v>9</v>
      </c>
      <c r="R936" s="571" t="s">
        <v>684</v>
      </c>
      <c r="S936" s="455" t="b">
        <v>1</v>
      </c>
      <c r="T936" s="571">
        <v>4</v>
      </c>
      <c r="U936" s="571" t="s">
        <v>684</v>
      </c>
      <c r="V936" s="571" t="s">
        <v>684</v>
      </c>
      <c r="W936" s="571" t="s">
        <v>684</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6"/>
      <c r="I937" s="1197"/>
      <c r="J937" s="569" t="s">
        <v>687</v>
      </c>
      <c r="K937" s="570" t="str">
        <f t="shared" si="318"/>
        <v>-</v>
      </c>
      <c r="L937" s="571" t="s">
        <v>688</v>
      </c>
      <c r="M937" s="571" t="s">
        <v>688</v>
      </c>
      <c r="N937" s="571" t="s">
        <v>688</v>
      </c>
      <c r="O937" s="571" t="s">
        <v>688</v>
      </c>
      <c r="P937" s="571" t="s">
        <v>688</v>
      </c>
      <c r="Q937" s="571" t="s">
        <v>688</v>
      </c>
      <c r="R937" s="571" t="s">
        <v>688</v>
      </c>
      <c r="S937" s="571" t="s">
        <v>688</v>
      </c>
      <c r="T937" s="571" t="s">
        <v>688</v>
      </c>
      <c r="U937" s="571" t="s">
        <v>688</v>
      </c>
      <c r="V937" s="571" t="s">
        <v>688</v>
      </c>
      <c r="W937" s="571" t="s">
        <v>688</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8"/>
      <c r="I938" s="1199"/>
      <c r="J938" s="555" t="s">
        <v>689</v>
      </c>
      <c r="K938" s="572" t="str">
        <f t="shared" si="318"/>
        <v>-</v>
      </c>
      <c r="L938" s="569" t="s">
        <v>684</v>
      </c>
      <c r="M938" s="569" t="s">
        <v>684</v>
      </c>
      <c r="N938" s="569" t="s">
        <v>684</v>
      </c>
      <c r="O938" s="569" t="s">
        <v>684</v>
      </c>
      <c r="P938" s="569" t="s">
        <v>684</v>
      </c>
      <c r="Q938" s="569" t="s">
        <v>684</v>
      </c>
      <c r="R938" s="569" t="s">
        <v>684</v>
      </c>
      <c r="S938" s="569" t="s">
        <v>684</v>
      </c>
      <c r="T938" s="569" t="s">
        <v>684</v>
      </c>
      <c r="U938" s="569" t="s">
        <v>684</v>
      </c>
      <c r="V938" s="573" t="s">
        <v>684</v>
      </c>
      <c r="W938" s="573" t="s">
        <v>684</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705</v>
      </c>
      <c r="I939" s="565"/>
      <c r="J939" s="547" t="s">
        <v>683</v>
      </c>
      <c r="K939" s="566" t="str">
        <f t="shared" si="318"/>
        <v>-</v>
      </c>
      <c r="L939" s="575">
        <v>-1</v>
      </c>
      <c r="M939" s="567" t="s">
        <v>684</v>
      </c>
      <c r="N939" s="567" t="s">
        <v>684</v>
      </c>
      <c r="O939" s="567" t="s">
        <v>684</v>
      </c>
      <c r="P939" s="567" t="s">
        <v>684</v>
      </c>
      <c r="Q939" s="567" t="s">
        <v>684</v>
      </c>
      <c r="R939" s="567" t="s">
        <v>684</v>
      </c>
      <c r="S939" s="567" t="s">
        <v>684</v>
      </c>
      <c r="T939" s="567" t="s">
        <v>684</v>
      </c>
      <c r="U939" s="567" t="s">
        <v>684</v>
      </c>
      <c r="V939" s="567" t="s">
        <v>684</v>
      </c>
      <c r="W939" s="567" t="s">
        <v>684</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4" t="s">
        <v>706</v>
      </c>
      <c r="I940" s="1195"/>
      <c r="J940" s="569" t="s">
        <v>686</v>
      </c>
      <c r="K940" s="570" t="str">
        <f t="shared" si="318"/>
        <v>-</v>
      </c>
      <c r="L940" s="571" t="s">
        <v>684</v>
      </c>
      <c r="M940" s="571" t="s">
        <v>684</v>
      </c>
      <c r="N940" s="571" t="s">
        <v>684</v>
      </c>
      <c r="O940" s="571" t="s">
        <v>684</v>
      </c>
      <c r="P940" s="571" t="s">
        <v>684</v>
      </c>
      <c r="Q940" s="455">
        <f>INT(150/7)+2</f>
        <v>23</v>
      </c>
      <c r="R940" s="571" t="s">
        <v>684</v>
      </c>
      <c r="S940" s="455" t="b">
        <v>1</v>
      </c>
      <c r="T940" s="571" t="s">
        <v>684</v>
      </c>
      <c r="U940" s="571" t="s">
        <v>684</v>
      </c>
      <c r="V940" s="571" t="s">
        <v>684</v>
      </c>
      <c r="W940" s="571" t="s">
        <v>684</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6"/>
      <c r="I941" s="1197"/>
      <c r="J941" s="569" t="s">
        <v>687</v>
      </c>
      <c r="K941" s="570" t="str">
        <f t="shared" si="318"/>
        <v>-</v>
      </c>
      <c r="L941" s="571" t="s">
        <v>688</v>
      </c>
      <c r="M941" s="571" t="s">
        <v>688</v>
      </c>
      <c r="N941" s="571" t="s">
        <v>688</v>
      </c>
      <c r="O941" s="571" t="s">
        <v>688</v>
      </c>
      <c r="P941" s="571" t="s">
        <v>688</v>
      </c>
      <c r="Q941" s="571" t="s">
        <v>688</v>
      </c>
      <c r="R941" s="571" t="s">
        <v>688</v>
      </c>
      <c r="S941" s="571" t="s">
        <v>688</v>
      </c>
      <c r="T941" s="571" t="s">
        <v>688</v>
      </c>
      <c r="U941" s="571" t="s">
        <v>688</v>
      </c>
      <c r="V941" s="571" t="s">
        <v>688</v>
      </c>
      <c r="W941" s="571" t="s">
        <v>688</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8"/>
      <c r="I942" s="1199"/>
      <c r="J942" s="555" t="s">
        <v>689</v>
      </c>
      <c r="K942" s="572" t="str">
        <f t="shared" si="318"/>
        <v>-</v>
      </c>
      <c r="L942" s="569" t="s">
        <v>684</v>
      </c>
      <c r="M942" s="569" t="s">
        <v>684</v>
      </c>
      <c r="N942" s="569" t="s">
        <v>684</v>
      </c>
      <c r="O942" s="569" t="s">
        <v>684</v>
      </c>
      <c r="P942" s="569" t="s">
        <v>684</v>
      </c>
      <c r="Q942" s="569" t="s">
        <v>684</v>
      </c>
      <c r="R942" s="569" t="s">
        <v>684</v>
      </c>
      <c r="S942" s="569" t="s">
        <v>684</v>
      </c>
      <c r="T942" s="569" t="s">
        <v>684</v>
      </c>
      <c r="U942" s="569" t="s">
        <v>684</v>
      </c>
      <c r="V942" s="573" t="s">
        <v>684</v>
      </c>
      <c r="W942" s="573" t="s">
        <v>684</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707</v>
      </c>
      <c r="I943" s="565"/>
      <c r="J943" s="547" t="s">
        <v>683</v>
      </c>
      <c r="K943" s="566" t="str">
        <f t="shared" si="318"/>
        <v>-</v>
      </c>
      <c r="L943" s="567" t="s">
        <v>684</v>
      </c>
      <c r="M943" s="567" t="s">
        <v>684</v>
      </c>
      <c r="N943" s="567" t="s">
        <v>684</v>
      </c>
      <c r="O943" s="567" t="s">
        <v>684</v>
      </c>
      <c r="P943" s="567" t="s">
        <v>684</v>
      </c>
      <c r="Q943" s="567" t="s">
        <v>684</v>
      </c>
      <c r="R943" s="567" t="s">
        <v>684</v>
      </c>
      <c r="S943" s="567" t="s">
        <v>684</v>
      </c>
      <c r="T943" s="567" t="s">
        <v>684</v>
      </c>
      <c r="U943" s="567" t="s">
        <v>684</v>
      </c>
      <c r="V943" s="567" t="s">
        <v>684</v>
      </c>
      <c r="W943" s="567" t="s">
        <v>684</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4" t="s">
        <v>708</v>
      </c>
      <c r="I944" s="1195"/>
      <c r="J944" s="569" t="s">
        <v>686</v>
      </c>
      <c r="K944" s="570" t="str">
        <f t="shared" si="318"/>
        <v>-</v>
      </c>
      <c r="L944" s="571" t="s">
        <v>684</v>
      </c>
      <c r="M944" s="571" t="s">
        <v>684</v>
      </c>
      <c r="N944" s="571" t="s">
        <v>684</v>
      </c>
      <c r="O944" s="571" t="s">
        <v>684</v>
      </c>
      <c r="P944" s="571" t="s">
        <v>684</v>
      </c>
      <c r="Q944" s="455">
        <f>INT(150/7)+2</f>
        <v>23</v>
      </c>
      <c r="R944" s="571" t="s">
        <v>684</v>
      </c>
      <c r="S944" s="455" t="b">
        <v>1</v>
      </c>
      <c r="T944" s="571" t="s">
        <v>684</v>
      </c>
      <c r="U944" s="571" t="s">
        <v>684</v>
      </c>
      <c r="V944" s="571" t="s">
        <v>684</v>
      </c>
      <c r="W944" s="571" t="s">
        <v>684</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6"/>
      <c r="I945" s="1197"/>
      <c r="J945" s="569" t="s">
        <v>687</v>
      </c>
      <c r="K945" s="570" t="str">
        <f t="shared" si="318"/>
        <v>-</v>
      </c>
      <c r="L945" s="571" t="s">
        <v>688</v>
      </c>
      <c r="M945" s="571" t="s">
        <v>688</v>
      </c>
      <c r="N945" s="571" t="s">
        <v>688</v>
      </c>
      <c r="O945" s="571" t="s">
        <v>688</v>
      </c>
      <c r="P945" s="571" t="s">
        <v>688</v>
      </c>
      <c r="Q945" s="571" t="s">
        <v>688</v>
      </c>
      <c r="R945" s="571" t="s">
        <v>688</v>
      </c>
      <c r="S945" s="571" t="s">
        <v>688</v>
      </c>
      <c r="T945" s="571" t="s">
        <v>688</v>
      </c>
      <c r="U945" s="571" t="s">
        <v>688</v>
      </c>
      <c r="V945" s="571" t="s">
        <v>688</v>
      </c>
      <c r="W945" s="571" t="s">
        <v>688</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8"/>
      <c r="I946" s="1199"/>
      <c r="J946" s="555" t="s">
        <v>689</v>
      </c>
      <c r="K946" s="572" t="str">
        <f t="shared" si="318"/>
        <v>-</v>
      </c>
      <c r="L946" s="569" t="s">
        <v>684</v>
      </c>
      <c r="M946" s="569" t="s">
        <v>684</v>
      </c>
      <c r="N946" s="569" t="s">
        <v>684</v>
      </c>
      <c r="O946" s="569" t="s">
        <v>684</v>
      </c>
      <c r="P946" s="569" t="s">
        <v>684</v>
      </c>
      <c r="Q946" s="569" t="s">
        <v>684</v>
      </c>
      <c r="R946" s="569" t="s">
        <v>684</v>
      </c>
      <c r="S946" s="569" t="s">
        <v>684</v>
      </c>
      <c r="T946" s="569" t="s">
        <v>684</v>
      </c>
      <c r="U946" s="569" t="s">
        <v>684</v>
      </c>
      <c r="V946" s="573" t="s">
        <v>684</v>
      </c>
      <c r="W946" s="573" t="s">
        <v>684</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709</v>
      </c>
      <c r="I947" s="565"/>
      <c r="J947" s="547" t="s">
        <v>683</v>
      </c>
      <c r="K947" s="566" t="str">
        <f t="shared" si="318"/>
        <v>-</v>
      </c>
      <c r="L947" s="567" t="s">
        <v>684</v>
      </c>
      <c r="M947" s="567" t="s">
        <v>684</v>
      </c>
      <c r="N947" s="567" t="s">
        <v>684</v>
      </c>
      <c r="O947" s="567" t="s">
        <v>684</v>
      </c>
      <c r="P947" s="567" t="s">
        <v>684</v>
      </c>
      <c r="Q947" s="567" t="s">
        <v>684</v>
      </c>
      <c r="R947" s="567" t="s">
        <v>684</v>
      </c>
      <c r="S947" s="567" t="s">
        <v>684</v>
      </c>
      <c r="T947" s="567" t="s">
        <v>684</v>
      </c>
      <c r="U947" s="567" t="s">
        <v>684</v>
      </c>
      <c r="V947" s="567" t="s">
        <v>684</v>
      </c>
      <c r="W947" s="567" t="s">
        <v>684</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4" t="s">
        <v>710</v>
      </c>
      <c r="I948" s="1195"/>
      <c r="J948" s="569" t="s">
        <v>686</v>
      </c>
      <c r="K948" s="570" t="str">
        <f t="shared" si="318"/>
        <v>-</v>
      </c>
      <c r="L948" s="571" t="s">
        <v>684</v>
      </c>
      <c r="M948" s="571" t="s">
        <v>684</v>
      </c>
      <c r="N948" s="571" t="s">
        <v>684</v>
      </c>
      <c r="O948" s="571" t="s">
        <v>684</v>
      </c>
      <c r="P948" s="571" t="s">
        <v>684</v>
      </c>
      <c r="Q948" s="455">
        <f>INT(150/7)+2</f>
        <v>23</v>
      </c>
      <c r="R948" s="571" t="s">
        <v>684</v>
      </c>
      <c r="S948" s="455" t="b">
        <v>1</v>
      </c>
      <c r="T948" s="571" t="s">
        <v>684</v>
      </c>
      <c r="U948" s="571" t="s">
        <v>684</v>
      </c>
      <c r="V948" s="571" t="s">
        <v>684</v>
      </c>
      <c r="W948" s="571" t="s">
        <v>684</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6"/>
      <c r="I949" s="1197"/>
      <c r="J949" s="569" t="s">
        <v>687</v>
      </c>
      <c r="K949" s="570" t="str">
        <f t="shared" si="318"/>
        <v>-</v>
      </c>
      <c r="L949" s="571" t="s">
        <v>688</v>
      </c>
      <c r="M949" s="571" t="s">
        <v>688</v>
      </c>
      <c r="N949" s="571" t="s">
        <v>688</v>
      </c>
      <c r="O949" s="571" t="s">
        <v>688</v>
      </c>
      <c r="P949" s="571" t="s">
        <v>688</v>
      </c>
      <c r="Q949" s="571" t="s">
        <v>688</v>
      </c>
      <c r="R949" s="571" t="s">
        <v>688</v>
      </c>
      <c r="S949" s="571" t="s">
        <v>688</v>
      </c>
      <c r="T949" s="571" t="s">
        <v>688</v>
      </c>
      <c r="U949" s="571" t="s">
        <v>688</v>
      </c>
      <c r="V949" s="571" t="s">
        <v>688</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8"/>
      <c r="I950" s="1199"/>
      <c r="J950" s="555" t="s">
        <v>689</v>
      </c>
      <c r="K950" s="572" t="str">
        <f t="shared" si="318"/>
        <v>-</v>
      </c>
      <c r="L950" s="569" t="s">
        <v>684</v>
      </c>
      <c r="M950" s="569" t="s">
        <v>684</v>
      </c>
      <c r="N950" s="569" t="s">
        <v>684</v>
      </c>
      <c r="O950" s="569" t="s">
        <v>684</v>
      </c>
      <c r="P950" s="569" t="s">
        <v>684</v>
      </c>
      <c r="Q950" s="569" t="s">
        <v>684</v>
      </c>
      <c r="R950" s="569" t="s">
        <v>684</v>
      </c>
      <c r="S950" s="569" t="s">
        <v>684</v>
      </c>
      <c r="T950" s="569" t="s">
        <v>684</v>
      </c>
      <c r="U950" s="569" t="s">
        <v>684</v>
      </c>
      <c r="V950" s="573" t="s">
        <v>684</v>
      </c>
      <c r="W950" s="573" t="s">
        <v>684</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711</v>
      </c>
      <c r="I951" s="565"/>
      <c r="J951" s="547" t="s">
        <v>683</v>
      </c>
      <c r="K951" s="566" t="str">
        <f t="shared" si="318"/>
        <v>-</v>
      </c>
      <c r="L951" s="567" t="s">
        <v>684</v>
      </c>
      <c r="M951" s="567" t="s">
        <v>684</v>
      </c>
      <c r="N951" s="567" t="s">
        <v>684</v>
      </c>
      <c r="O951" s="567" t="s">
        <v>684</v>
      </c>
      <c r="P951" s="567" t="s">
        <v>684</v>
      </c>
      <c r="Q951" s="567" t="s">
        <v>684</v>
      </c>
      <c r="R951" s="567" t="s">
        <v>684</v>
      </c>
      <c r="S951" s="567" t="s">
        <v>684</v>
      </c>
      <c r="T951" s="567" t="s">
        <v>684</v>
      </c>
      <c r="U951" s="567" t="s">
        <v>684</v>
      </c>
      <c r="V951" s="567" t="s">
        <v>684</v>
      </c>
      <c r="W951" s="567" t="s">
        <v>684</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4"/>
      <c r="I952" s="1195"/>
      <c r="J952" s="569" t="s">
        <v>686</v>
      </c>
      <c r="K952" s="570" t="str">
        <f t="shared" ref="K952:K994" si="323">IF(L952&lt;0,"-",IFERROR(DATE(2019,1,($L952)*7+1),"-"))</f>
        <v>-</v>
      </c>
      <c r="L952" s="571" t="s">
        <v>684</v>
      </c>
      <c r="M952" s="571" t="s">
        <v>684</v>
      </c>
      <c r="N952" s="571" t="s">
        <v>684</v>
      </c>
      <c r="O952" s="571" t="s">
        <v>684</v>
      </c>
      <c r="P952" s="571" t="s">
        <v>684</v>
      </c>
      <c r="Q952" s="571" t="s">
        <v>684</v>
      </c>
      <c r="R952" s="455">
        <v>0</v>
      </c>
      <c r="S952" s="455" t="b">
        <v>1</v>
      </c>
      <c r="T952" s="571" t="s">
        <v>684</v>
      </c>
      <c r="U952" s="571" t="s">
        <v>684</v>
      </c>
      <c r="V952" s="571" t="s">
        <v>684</v>
      </c>
      <c r="W952" s="571" t="s">
        <v>684</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6"/>
      <c r="I953" s="1197"/>
      <c r="J953" s="569" t="s">
        <v>687</v>
      </c>
      <c r="K953" s="570" t="str">
        <f t="shared" si="323"/>
        <v>-</v>
      </c>
      <c r="L953" s="571" t="s">
        <v>688</v>
      </c>
      <c r="M953" s="571" t="s">
        <v>688</v>
      </c>
      <c r="N953" s="571" t="s">
        <v>688</v>
      </c>
      <c r="O953" s="571" t="s">
        <v>688</v>
      </c>
      <c r="P953" s="571" t="s">
        <v>688</v>
      </c>
      <c r="Q953" s="571" t="s">
        <v>688</v>
      </c>
      <c r="R953" s="571" t="s">
        <v>688</v>
      </c>
      <c r="S953" s="571" t="s">
        <v>688</v>
      </c>
      <c r="T953" s="571" t="s">
        <v>688</v>
      </c>
      <c r="U953" s="571" t="s">
        <v>688</v>
      </c>
      <c r="V953" s="571" t="s">
        <v>688</v>
      </c>
      <c r="W953" s="571" t="s">
        <v>688</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8"/>
      <c r="I954" s="1199"/>
      <c r="J954" s="555" t="s">
        <v>689</v>
      </c>
      <c r="K954" s="572" t="str">
        <f t="shared" si="323"/>
        <v>-</v>
      </c>
      <c r="L954" s="569" t="s">
        <v>684</v>
      </c>
      <c r="M954" s="569" t="s">
        <v>684</v>
      </c>
      <c r="N954" s="569" t="s">
        <v>684</v>
      </c>
      <c r="O954" s="569" t="s">
        <v>684</v>
      </c>
      <c r="P954" s="569" t="s">
        <v>684</v>
      </c>
      <c r="Q954" s="569" t="s">
        <v>684</v>
      </c>
      <c r="R954" s="569" t="s">
        <v>684</v>
      </c>
      <c r="S954" s="569" t="s">
        <v>684</v>
      </c>
      <c r="T954" s="569" t="s">
        <v>684</v>
      </c>
      <c r="U954" s="569" t="s">
        <v>684</v>
      </c>
      <c r="V954" s="573" t="s">
        <v>684</v>
      </c>
      <c r="W954" s="573" t="s">
        <v>684</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712</v>
      </c>
      <c r="I955" s="565"/>
      <c r="J955" s="547" t="s">
        <v>683</v>
      </c>
      <c r="K955" s="566" t="str">
        <f t="shared" si="323"/>
        <v>-</v>
      </c>
      <c r="L955" s="567" t="s">
        <v>684</v>
      </c>
      <c r="M955" s="574">
        <v>42</v>
      </c>
      <c r="N955" s="567" t="s">
        <v>684</v>
      </c>
      <c r="O955" s="567" t="s">
        <v>684</v>
      </c>
      <c r="P955" s="567" t="s">
        <v>684</v>
      </c>
      <c r="Q955" s="567" t="s">
        <v>684</v>
      </c>
      <c r="R955" s="567" t="s">
        <v>684</v>
      </c>
      <c r="S955" s="567" t="s">
        <v>684</v>
      </c>
      <c r="T955" s="567" t="s">
        <v>684</v>
      </c>
      <c r="U955" s="567" t="s">
        <v>684</v>
      </c>
      <c r="V955" s="567" t="s">
        <v>684</v>
      </c>
      <c r="W955" s="567" t="s">
        <v>684</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4" t="s">
        <v>713</v>
      </c>
      <c r="I956" s="1195"/>
      <c r="J956" s="569" t="s">
        <v>686</v>
      </c>
      <c r="K956" s="570" t="str">
        <f t="shared" si="323"/>
        <v>-</v>
      </c>
      <c r="L956" s="571" t="s">
        <v>684</v>
      </c>
      <c r="M956" s="571" t="s">
        <v>684</v>
      </c>
      <c r="N956" s="571" t="s">
        <v>684</v>
      </c>
      <c r="O956" s="571" t="s">
        <v>684</v>
      </c>
      <c r="P956" s="571" t="s">
        <v>684</v>
      </c>
      <c r="Q956" s="571" t="s">
        <v>684</v>
      </c>
      <c r="R956" s="455">
        <v>0</v>
      </c>
      <c r="S956" s="571" t="s">
        <v>684</v>
      </c>
      <c r="T956" s="571" t="s">
        <v>684</v>
      </c>
      <c r="U956" s="571" t="s">
        <v>684</v>
      </c>
      <c r="V956" s="571" t="s">
        <v>684</v>
      </c>
      <c r="W956" s="571" t="s">
        <v>684</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6"/>
      <c r="I957" s="1197"/>
      <c r="J957" s="569" t="s">
        <v>687</v>
      </c>
      <c r="K957" s="570" t="str">
        <f t="shared" si="323"/>
        <v>-</v>
      </c>
      <c r="L957" s="571" t="s">
        <v>688</v>
      </c>
      <c r="M957" s="571" t="s">
        <v>688</v>
      </c>
      <c r="N957" s="571" t="s">
        <v>688</v>
      </c>
      <c r="O957" s="571" t="s">
        <v>688</v>
      </c>
      <c r="P957" s="571" t="s">
        <v>688</v>
      </c>
      <c r="Q957" s="571" t="s">
        <v>688</v>
      </c>
      <c r="R957" s="571" t="s">
        <v>688</v>
      </c>
      <c r="S957" s="571" t="s">
        <v>688</v>
      </c>
      <c r="T957" s="571" t="s">
        <v>688</v>
      </c>
      <c r="U957" s="571" t="s">
        <v>688</v>
      </c>
      <c r="V957" s="571" t="s">
        <v>688</v>
      </c>
      <c r="W957" s="571" t="s">
        <v>688</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8"/>
      <c r="I958" s="1199"/>
      <c r="J958" s="555" t="s">
        <v>689</v>
      </c>
      <c r="K958" s="572" t="str">
        <f t="shared" si="323"/>
        <v>-</v>
      </c>
      <c r="L958" s="569" t="s">
        <v>684</v>
      </c>
      <c r="M958" s="569" t="s">
        <v>684</v>
      </c>
      <c r="N958" s="569" t="s">
        <v>684</v>
      </c>
      <c r="O958" s="569" t="s">
        <v>684</v>
      </c>
      <c r="P958" s="569" t="s">
        <v>684</v>
      </c>
      <c r="Q958" s="569" t="s">
        <v>684</v>
      </c>
      <c r="R958" s="569" t="s">
        <v>684</v>
      </c>
      <c r="S958" s="569" t="s">
        <v>684</v>
      </c>
      <c r="T958" s="569" t="s">
        <v>684</v>
      </c>
      <c r="U958" s="569" t="s">
        <v>684</v>
      </c>
      <c r="V958" s="573" t="s">
        <v>684</v>
      </c>
      <c r="W958" s="573" t="s">
        <v>684</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714</v>
      </c>
      <c r="I959" s="565"/>
      <c r="J959" s="547" t="s">
        <v>683</v>
      </c>
      <c r="K959" s="566" t="str">
        <f t="shared" si="323"/>
        <v>-</v>
      </c>
      <c r="L959" s="567" t="s">
        <v>684</v>
      </c>
      <c r="M959" s="567" t="s">
        <v>684</v>
      </c>
      <c r="N959" s="567" t="s">
        <v>684</v>
      </c>
      <c r="O959" s="567" t="s">
        <v>684</v>
      </c>
      <c r="P959" s="567" t="s">
        <v>684</v>
      </c>
      <c r="Q959" s="567" t="s">
        <v>684</v>
      </c>
      <c r="R959" s="567" t="s">
        <v>684</v>
      </c>
      <c r="S959" s="567" t="s">
        <v>684</v>
      </c>
      <c r="T959" s="567" t="s">
        <v>684</v>
      </c>
      <c r="U959" s="567" t="s">
        <v>684</v>
      </c>
      <c r="V959" s="567" t="s">
        <v>684</v>
      </c>
      <c r="W959" s="567" t="s">
        <v>684</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4" t="s">
        <v>715</v>
      </c>
      <c r="I960" s="1195"/>
      <c r="J960" s="569" t="s">
        <v>686</v>
      </c>
      <c r="K960" s="570" t="str">
        <f t="shared" si="323"/>
        <v>-</v>
      </c>
      <c r="L960" s="571" t="s">
        <v>684</v>
      </c>
      <c r="M960" s="571" t="s">
        <v>684</v>
      </c>
      <c r="N960" s="571" t="s">
        <v>684</v>
      </c>
      <c r="O960" s="455">
        <v>1</v>
      </c>
      <c r="P960" s="571" t="s">
        <v>684</v>
      </c>
      <c r="Q960" s="571" t="s">
        <v>684</v>
      </c>
      <c r="R960" s="571" t="s">
        <v>684</v>
      </c>
      <c r="S960" s="571" t="s">
        <v>684</v>
      </c>
      <c r="T960" s="571" t="s">
        <v>684</v>
      </c>
      <c r="U960" s="571" t="s">
        <v>684</v>
      </c>
      <c r="V960" s="571" t="s">
        <v>684</v>
      </c>
      <c r="W960" s="571" t="s">
        <v>684</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6"/>
      <c r="I961" s="1197"/>
      <c r="J961" s="569" t="s">
        <v>687</v>
      </c>
      <c r="K961" s="570" t="str">
        <f t="shared" si="323"/>
        <v>-</v>
      </c>
      <c r="L961" s="571" t="s">
        <v>688</v>
      </c>
      <c r="M961" s="455">
        <v>38</v>
      </c>
      <c r="N961" s="571" t="s">
        <v>688</v>
      </c>
      <c r="O961" s="571" t="s">
        <v>688</v>
      </c>
      <c r="P961" s="571" t="s">
        <v>688</v>
      </c>
      <c r="Q961" s="571" t="s">
        <v>688</v>
      </c>
      <c r="R961" s="571" t="s">
        <v>688</v>
      </c>
      <c r="S961" s="571" t="s">
        <v>688</v>
      </c>
      <c r="T961" s="571" t="s">
        <v>688</v>
      </c>
      <c r="U961" s="571" t="s">
        <v>688</v>
      </c>
      <c r="V961" s="571" t="s">
        <v>688</v>
      </c>
      <c r="W961" s="571" t="s">
        <v>688</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8"/>
      <c r="I962" s="1199"/>
      <c r="J962" s="555" t="s">
        <v>689</v>
      </c>
      <c r="K962" s="572" t="str">
        <f t="shared" si="323"/>
        <v>-</v>
      </c>
      <c r="L962" s="569" t="s">
        <v>684</v>
      </c>
      <c r="M962" s="569" t="s">
        <v>684</v>
      </c>
      <c r="N962" s="569" t="s">
        <v>684</v>
      </c>
      <c r="O962" s="569" t="s">
        <v>684</v>
      </c>
      <c r="P962" s="569" t="s">
        <v>684</v>
      </c>
      <c r="Q962" s="569" t="s">
        <v>684</v>
      </c>
      <c r="R962" s="569" t="s">
        <v>684</v>
      </c>
      <c r="S962" s="569" t="s">
        <v>684</v>
      </c>
      <c r="T962" s="569" t="s">
        <v>684</v>
      </c>
      <c r="U962" s="569" t="s">
        <v>684</v>
      </c>
      <c r="V962" s="573" t="s">
        <v>684</v>
      </c>
      <c r="W962" s="573" t="s">
        <v>684</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716</v>
      </c>
      <c r="I963" s="565"/>
      <c r="J963" s="547" t="s">
        <v>683</v>
      </c>
      <c r="K963" s="566" t="str">
        <f t="shared" si="323"/>
        <v>-</v>
      </c>
      <c r="L963" s="567" t="s">
        <v>684</v>
      </c>
      <c r="M963" s="567" t="s">
        <v>684</v>
      </c>
      <c r="N963" s="567" t="s">
        <v>684</v>
      </c>
      <c r="O963" s="567" t="s">
        <v>684</v>
      </c>
      <c r="P963" s="567" t="s">
        <v>684</v>
      </c>
      <c r="Q963" s="567" t="s">
        <v>684</v>
      </c>
      <c r="R963" s="567" t="s">
        <v>684</v>
      </c>
      <c r="S963" s="567" t="s">
        <v>684</v>
      </c>
      <c r="T963" s="567" t="s">
        <v>684</v>
      </c>
      <c r="U963" s="567" t="s">
        <v>684</v>
      </c>
      <c r="V963" s="567" t="s">
        <v>684</v>
      </c>
      <c r="W963" s="567" t="s">
        <v>684</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4" t="s">
        <v>717</v>
      </c>
      <c r="I964" s="1195"/>
      <c r="J964" s="569" t="s">
        <v>686</v>
      </c>
      <c r="K964" s="570">
        <f t="shared" si="323"/>
        <v>43543</v>
      </c>
      <c r="L964" s="455">
        <v>11</v>
      </c>
      <c r="M964" s="571" t="s">
        <v>684</v>
      </c>
      <c r="N964" s="571" t="s">
        <v>684</v>
      </c>
      <c r="O964" s="571" t="s">
        <v>684</v>
      </c>
      <c r="P964" s="571" t="s">
        <v>684</v>
      </c>
      <c r="Q964" s="571" t="s">
        <v>684</v>
      </c>
      <c r="R964" s="571" t="s">
        <v>684</v>
      </c>
      <c r="S964" s="571" t="s">
        <v>684</v>
      </c>
      <c r="T964" s="571" t="s">
        <v>684</v>
      </c>
      <c r="U964" s="571" t="s">
        <v>684</v>
      </c>
      <c r="V964" s="571" t="s">
        <v>684</v>
      </c>
      <c r="W964" s="571" t="s">
        <v>684</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6"/>
      <c r="I965" s="1197"/>
      <c r="J965" s="569" t="s">
        <v>687</v>
      </c>
      <c r="K965" s="570" t="str">
        <f t="shared" si="323"/>
        <v>-</v>
      </c>
      <c r="L965" s="571" t="s">
        <v>688</v>
      </c>
      <c r="M965" s="571" t="s">
        <v>688</v>
      </c>
      <c r="N965" s="455">
        <v>20</v>
      </c>
      <c r="O965" s="455">
        <v>3</v>
      </c>
      <c r="P965" s="571" t="s">
        <v>688</v>
      </c>
      <c r="Q965" s="571" t="s">
        <v>688</v>
      </c>
      <c r="R965" s="571" t="s">
        <v>688</v>
      </c>
      <c r="S965" s="571" t="s">
        <v>688</v>
      </c>
      <c r="T965" s="571" t="s">
        <v>688</v>
      </c>
      <c r="U965" s="571" t="s">
        <v>688</v>
      </c>
      <c r="V965" s="571" t="s">
        <v>688</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8"/>
      <c r="I966" s="1199"/>
      <c r="J966" s="555" t="s">
        <v>689</v>
      </c>
      <c r="K966" s="572" t="str">
        <f t="shared" si="323"/>
        <v>-</v>
      </c>
      <c r="L966" s="569" t="s">
        <v>684</v>
      </c>
      <c r="M966" s="569" t="s">
        <v>684</v>
      </c>
      <c r="N966" s="569" t="s">
        <v>684</v>
      </c>
      <c r="O966" s="569" t="s">
        <v>684</v>
      </c>
      <c r="P966" s="569" t="s">
        <v>684</v>
      </c>
      <c r="Q966" s="569" t="s">
        <v>684</v>
      </c>
      <c r="R966" s="569" t="s">
        <v>684</v>
      </c>
      <c r="S966" s="569" t="s">
        <v>684</v>
      </c>
      <c r="T966" s="569" t="s">
        <v>684</v>
      </c>
      <c r="U966" s="569" t="s">
        <v>684</v>
      </c>
      <c r="V966" s="573" t="s">
        <v>684</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718</v>
      </c>
      <c r="I967" s="565"/>
      <c r="J967" s="547" t="s">
        <v>683</v>
      </c>
      <c r="K967" s="566" t="str">
        <f t="shared" si="323"/>
        <v>-</v>
      </c>
      <c r="L967" s="567" t="s">
        <v>684</v>
      </c>
      <c r="M967" s="567" t="s">
        <v>684</v>
      </c>
      <c r="N967" s="567" t="s">
        <v>684</v>
      </c>
      <c r="O967" s="567" t="s">
        <v>684</v>
      </c>
      <c r="P967" s="567" t="s">
        <v>684</v>
      </c>
      <c r="Q967" s="567" t="s">
        <v>684</v>
      </c>
      <c r="R967" s="567" t="s">
        <v>684</v>
      </c>
      <c r="S967" s="567" t="s">
        <v>684</v>
      </c>
      <c r="T967" s="567" t="s">
        <v>684</v>
      </c>
      <c r="U967" s="567" t="s">
        <v>684</v>
      </c>
      <c r="V967" s="567" t="s">
        <v>684</v>
      </c>
      <c r="W967" s="567" t="s">
        <v>684</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4" t="s">
        <v>719</v>
      </c>
      <c r="I968" s="1195"/>
      <c r="J968" s="569" t="s">
        <v>686</v>
      </c>
      <c r="K968" s="570">
        <f t="shared" si="323"/>
        <v>43718</v>
      </c>
      <c r="L968" s="455">
        <v>36</v>
      </c>
      <c r="M968" s="571" t="s">
        <v>684</v>
      </c>
      <c r="N968" s="571" t="s">
        <v>684</v>
      </c>
      <c r="O968" s="571" t="s">
        <v>684</v>
      </c>
      <c r="P968" s="571" t="s">
        <v>684</v>
      </c>
      <c r="Q968" s="571" t="s">
        <v>684</v>
      </c>
      <c r="R968" s="571" t="s">
        <v>684</v>
      </c>
      <c r="S968" s="571" t="s">
        <v>684</v>
      </c>
      <c r="T968" s="571" t="s">
        <v>684</v>
      </c>
      <c r="U968" s="571" t="s">
        <v>684</v>
      </c>
      <c r="V968" s="571" t="s">
        <v>684</v>
      </c>
      <c r="W968" s="571" t="s">
        <v>684</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6"/>
      <c r="I969" s="1197"/>
      <c r="J969" s="569" t="s">
        <v>687</v>
      </c>
      <c r="K969" s="570" t="str">
        <f t="shared" si="323"/>
        <v>-</v>
      </c>
      <c r="L969" s="571" t="s">
        <v>688</v>
      </c>
      <c r="M969" s="571" t="s">
        <v>688</v>
      </c>
      <c r="N969" s="455">
        <v>20</v>
      </c>
      <c r="O969" s="455">
        <v>6</v>
      </c>
      <c r="P969" s="571" t="s">
        <v>688</v>
      </c>
      <c r="Q969" s="571" t="s">
        <v>688</v>
      </c>
      <c r="R969" s="571" t="s">
        <v>688</v>
      </c>
      <c r="S969" s="571" t="s">
        <v>688</v>
      </c>
      <c r="T969" s="571" t="s">
        <v>688</v>
      </c>
      <c r="U969" s="571" t="s">
        <v>688</v>
      </c>
      <c r="V969" s="571" t="s">
        <v>688</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8"/>
      <c r="I970" s="1199"/>
      <c r="J970" s="555" t="s">
        <v>689</v>
      </c>
      <c r="K970" s="572" t="str">
        <f t="shared" si="323"/>
        <v>-</v>
      </c>
      <c r="L970" s="569" t="s">
        <v>684</v>
      </c>
      <c r="M970" s="569" t="s">
        <v>684</v>
      </c>
      <c r="N970" s="569" t="s">
        <v>684</v>
      </c>
      <c r="O970" s="569" t="s">
        <v>684</v>
      </c>
      <c r="P970" s="569" t="s">
        <v>684</v>
      </c>
      <c r="Q970" s="569" t="s">
        <v>684</v>
      </c>
      <c r="R970" s="569" t="s">
        <v>684</v>
      </c>
      <c r="S970" s="569" t="s">
        <v>684</v>
      </c>
      <c r="T970" s="569" t="s">
        <v>684</v>
      </c>
      <c r="U970" s="569" t="s">
        <v>684</v>
      </c>
      <c r="V970" s="573" t="s">
        <v>684</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720</v>
      </c>
      <c r="I971" s="565"/>
      <c r="J971" s="547" t="s">
        <v>683</v>
      </c>
      <c r="K971" s="566" t="str">
        <f t="shared" si="323"/>
        <v>-</v>
      </c>
      <c r="L971" s="567" t="s">
        <v>684</v>
      </c>
      <c r="M971" s="567" t="s">
        <v>684</v>
      </c>
      <c r="N971" s="567" t="s">
        <v>684</v>
      </c>
      <c r="O971" s="567" t="s">
        <v>684</v>
      </c>
      <c r="P971" s="567" t="s">
        <v>684</v>
      </c>
      <c r="Q971" s="567" t="s">
        <v>684</v>
      </c>
      <c r="R971" s="567" t="s">
        <v>684</v>
      </c>
      <c r="S971" s="567" t="s">
        <v>684</v>
      </c>
      <c r="T971" s="567" t="s">
        <v>684</v>
      </c>
      <c r="U971" s="567" t="s">
        <v>684</v>
      </c>
      <c r="V971" s="567" t="s">
        <v>684</v>
      </c>
      <c r="W971" s="567" t="s">
        <v>684</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4" t="s">
        <v>721</v>
      </c>
      <c r="I972" s="1195"/>
      <c r="J972" s="569" t="s">
        <v>686</v>
      </c>
      <c r="K972" s="570">
        <f t="shared" si="323"/>
        <v>43760</v>
      </c>
      <c r="L972" s="455">
        <v>42</v>
      </c>
      <c r="M972" s="571" t="s">
        <v>684</v>
      </c>
      <c r="N972" s="571" t="s">
        <v>684</v>
      </c>
      <c r="O972" s="571" t="s">
        <v>684</v>
      </c>
      <c r="P972" s="571" t="s">
        <v>684</v>
      </c>
      <c r="Q972" s="571" t="s">
        <v>684</v>
      </c>
      <c r="R972" s="571" t="s">
        <v>684</v>
      </c>
      <c r="S972" s="571" t="s">
        <v>684</v>
      </c>
      <c r="T972" s="571" t="s">
        <v>684</v>
      </c>
      <c r="U972" s="571" t="s">
        <v>684</v>
      </c>
      <c r="V972" s="571" t="s">
        <v>684</v>
      </c>
      <c r="W972" s="571" t="s">
        <v>684</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6"/>
      <c r="I973" s="1197"/>
      <c r="J973" s="569" t="s">
        <v>687</v>
      </c>
      <c r="K973" s="570" t="str">
        <f t="shared" si="323"/>
        <v>-</v>
      </c>
      <c r="L973" s="571" t="s">
        <v>688</v>
      </c>
      <c r="M973" s="571" t="s">
        <v>688</v>
      </c>
      <c r="N973" s="455">
        <v>28</v>
      </c>
      <c r="O973" s="455">
        <v>3</v>
      </c>
      <c r="P973" s="571" t="s">
        <v>688</v>
      </c>
      <c r="Q973" s="571" t="s">
        <v>688</v>
      </c>
      <c r="R973" s="571" t="s">
        <v>688</v>
      </c>
      <c r="S973" s="571" t="s">
        <v>688</v>
      </c>
      <c r="T973" s="571" t="s">
        <v>688</v>
      </c>
      <c r="U973" s="571" t="s">
        <v>688</v>
      </c>
      <c r="V973" s="571" t="s">
        <v>688</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8"/>
      <c r="I974" s="1199"/>
      <c r="J974" s="555" t="s">
        <v>689</v>
      </c>
      <c r="K974" s="572" t="str">
        <f t="shared" si="323"/>
        <v>-</v>
      </c>
      <c r="L974" s="569" t="s">
        <v>684</v>
      </c>
      <c r="M974" s="569" t="s">
        <v>684</v>
      </c>
      <c r="N974" s="569" t="s">
        <v>684</v>
      </c>
      <c r="O974" s="569" t="s">
        <v>684</v>
      </c>
      <c r="P974" s="569" t="s">
        <v>684</v>
      </c>
      <c r="Q974" s="569" t="s">
        <v>684</v>
      </c>
      <c r="R974" s="569" t="s">
        <v>684</v>
      </c>
      <c r="S974" s="569" t="s">
        <v>684</v>
      </c>
      <c r="T974" s="569" t="s">
        <v>684</v>
      </c>
      <c r="U974" s="569" t="s">
        <v>684</v>
      </c>
      <c r="V974" s="573" t="s">
        <v>684</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722</v>
      </c>
      <c r="I975" s="565"/>
      <c r="J975" s="547" t="s">
        <v>683</v>
      </c>
      <c r="K975" s="566" t="str">
        <f t="shared" si="323"/>
        <v>-</v>
      </c>
      <c r="L975" s="567" t="s">
        <v>684</v>
      </c>
      <c r="M975" s="567" t="s">
        <v>684</v>
      </c>
      <c r="N975" s="567" t="s">
        <v>684</v>
      </c>
      <c r="O975" s="567" t="s">
        <v>684</v>
      </c>
      <c r="P975" s="567" t="s">
        <v>684</v>
      </c>
      <c r="Q975" s="567" t="s">
        <v>684</v>
      </c>
      <c r="R975" s="567" t="s">
        <v>684</v>
      </c>
      <c r="S975" s="567" t="s">
        <v>684</v>
      </c>
      <c r="T975" s="567" t="s">
        <v>684</v>
      </c>
      <c r="U975" s="567" t="s">
        <v>684</v>
      </c>
      <c r="V975" s="567" t="s">
        <v>684</v>
      </c>
      <c r="W975" s="567" t="s">
        <v>684</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4" t="s">
        <v>723</v>
      </c>
      <c r="I976" s="1195"/>
      <c r="J976" s="569" t="s">
        <v>686</v>
      </c>
      <c r="K976" s="570" t="str">
        <f t="shared" si="323"/>
        <v>-</v>
      </c>
      <c r="L976" s="571" t="s">
        <v>684</v>
      </c>
      <c r="M976" s="571" t="s">
        <v>684</v>
      </c>
      <c r="N976" s="455">
        <v>0</v>
      </c>
      <c r="O976" s="571" t="s">
        <v>684</v>
      </c>
      <c r="P976" s="571" t="s">
        <v>684</v>
      </c>
      <c r="Q976" s="571" t="s">
        <v>684</v>
      </c>
      <c r="R976" s="571" t="s">
        <v>684</v>
      </c>
      <c r="S976" s="571" t="s">
        <v>684</v>
      </c>
      <c r="T976" s="571" t="s">
        <v>684</v>
      </c>
      <c r="U976" s="571" t="s">
        <v>684</v>
      </c>
      <c r="V976" s="571" t="s">
        <v>684</v>
      </c>
      <c r="W976" s="571" t="s">
        <v>684</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6"/>
      <c r="I977" s="1197"/>
      <c r="J977" s="569" t="s">
        <v>687</v>
      </c>
      <c r="K977" s="570" t="str">
        <f t="shared" si="323"/>
        <v>-</v>
      </c>
      <c r="L977" s="571" t="s">
        <v>688</v>
      </c>
      <c r="M977" s="571" t="s">
        <v>688</v>
      </c>
      <c r="N977" s="571" t="s">
        <v>688</v>
      </c>
      <c r="O977" s="571" t="s">
        <v>688</v>
      </c>
      <c r="P977" s="571" t="s">
        <v>688</v>
      </c>
      <c r="Q977" s="571" t="s">
        <v>688</v>
      </c>
      <c r="R977" s="571" t="s">
        <v>688</v>
      </c>
      <c r="S977" s="571" t="s">
        <v>688</v>
      </c>
      <c r="T977" s="571" t="s">
        <v>688</v>
      </c>
      <c r="U977" s="571" t="s">
        <v>688</v>
      </c>
      <c r="V977" s="571" t="s">
        <v>688</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8"/>
      <c r="I978" s="1199"/>
      <c r="J978" s="555" t="s">
        <v>689</v>
      </c>
      <c r="K978" s="572" t="str">
        <f t="shared" si="323"/>
        <v>-</v>
      </c>
      <c r="L978" s="569" t="s">
        <v>684</v>
      </c>
      <c r="M978" s="569" t="s">
        <v>684</v>
      </c>
      <c r="N978" s="569" t="s">
        <v>684</v>
      </c>
      <c r="O978" s="569" t="s">
        <v>684</v>
      </c>
      <c r="P978" s="569" t="s">
        <v>684</v>
      </c>
      <c r="Q978" s="569" t="s">
        <v>684</v>
      </c>
      <c r="R978" s="569" t="s">
        <v>684</v>
      </c>
      <c r="S978" s="569" t="s">
        <v>684</v>
      </c>
      <c r="T978" s="569" t="s">
        <v>684</v>
      </c>
      <c r="U978" s="569" t="s">
        <v>684</v>
      </c>
      <c r="V978" s="573" t="s">
        <v>684</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724</v>
      </c>
      <c r="I979" s="565"/>
      <c r="J979" s="547" t="s">
        <v>683</v>
      </c>
      <c r="K979" s="566" t="str">
        <f t="shared" si="323"/>
        <v>-</v>
      </c>
      <c r="L979" s="567" t="s">
        <v>684</v>
      </c>
      <c r="M979" s="567" t="s">
        <v>684</v>
      </c>
      <c r="N979" s="567" t="s">
        <v>684</v>
      </c>
      <c r="O979" s="567" t="s">
        <v>684</v>
      </c>
      <c r="P979" s="567" t="s">
        <v>684</v>
      </c>
      <c r="Q979" s="567" t="s">
        <v>684</v>
      </c>
      <c r="R979" s="567" t="s">
        <v>684</v>
      </c>
      <c r="S979" s="567" t="s">
        <v>684</v>
      </c>
      <c r="T979" s="567" t="s">
        <v>684</v>
      </c>
      <c r="U979" s="567" t="s">
        <v>684</v>
      </c>
      <c r="V979" s="567" t="s">
        <v>684</v>
      </c>
      <c r="W979" s="567" t="s">
        <v>684</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4" t="s">
        <v>725</v>
      </c>
      <c r="I980" s="1195"/>
      <c r="J980" s="569" t="s">
        <v>686</v>
      </c>
      <c r="K980" s="570" t="str">
        <f t="shared" si="323"/>
        <v>-</v>
      </c>
      <c r="L980" s="571" t="s">
        <v>684</v>
      </c>
      <c r="M980" s="571" t="s">
        <v>684</v>
      </c>
      <c r="N980" s="455">
        <v>0</v>
      </c>
      <c r="O980" s="571" t="s">
        <v>684</v>
      </c>
      <c r="P980" s="571" t="s">
        <v>684</v>
      </c>
      <c r="Q980" s="571" t="s">
        <v>684</v>
      </c>
      <c r="R980" s="571" t="s">
        <v>684</v>
      </c>
      <c r="S980" s="571" t="s">
        <v>684</v>
      </c>
      <c r="T980" s="571" t="s">
        <v>684</v>
      </c>
      <c r="U980" s="571" t="s">
        <v>684</v>
      </c>
      <c r="V980" s="571" t="s">
        <v>684</v>
      </c>
      <c r="W980" s="571" t="s">
        <v>684</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6"/>
      <c r="I981" s="1197"/>
      <c r="J981" s="569" t="s">
        <v>687</v>
      </c>
      <c r="K981" s="570" t="str">
        <f t="shared" si="323"/>
        <v>-</v>
      </c>
      <c r="L981" s="571" t="s">
        <v>688</v>
      </c>
      <c r="M981" s="571" t="s">
        <v>688</v>
      </c>
      <c r="N981" s="571" t="s">
        <v>688</v>
      </c>
      <c r="O981" s="571" t="s">
        <v>688</v>
      </c>
      <c r="P981" s="571" t="s">
        <v>688</v>
      </c>
      <c r="Q981" s="571" t="s">
        <v>688</v>
      </c>
      <c r="R981" s="571" t="s">
        <v>688</v>
      </c>
      <c r="S981" s="571" t="s">
        <v>688</v>
      </c>
      <c r="T981" s="571" t="s">
        <v>688</v>
      </c>
      <c r="U981" s="571" t="s">
        <v>688</v>
      </c>
      <c r="V981" s="571" t="s">
        <v>688</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8"/>
      <c r="I982" s="1199"/>
      <c r="J982" s="555" t="s">
        <v>689</v>
      </c>
      <c r="K982" s="572" t="str">
        <f t="shared" si="323"/>
        <v>-</v>
      </c>
      <c r="L982" s="569" t="s">
        <v>684</v>
      </c>
      <c r="M982" s="569" t="s">
        <v>684</v>
      </c>
      <c r="N982" s="569" t="s">
        <v>684</v>
      </c>
      <c r="O982" s="569" t="s">
        <v>684</v>
      </c>
      <c r="P982" s="569" t="s">
        <v>684</v>
      </c>
      <c r="Q982" s="569" t="s">
        <v>684</v>
      </c>
      <c r="R982" s="569" t="s">
        <v>684</v>
      </c>
      <c r="S982" s="569" t="s">
        <v>684</v>
      </c>
      <c r="T982" s="569" t="s">
        <v>684</v>
      </c>
      <c r="U982" s="569" t="s">
        <v>684</v>
      </c>
      <c r="V982" s="573" t="s">
        <v>684</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726</v>
      </c>
      <c r="I983" s="565"/>
      <c r="J983" s="547" t="s">
        <v>683</v>
      </c>
      <c r="K983" s="566" t="str">
        <f t="shared" si="323"/>
        <v>-</v>
      </c>
      <c r="L983" s="567" t="s">
        <v>684</v>
      </c>
      <c r="M983" s="567" t="s">
        <v>684</v>
      </c>
      <c r="N983" s="567" t="s">
        <v>684</v>
      </c>
      <c r="O983" s="567" t="s">
        <v>684</v>
      </c>
      <c r="P983" s="567" t="s">
        <v>684</v>
      </c>
      <c r="Q983" s="567" t="s">
        <v>684</v>
      </c>
      <c r="R983" s="567" t="s">
        <v>684</v>
      </c>
      <c r="S983" s="567" t="s">
        <v>684</v>
      </c>
      <c r="T983" s="567" t="s">
        <v>684</v>
      </c>
      <c r="U983" s="567" t="s">
        <v>684</v>
      </c>
      <c r="V983" s="567" t="s">
        <v>684</v>
      </c>
      <c r="W983" s="567" t="s">
        <v>684</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4" t="s">
        <v>727</v>
      </c>
      <c r="I984" s="1195"/>
      <c r="J984" s="569" t="s">
        <v>686</v>
      </c>
      <c r="K984" s="570" t="str">
        <f t="shared" si="323"/>
        <v>-</v>
      </c>
      <c r="L984" s="571" t="s">
        <v>684</v>
      </c>
      <c r="M984" s="571" t="s">
        <v>684</v>
      </c>
      <c r="N984" s="571" t="s">
        <v>684</v>
      </c>
      <c r="O984" s="571" t="s">
        <v>684</v>
      </c>
      <c r="P984" s="571" t="s">
        <v>684</v>
      </c>
      <c r="Q984" s="571" t="s">
        <v>684</v>
      </c>
      <c r="R984" s="571" t="s">
        <v>684</v>
      </c>
      <c r="S984" s="571" t="s">
        <v>684</v>
      </c>
      <c r="T984" s="571" t="s">
        <v>684</v>
      </c>
      <c r="U984" s="571" t="s">
        <v>684</v>
      </c>
      <c r="V984" s="571" t="s">
        <v>684</v>
      </c>
      <c r="W984" s="571" t="s">
        <v>684</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6"/>
      <c r="I985" s="1197"/>
      <c r="J985" s="569" t="s">
        <v>687</v>
      </c>
      <c r="K985" s="570" t="str">
        <f t="shared" si="323"/>
        <v>-</v>
      </c>
      <c r="L985" s="571" t="s">
        <v>688</v>
      </c>
      <c r="M985" s="571" t="s">
        <v>688</v>
      </c>
      <c r="N985" s="571" t="s">
        <v>688</v>
      </c>
      <c r="O985" s="571" t="s">
        <v>688</v>
      </c>
      <c r="P985" s="571" t="s">
        <v>688</v>
      </c>
      <c r="Q985" s="571" t="s">
        <v>688</v>
      </c>
      <c r="R985" s="571" t="s">
        <v>688</v>
      </c>
      <c r="S985" s="571" t="s">
        <v>688</v>
      </c>
      <c r="T985" s="571" t="s">
        <v>688</v>
      </c>
      <c r="U985" s="571" t="s">
        <v>688</v>
      </c>
      <c r="V985" s="571" t="s">
        <v>688</v>
      </c>
      <c r="W985" s="571" t="s">
        <v>688</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8"/>
      <c r="I986" s="1199"/>
      <c r="J986" s="555" t="s">
        <v>689</v>
      </c>
      <c r="K986" s="572" t="str">
        <f t="shared" si="323"/>
        <v>-</v>
      </c>
      <c r="L986" s="569" t="s">
        <v>684</v>
      </c>
      <c r="M986" s="569" t="s">
        <v>684</v>
      </c>
      <c r="N986" s="569" t="s">
        <v>684</v>
      </c>
      <c r="O986" s="569" t="s">
        <v>684</v>
      </c>
      <c r="P986" s="569" t="s">
        <v>684</v>
      </c>
      <c r="Q986" s="569" t="s">
        <v>684</v>
      </c>
      <c r="R986" s="569" t="s">
        <v>684</v>
      </c>
      <c r="S986" s="569" t="s">
        <v>684</v>
      </c>
      <c r="T986" s="569" t="s">
        <v>684</v>
      </c>
      <c r="U986" s="569" t="s">
        <v>684</v>
      </c>
      <c r="V986" s="573" t="s">
        <v>684</v>
      </c>
      <c r="W986" s="573" t="s">
        <v>684</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1078</v>
      </c>
      <c r="I987" s="565"/>
      <c r="J987" s="547" t="s">
        <v>683</v>
      </c>
      <c r="K987" s="566" t="str">
        <f t="shared" si="323"/>
        <v>-</v>
      </c>
      <c r="L987" s="567" t="s">
        <v>684</v>
      </c>
      <c r="M987" s="567" t="s">
        <v>684</v>
      </c>
      <c r="N987" s="567" t="s">
        <v>684</v>
      </c>
      <c r="O987" s="567" t="s">
        <v>684</v>
      </c>
      <c r="P987" s="567" t="s">
        <v>684</v>
      </c>
      <c r="Q987" s="574">
        <v>21</v>
      </c>
      <c r="R987" s="567" t="s">
        <v>684</v>
      </c>
      <c r="S987" s="567" t="s">
        <v>684</v>
      </c>
      <c r="T987" s="567" t="s">
        <v>684</v>
      </c>
      <c r="U987" s="567" t="s">
        <v>684</v>
      </c>
      <c r="V987" s="567" t="s">
        <v>684</v>
      </c>
      <c r="W987" s="567" t="s">
        <v>684</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4" t="s">
        <v>1079</v>
      </c>
      <c r="I988" s="1195"/>
      <c r="J988" s="569" t="s">
        <v>686</v>
      </c>
      <c r="K988" s="570" t="str">
        <f t="shared" si="323"/>
        <v>-</v>
      </c>
      <c r="L988" s="571" t="s">
        <v>684</v>
      </c>
      <c r="M988" s="571" t="s">
        <v>684</v>
      </c>
      <c r="N988" s="571" t="s">
        <v>684</v>
      </c>
      <c r="O988" s="571" t="s">
        <v>684</v>
      </c>
      <c r="P988" s="571" t="s">
        <v>684</v>
      </c>
      <c r="Q988" s="571" t="s">
        <v>684</v>
      </c>
      <c r="R988" s="571" t="s">
        <v>684</v>
      </c>
      <c r="S988" s="455" t="b">
        <v>1</v>
      </c>
      <c r="T988" s="571" t="s">
        <v>684</v>
      </c>
      <c r="U988" s="571" t="s">
        <v>684</v>
      </c>
      <c r="V988" s="571" t="s">
        <v>684</v>
      </c>
      <c r="W988" s="571" t="s">
        <v>684</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6"/>
      <c r="I989" s="1197"/>
      <c r="J989" s="569" t="s">
        <v>687</v>
      </c>
      <c r="K989" s="570" t="str">
        <f t="shared" si="323"/>
        <v>-</v>
      </c>
      <c r="L989" s="571" t="s">
        <v>688</v>
      </c>
      <c r="M989" s="571" t="s">
        <v>688</v>
      </c>
      <c r="N989" s="571" t="s">
        <v>688</v>
      </c>
      <c r="O989" s="571" t="s">
        <v>688</v>
      </c>
      <c r="P989" s="455">
        <v>21</v>
      </c>
      <c r="Q989" s="571" t="s">
        <v>688</v>
      </c>
      <c r="R989" s="571" t="s">
        <v>688</v>
      </c>
      <c r="S989" s="571" t="s">
        <v>688</v>
      </c>
      <c r="T989" s="571" t="s">
        <v>688</v>
      </c>
      <c r="U989" s="571" t="s">
        <v>688</v>
      </c>
      <c r="V989" s="571" t="s">
        <v>688</v>
      </c>
      <c r="W989" s="571" t="s">
        <v>688</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8"/>
      <c r="I990" s="1199"/>
      <c r="J990" s="555" t="s">
        <v>689</v>
      </c>
      <c r="K990" s="572" t="str">
        <f t="shared" si="323"/>
        <v>-</v>
      </c>
      <c r="L990" s="569" t="s">
        <v>684</v>
      </c>
      <c r="M990" s="569" t="s">
        <v>684</v>
      </c>
      <c r="N990" s="569" t="s">
        <v>684</v>
      </c>
      <c r="O990" s="569" t="s">
        <v>684</v>
      </c>
      <c r="P990" s="569" t="s">
        <v>684</v>
      </c>
      <c r="Q990" s="569" t="s">
        <v>684</v>
      </c>
      <c r="R990" s="569" t="s">
        <v>684</v>
      </c>
      <c r="S990" s="569" t="s">
        <v>684</v>
      </c>
      <c r="T990" s="569" t="s">
        <v>684</v>
      </c>
      <c r="U990" s="569" t="s">
        <v>684</v>
      </c>
      <c r="V990" s="573" t="s">
        <v>684</v>
      </c>
      <c r="W990" s="573" t="s">
        <v>684</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728</v>
      </c>
      <c r="I991" s="565"/>
      <c r="J991" s="547" t="s">
        <v>683</v>
      </c>
      <c r="K991" s="566" t="str">
        <f t="shared" si="323"/>
        <v>-</v>
      </c>
      <c r="L991" s="575">
        <v>-1</v>
      </c>
      <c r="M991" s="567" t="s">
        <v>684</v>
      </c>
      <c r="N991" s="567" t="s">
        <v>684</v>
      </c>
      <c r="O991" s="567" t="s">
        <v>684</v>
      </c>
      <c r="P991" s="567" t="s">
        <v>684</v>
      </c>
      <c r="Q991" s="567" t="s">
        <v>684</v>
      </c>
      <c r="R991" s="567" t="s">
        <v>684</v>
      </c>
      <c r="S991" s="567" t="s">
        <v>684</v>
      </c>
      <c r="T991" s="567" t="s">
        <v>684</v>
      </c>
      <c r="U991" s="567" t="s">
        <v>684</v>
      </c>
      <c r="V991" s="574">
        <v>0.05</v>
      </c>
      <c r="W991" s="567" t="s">
        <v>684</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4" t="s">
        <v>729</v>
      </c>
      <c r="I992" s="1195"/>
      <c r="J992" s="569" t="s">
        <v>686</v>
      </c>
      <c r="K992" s="570" t="str">
        <f t="shared" si="323"/>
        <v>-</v>
      </c>
      <c r="L992" s="571" t="s">
        <v>684</v>
      </c>
      <c r="M992" s="571" t="s">
        <v>684</v>
      </c>
      <c r="N992" s="571" t="s">
        <v>684</v>
      </c>
      <c r="O992" s="571" t="s">
        <v>684</v>
      </c>
      <c r="P992" s="571" t="s">
        <v>684</v>
      </c>
      <c r="Q992" s="571" t="s">
        <v>684</v>
      </c>
      <c r="R992" s="571" t="s">
        <v>684</v>
      </c>
      <c r="S992" s="571" t="s">
        <v>684</v>
      </c>
      <c r="T992" s="571" t="s">
        <v>684</v>
      </c>
      <c r="U992" s="571" t="s">
        <v>684</v>
      </c>
      <c r="V992" s="571" t="s">
        <v>684</v>
      </c>
      <c r="W992" s="571" t="s">
        <v>684</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6"/>
      <c r="I993" s="1197"/>
      <c r="J993" s="569" t="s">
        <v>687</v>
      </c>
      <c r="K993" s="570" t="str">
        <f t="shared" si="323"/>
        <v>-</v>
      </c>
      <c r="L993" s="571" t="s">
        <v>688</v>
      </c>
      <c r="M993" s="571" t="s">
        <v>688</v>
      </c>
      <c r="N993" s="571" t="s">
        <v>688</v>
      </c>
      <c r="O993" s="571" t="s">
        <v>688</v>
      </c>
      <c r="P993" s="571" t="s">
        <v>688</v>
      </c>
      <c r="Q993" s="571" t="s">
        <v>688</v>
      </c>
      <c r="R993" s="571" t="s">
        <v>688</v>
      </c>
      <c r="S993" s="571" t="s">
        <v>688</v>
      </c>
      <c r="T993" s="571" t="s">
        <v>688</v>
      </c>
      <c r="U993" s="571" t="s">
        <v>688</v>
      </c>
      <c r="V993" s="571" t="s">
        <v>688</v>
      </c>
      <c r="W993" s="571" t="s">
        <v>688</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8"/>
      <c r="I994" s="1199"/>
      <c r="J994" s="555" t="s">
        <v>689</v>
      </c>
      <c r="K994" s="572" t="str">
        <f t="shared" si="323"/>
        <v>-</v>
      </c>
      <c r="L994" s="577" t="s">
        <v>684</v>
      </c>
      <c r="M994" s="577" t="s">
        <v>684</v>
      </c>
      <c r="N994" s="577" t="s">
        <v>684</v>
      </c>
      <c r="O994" s="577" t="s">
        <v>684</v>
      </c>
      <c r="P994" s="577" t="s">
        <v>684</v>
      </c>
      <c r="Q994" s="577" t="s">
        <v>684</v>
      </c>
      <c r="R994" s="577" t="s">
        <v>684</v>
      </c>
      <c r="S994" s="577" t="s">
        <v>684</v>
      </c>
      <c r="T994" s="577" t="s">
        <v>684</v>
      </c>
      <c r="U994" s="577" t="s">
        <v>684</v>
      </c>
      <c r="V994" s="576">
        <v>-0.05</v>
      </c>
      <c r="W994" s="573" t="s">
        <v>684</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429</v>
      </c>
      <c r="AR995" s="394"/>
      <c r="AS995" s="382"/>
      <c r="AT995" s="382"/>
      <c r="AU995" s="382"/>
    </row>
    <row r="996" spans="1:47" ht="5.0999999999999996" customHeight="1" outlineLevel="2" x14ac:dyDescent="0.25">
      <c r="A996" s="382"/>
      <c r="B996" s="391"/>
      <c r="C996" s="384">
        <f>INT($C$875)+2.005</f>
        <v>3.0049999999999999</v>
      </c>
      <c r="D996" s="408" t="s">
        <v>425</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730</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731</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732</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733</v>
      </c>
      <c r="I1000" s="413"/>
      <c r="J1000" s="455">
        <v>0</v>
      </c>
      <c r="K1000" s="455">
        <v>0.5</v>
      </c>
      <c r="L1000" s="455">
        <v>1.25</v>
      </c>
      <c r="M1000" s="429">
        <f>FORECAST(M999,CHOOSE({1,2},L1000,N1000),CHOOSE({1,2},L999,N999))</f>
        <v>13.624999999999998</v>
      </c>
      <c r="N1000" s="455">
        <v>3.5</v>
      </c>
      <c r="O1000" s="413" t="s">
        <v>734</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429</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735</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417</v>
      </c>
      <c r="F6" s="459">
        <v>2</v>
      </c>
      <c r="G6" s="396"/>
      <c r="H6" s="858" t="s">
        <v>736</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419</v>
      </c>
      <c r="F7" s="462">
        <v>1</v>
      </c>
      <c r="G7" s="400"/>
      <c r="H7" s="588" t="s">
        <v>420</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425</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426</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427</v>
      </c>
      <c r="I11" s="413"/>
      <c r="J11" s="674">
        <v>44526.325755208301</v>
      </c>
      <c r="K11" s="1238" t="s">
        <v>991</v>
      </c>
      <c r="L11" s="1239"/>
      <c r="M11" s="1239"/>
      <c r="N11" s="1239"/>
      <c r="O11" s="1239"/>
      <c r="P11" s="1239"/>
      <c r="Q11" s="1239"/>
      <c r="R11" s="1239"/>
      <c r="S11" s="1239"/>
      <c r="T11" s="1239"/>
      <c r="U11" s="1239"/>
      <c r="V11" s="1239"/>
      <c r="W11" s="1239"/>
      <c r="X11" s="1239"/>
      <c r="Y11" s="1239"/>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428</v>
      </c>
      <c r="I12" s="413"/>
      <c r="J12" s="673">
        <v>44697.529600694397</v>
      </c>
      <c r="K12" s="1240" t="s">
        <v>1161</v>
      </c>
      <c r="L12" s="1241"/>
      <c r="M12" s="1241"/>
      <c r="N12" s="1241"/>
      <c r="O12" s="1241"/>
      <c r="P12" s="1241"/>
      <c r="Q12" s="1241"/>
      <c r="R12" s="1241"/>
      <c r="S12" s="1241"/>
      <c r="T12" s="1241"/>
      <c r="U12" s="1241"/>
      <c r="V12" s="1241"/>
      <c r="W12" s="1241"/>
      <c r="X12" s="1241"/>
      <c r="Y12" s="1242"/>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429</v>
      </c>
      <c r="SK13" s="394"/>
      <c r="SL13" s="382"/>
      <c r="SM13" s="382"/>
      <c r="SN13" s="382"/>
    </row>
    <row r="14" spans="1:508" ht="5.0999999999999996" hidden="1" customHeight="1" outlineLevel="3" x14ac:dyDescent="0.25">
      <c r="A14" s="382"/>
      <c r="B14" s="391"/>
      <c r="C14" s="579">
        <f>INT($C$6)+3.005</f>
        <v>4.0049999999999999</v>
      </c>
      <c r="D14" s="408" t="s">
        <v>425</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430</v>
      </c>
      <c r="I15" s="583"/>
      <c r="J15" s="415" t="s">
        <v>431</v>
      </c>
      <c r="K15" s="416">
        <v>15</v>
      </c>
      <c r="L15" s="415" t="s">
        <v>432</v>
      </c>
      <c r="M15" s="416">
        <v>8.43</v>
      </c>
      <c r="N15" s="413" t="s">
        <v>433</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434</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435</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436</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437</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429</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417</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419</v>
      </c>
      <c r="F30" s="462">
        <v>1</v>
      </c>
      <c r="G30" s="400"/>
      <c r="H30" s="588" t="s">
        <v>983</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986</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737</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738</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739</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737</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738</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737</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738</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422</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740</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423</v>
      </c>
      <c r="C45" s="579">
        <f>INT(MAX($C$48:$C$112))+1</f>
        <v>5</v>
      </c>
      <c r="D45" s="408" t="s">
        <v>424</v>
      </c>
      <c r="E45" s="465"/>
      <c r="F45" s="465"/>
      <c r="G45" s="408"/>
      <c r="H45" s="465" t="s">
        <v>741</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743</v>
      </c>
      <c r="I46" s="426" t="s">
        <v>990</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421</v>
      </c>
      <c r="I47" s="592" t="s">
        <v>187</v>
      </c>
      <c r="J47" s="397" t="s">
        <v>827</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425</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879</v>
      </c>
      <c r="I49" s="429" t="s">
        <v>742</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882</v>
      </c>
      <c r="I52" s="594" t="s">
        <v>742</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883</v>
      </c>
      <c r="I55" s="429" t="s">
        <v>742</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884</v>
      </c>
      <c r="I58" s="429" t="s">
        <v>742</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881</v>
      </c>
      <c r="I61" s="429" t="s">
        <v>742</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885</v>
      </c>
      <c r="I64" s="429" t="s">
        <v>742</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880</v>
      </c>
      <c r="I67" s="429" t="s">
        <v>742</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886</v>
      </c>
      <c r="I70" s="594" t="s">
        <v>742</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887</v>
      </c>
      <c r="I73" s="429" t="s">
        <v>742</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888</v>
      </c>
      <c r="I76" s="429" t="s">
        <v>742</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889</v>
      </c>
      <c r="I79" s="429" t="s">
        <v>742</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890</v>
      </c>
      <c r="I82" s="429" t="s">
        <v>742</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891</v>
      </c>
      <c r="I85" s="429" t="s">
        <v>742</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892</v>
      </c>
      <c r="I88" s="594" t="s">
        <v>742</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893</v>
      </c>
      <c r="I91" s="429" t="s">
        <v>742</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894</v>
      </c>
      <c r="I94" s="429" t="s">
        <v>742</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895</v>
      </c>
      <c r="I97" s="429" t="s">
        <v>742</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896</v>
      </c>
      <c r="I100" s="429" t="s">
        <v>742</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897</v>
      </c>
      <c r="I103" s="429" t="s">
        <v>742</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898</v>
      </c>
      <c r="I106" s="429" t="s">
        <v>742</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899</v>
      </c>
      <c r="I109" s="429" t="s">
        <v>742</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429</v>
      </c>
      <c r="SK112" s="394"/>
      <c r="SL112" s="382"/>
      <c r="SM112" s="382"/>
      <c r="SN112" s="382"/>
    </row>
    <row r="113" spans="1:508" s="687" customFormat="1" outlineLevel="1" x14ac:dyDescent="0.25">
      <c r="A113" s="382"/>
      <c r="B113" s="391"/>
      <c r="C113" s="579">
        <f>INT($C$29)+1</f>
        <v>2</v>
      </c>
      <c r="D113" s="408"/>
      <c r="E113" s="465"/>
      <c r="F113" s="465"/>
      <c r="G113" s="408"/>
      <c r="H113" s="468" t="s">
        <v>985</v>
      </c>
      <c r="I113" s="861" t="s">
        <v>987</v>
      </c>
      <c r="J113" s="860" t="s">
        <v>768</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421</v>
      </c>
      <c r="I114" s="592" t="s">
        <v>187</v>
      </c>
      <c r="J114" s="860" t="s">
        <v>827</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425</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879</v>
      </c>
      <c r="I116" s="429" t="s">
        <v>742</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882</v>
      </c>
      <c r="I117" s="594" t="s">
        <v>742</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883</v>
      </c>
      <c r="I118" s="429" t="s">
        <v>742</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884</v>
      </c>
      <c r="I119" s="429" t="s">
        <v>742</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881</v>
      </c>
      <c r="I120" s="429" t="s">
        <v>742</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885</v>
      </c>
      <c r="I121" s="429" t="s">
        <v>742</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880</v>
      </c>
      <c r="I122" s="429" t="s">
        <v>742</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886</v>
      </c>
      <c r="I123" s="594" t="s">
        <v>742</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887</v>
      </c>
      <c r="I124" s="429" t="s">
        <v>742</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888</v>
      </c>
      <c r="I125" s="429" t="s">
        <v>742</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889</v>
      </c>
      <c r="I126" s="429" t="s">
        <v>742</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890</v>
      </c>
      <c r="I127" s="429" t="s">
        <v>742</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891</v>
      </c>
      <c r="I128" s="429" t="s">
        <v>742</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892</v>
      </c>
      <c r="I129" s="594" t="s">
        <v>742</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893</v>
      </c>
      <c r="I130" s="429" t="s">
        <v>742</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894</v>
      </c>
      <c r="I131" s="429" t="s">
        <v>742</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895</v>
      </c>
      <c r="I132" s="429" t="s">
        <v>742</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896</v>
      </c>
      <c r="I133" s="429" t="s">
        <v>742</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897</v>
      </c>
      <c r="I134" s="429" t="s">
        <v>742</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898</v>
      </c>
      <c r="I135" s="429" t="s">
        <v>742</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899</v>
      </c>
      <c r="I136" s="429" t="s">
        <v>742</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429</v>
      </c>
      <c r="SK137" s="394"/>
      <c r="SL137" s="382"/>
      <c r="SM137" s="382"/>
      <c r="SN137" s="382"/>
    </row>
    <row r="138" spans="1:508" outlineLevel="1" x14ac:dyDescent="0.25">
      <c r="A138" s="382"/>
      <c r="B138" s="391"/>
      <c r="C138" s="579">
        <f>INT($C$29)+1</f>
        <v>2</v>
      </c>
      <c r="D138" s="408"/>
      <c r="E138" s="465"/>
      <c r="F138" s="465"/>
      <c r="G138" s="408"/>
      <c r="H138" s="468" t="s">
        <v>744</v>
      </c>
      <c r="I138" s="426"/>
      <c r="J138" s="426" t="s">
        <v>753</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603</v>
      </c>
      <c r="I139" s="592" t="s">
        <v>745</v>
      </c>
      <c r="J139" s="397" t="s">
        <v>827</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425</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926</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917</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918</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920</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919</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921</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924</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925</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921</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922</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923</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929</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921</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922</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923</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613</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614</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615</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746</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747</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748</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749</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750</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751</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752</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917</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918</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920</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919</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921</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924</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925</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921</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922</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923</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929</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921</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922</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923</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613</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614</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615</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746</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747</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748</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749</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750</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751</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752</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917</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918</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920</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919</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921</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924</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925</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921</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922</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923</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929</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921</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922</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923</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613</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614</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615</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746</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747</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748</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749</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750</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751</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752</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917</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918</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920</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919</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921</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924</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925</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921</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922</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923</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929</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921</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922</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923</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613</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614</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615</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746</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747</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748</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749</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750</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751</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752</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917</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918</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920</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919</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921</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924</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925</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921</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922</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923</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929</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921</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922</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923</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613</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614</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615</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746</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747</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748</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749</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750</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751</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752</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917</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918</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920</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919</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921</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924</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925</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921</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922</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923</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929</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921</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922</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923</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613</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614</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615</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746</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747</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748</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749</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750</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751</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752</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917</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918</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920</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919</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921</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924</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925</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921</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922</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923</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929</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921</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922</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923</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613</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614</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615</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746</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747</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748</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749</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750</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751</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752</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917</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918</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920</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919</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921</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924</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925</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921</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922</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923</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929</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921</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922</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923</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613</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614</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615</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746</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747</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748</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749</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750</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751</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752</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917</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918</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920</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919</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921</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924</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925</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921</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922</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923</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929</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921</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922</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923</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613</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614</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615</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746</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747</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748</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749</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750</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751</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752</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429</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735</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412</v>
      </c>
      <c r="B5" s="329">
        <v>1</v>
      </c>
    </row>
    <row r="6" spans="1:2" ht="7.35" customHeight="1" x14ac:dyDescent="0.25"/>
    <row r="7" spans="1:2" x14ac:dyDescent="0.25">
      <c r="A7" s="73" t="s">
        <v>413</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397</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900</v>
      </c>
      <c r="B25" s="329">
        <v>1</v>
      </c>
    </row>
    <row r="26" spans="1:2" x14ac:dyDescent="0.25">
      <c r="A26" s="73" t="s">
        <v>901</v>
      </c>
      <c r="B26" s="329">
        <v>1</v>
      </c>
    </row>
    <row r="27" spans="1:2" x14ac:dyDescent="0.25">
      <c r="A27" s="73" t="s">
        <v>902</v>
      </c>
      <c r="B27" s="329">
        <v>1</v>
      </c>
    </row>
    <row r="28" spans="1:2" x14ac:dyDescent="0.25">
      <c r="A28" s="73" t="s">
        <v>1224</v>
      </c>
      <c r="B28" s="329">
        <v>1</v>
      </c>
    </row>
    <row r="30" spans="1:2" x14ac:dyDescent="0.25">
      <c r="A30" s="72" t="s">
        <v>93</v>
      </c>
      <c r="B30" s="72"/>
    </row>
    <row r="31" spans="1:2" x14ac:dyDescent="0.25">
      <c r="A31" s="73" t="s">
        <v>397</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900</v>
      </c>
      <c r="B36" s="329">
        <v>1</v>
      </c>
    </row>
    <row r="37" spans="1:2" x14ac:dyDescent="0.25">
      <c r="A37" s="73" t="s">
        <v>901</v>
      </c>
      <c r="B37" s="329">
        <v>1</v>
      </c>
    </row>
    <row r="38" spans="1:2" x14ac:dyDescent="0.25">
      <c r="A38" s="73" t="s">
        <v>902</v>
      </c>
      <c r="B38" s="329">
        <v>1</v>
      </c>
    </row>
    <row r="39" spans="1:2" x14ac:dyDescent="0.25">
      <c r="A39" s="73" t="s">
        <v>1224</v>
      </c>
      <c r="B39" s="329">
        <v>1</v>
      </c>
    </row>
    <row r="41" spans="1:2" x14ac:dyDescent="0.25">
      <c r="A41" s="72" t="s">
        <v>100</v>
      </c>
      <c r="B41" s="72"/>
    </row>
    <row r="42" spans="1:2" x14ac:dyDescent="0.25">
      <c r="A42" s="73" t="s">
        <v>397</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900</v>
      </c>
      <c r="B47" s="329">
        <v>1</v>
      </c>
    </row>
    <row r="48" spans="1:2" x14ac:dyDescent="0.25">
      <c r="A48" s="73" t="s">
        <v>901</v>
      </c>
      <c r="B48" s="329">
        <v>1</v>
      </c>
    </row>
    <row r="49" spans="1:3" x14ac:dyDescent="0.25">
      <c r="A49" s="73" t="s">
        <v>902</v>
      </c>
      <c r="B49" s="329">
        <v>1</v>
      </c>
    </row>
    <row r="50" spans="1:3" x14ac:dyDescent="0.25">
      <c r="A50" s="73" t="s">
        <v>1224</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958</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1002</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956</v>
      </c>
      <c r="J18" s="701"/>
      <c r="K18" s="110" t="s">
        <v>955</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764</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1109</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1110</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1111</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838</v>
      </c>
      <c r="K34" s="725" t="s">
        <v>411</v>
      </c>
      <c r="L34" s="725" t="s">
        <v>807</v>
      </c>
      <c r="M34" s="725" t="s">
        <v>808</v>
      </c>
      <c r="N34" s="725" t="s">
        <v>809</v>
      </c>
      <c r="O34" s="725" t="s">
        <v>810</v>
      </c>
      <c r="P34" s="725" t="s">
        <v>811</v>
      </c>
      <c r="Q34" s="725" t="s">
        <v>812</v>
      </c>
      <c r="R34" s="725" t="s">
        <v>813</v>
      </c>
      <c r="S34" s="725" t="s">
        <v>814</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1112</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381</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1059</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1055</v>
      </c>
      <c r="J93" s="938" t="s">
        <v>1056</v>
      </c>
      <c r="K93" s="938" t="s">
        <v>1057</v>
      </c>
      <c r="L93" s="938" t="s">
        <v>1058</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1001</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325</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1066</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1068</v>
      </c>
      <c r="I130" s="955" t="s">
        <v>1069</v>
      </c>
      <c r="J130" s="956" t="s">
        <v>1070</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1063</v>
      </c>
      <c r="I131" s="687" t="s">
        <v>1064</v>
      </c>
      <c r="J131" s="687" t="s">
        <v>1065</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1071</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1063</v>
      </c>
      <c r="I152" s="687" t="s">
        <v>1064</v>
      </c>
      <c r="J152" s="687" t="s">
        <v>1065</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1067</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1063</v>
      </c>
      <c r="I172" s="687" t="s">
        <v>1064</v>
      </c>
      <c r="J172" s="687" t="s">
        <v>1065</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1089</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1129</v>
      </c>
      <c r="I192" s="256" t="s">
        <v>382</v>
      </c>
      <c r="J192" s="256" t="s">
        <v>383</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1003</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967</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334</v>
      </c>
      <c r="K216" s="643" t="s">
        <v>335</v>
      </c>
      <c r="L216" s="897" t="s">
        <v>1034</v>
      </c>
      <c r="M216" s="898" t="s">
        <v>69</v>
      </c>
      <c r="N216" s="898" t="s">
        <v>1035</v>
      </c>
      <c r="O216" s="898" t="s">
        <v>73</v>
      </c>
      <c r="P216" s="899" t="s">
        <v>77</v>
      </c>
      <c r="Q216" s="900" t="s">
        <v>353</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1021</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1004</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1130</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1015</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1022</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1017</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1023</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1026</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1025</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1037</v>
      </c>
      <c r="I253" s="196"/>
      <c r="J253" s="901">
        <v>0.15</v>
      </c>
      <c r="K253" s="1243" t="s">
        <v>1040</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1038</v>
      </c>
      <c r="I254" s="196"/>
      <c r="J254" s="901">
        <v>0.02</v>
      </c>
      <c r="K254" s="1243"/>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1039</v>
      </c>
      <c r="I255" s="196"/>
      <c r="J255" s="902">
        <f>1-SUM(J253:J254)</f>
        <v>0.83000000000000007</v>
      </c>
      <c r="K255" s="1243"/>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1024</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1028</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1029</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1030</v>
      </c>
      <c r="K261" s="896" t="s">
        <v>1033</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1031</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1032</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1036</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1041</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1023</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1026</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1025</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1037</v>
      </c>
      <c r="I273" s="196"/>
      <c r="J273" s="901">
        <v>0.125</v>
      </c>
      <c r="K273" s="1243" t="s">
        <v>1040</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1038</v>
      </c>
      <c r="I274" s="196"/>
      <c r="J274" s="901">
        <v>0.02</v>
      </c>
      <c r="K274" s="1243"/>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1039</v>
      </c>
      <c r="I275" s="196"/>
      <c r="J275" s="902">
        <f>1-SUM(J273:J274)</f>
        <v>0.85499999999999998</v>
      </c>
      <c r="K275" s="1243"/>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679</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535</v>
      </c>
      <c r="I279" s="209"/>
      <c r="J279" s="454" t="s">
        <v>14</v>
      </c>
      <c r="K279" s="454" t="s">
        <v>527</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1027</v>
      </c>
      <c r="I282" s="209"/>
      <c r="J282" s="454" t="s">
        <v>528</v>
      </c>
      <c r="K282" s="454" t="s">
        <v>529</v>
      </c>
      <c r="L282" s="454" t="s">
        <v>530</v>
      </c>
      <c r="M282" s="454" t="s">
        <v>531</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1006</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1007</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1016</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1008</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1020</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1009</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1010</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1011</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1012</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1018</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467</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1019</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1013</v>
      </c>
      <c r="H306" s="208"/>
      <c r="I306" s="1248" t="s">
        <v>1014</v>
      </c>
      <c r="J306" s="1249"/>
      <c r="K306" s="1249"/>
      <c r="L306" s="1249"/>
      <c r="M306" s="1249"/>
      <c r="N306" s="1249"/>
      <c r="O306" s="1249"/>
      <c r="P306" s="1249"/>
      <c r="Q306" s="1250"/>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51" t="s">
        <v>74</v>
      </c>
      <c r="J307" s="1252"/>
      <c r="K307" s="1253"/>
      <c r="L307" s="1254" t="s">
        <v>71</v>
      </c>
      <c r="M307" s="1255"/>
      <c r="N307" s="1256"/>
      <c r="O307" s="1257" t="s">
        <v>334</v>
      </c>
      <c r="P307" s="1258"/>
      <c r="Q307" s="1259"/>
      <c r="R307" s="58"/>
      <c r="S307" s="1244" t="s">
        <v>1043</v>
      </c>
      <c r="T307" s="1246" t="s">
        <v>1042</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5"/>
      <c r="T308" s="1247"/>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409</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863</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864</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963</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855</v>
      </c>
      <c r="J11" s="725"/>
      <c r="K11" s="726"/>
      <c r="L11" s="726"/>
      <c r="M11" s="725"/>
      <c r="N11" s="725"/>
      <c r="O11" s="725" t="s">
        <v>859</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862</v>
      </c>
      <c r="J12" s="725"/>
      <c r="K12" s="725" t="s">
        <v>206</v>
      </c>
      <c r="L12" s="725" t="s">
        <v>861</v>
      </c>
      <c r="M12" s="725" t="s">
        <v>860</v>
      </c>
      <c r="N12" s="725" t="s">
        <v>859</v>
      </c>
      <c r="O12" s="725" t="str">
        <f>"per "&amp;$I$26&amp;" MJ"</f>
        <v>per 100 MJ</v>
      </c>
      <c r="P12" s="725"/>
      <c r="Q12" s="725" t="s">
        <v>934</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869</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870</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871</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872</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873</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874</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875</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876</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877</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878</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858</v>
      </c>
      <c r="I26" s="738">
        <v>100</v>
      </c>
      <c r="J26" s="717" t="s">
        <v>857</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856</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450</vt:i4>
      </vt:variant>
    </vt:vector>
  </HeadingPairs>
  <TitlesOfParts>
    <vt:vector size="466"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2022-10-18T00:00:16Z</dcterms:modified>
</cp:coreProperties>
</file>