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A928E537-7AC8-457D-A272-DCA8E8B5DE92}" xr6:coauthVersionLast="45" xr6:coauthVersionMax="47" xr10:uidLastSave="{00000000-0000-0000-0000-000000000000}"/>
  <bookViews>
    <workbookView xWindow="-120" yWindow="-120" windowWidth="29040" windowHeight="15840"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Price!$B$83</definedName>
    <definedName name="casual_super">Price!$B$85</definedName>
    <definedName name="casual_workers_comp">Price!$B$87</definedName>
    <definedName name="clearing_value" localSheetId="8">'Mach 1'!$A$8:$E$23</definedName>
    <definedName name="contract_bail" localSheetId="0">Price!$B$24</definedName>
    <definedName name="contract_harv_cost" localSheetId="0">Price!$A$7:$B$17</definedName>
    <definedName name="contract_harv_eff" localSheetId="7">'Mach General'!$B$26</definedName>
    <definedName name="contract_harvest_speed" localSheetId="7">'Mach General'!$A$28:$B$43</definedName>
    <definedName name="contract_harvester_width" localSheetId="7">'Mach General'!$B$24</definedName>
    <definedName name="contract_mow_hay" localSheetId="0">Price!$B$22</definedName>
    <definedName name="contract_seed_cost" localSheetId="0">Price!$B$19</definedName>
    <definedName name="crp_insurance_date">Price!$B$36</definedName>
    <definedName name="debit_interest" localSheetId="1">Finance!#REF!</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Finance!$B$16</definedName>
    <definedName name="fert_cartage_cost" localSheetId="0">Price!$B$60</definedName>
    <definedName name="fert_cost" localSheetId="0">Price!$A$62:$B$69</definedName>
    <definedName name="fixed_dep" localSheetId="1">Finance!$B$13</definedName>
    <definedName name="flagfall" localSheetId="0">Price!$B$34</definedName>
    <definedName name="fuel_adj_tractor" localSheetId="8">'Mach 1'!$B$39</definedName>
    <definedName name="grain_density">'Sup Feed'!$I$26:$Q$28</definedName>
    <definedName name="grain_income_date" localSheetId="0">Price!#REF!</definedName>
    <definedName name="grain_income_length" localSheetId="0">Price!#REF!</definedName>
    <definedName name="grain_price" localSheetId="0">Price!$I$40:$L$57</definedName>
    <definedName name="grain_price_info" localSheetId="0">Price!$A$40:$G$57</definedName>
    <definedName name="grain_price_percentile" localSheetId="0">Price!$B$38</definedName>
    <definedName name="harv_eff" localSheetId="8">'Mach 1'!$B$79</definedName>
    <definedName name="harv_fuel_consumption" localSheetId="8">'Mach 1'!$B$75</definedName>
    <definedName name="harvest_maint" localSheetId="8">'Mach 1'!$A$98:$B$113</definedName>
    <definedName name="harvest_speed" localSheetId="8">'Mach 1'!$A$81:$B$96</definedName>
    <definedName name="harvest_yield" localSheetId="7">'Mach General'!$A$6:$B$21</definedName>
    <definedName name="harvester_width" localSheetId="8">'Mach 1'!$B$73</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gemin_s7c2">Parameters!$U$93:$AC$100</definedName>
    <definedName name="i_agemin_s7y">Parameters!$AF$93:$AG$100</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interest" localSheetId="1">Finance!$B$3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General'!$B$45</definedName>
    <definedName name="manager_cost">Price!$B$73</definedName>
    <definedName name="minroe">Finance!$B$9</definedName>
    <definedName name="minroe_dsp">Finance!$B$10</definedName>
    <definedName name="oil_grease_factor_harv" localSheetId="8">'Mach 1'!$B$77</definedName>
    <definedName name="oil_grease_factor_tractor" localSheetId="8">'Mach 1'!$B$26</definedName>
    <definedName name="opportunity_cost_capital">Finance!$B$6</definedName>
    <definedName name="permanent_cost">Price!$B$75</definedName>
    <definedName name="permanent_ls_leave">Price!$B$81</definedName>
    <definedName name="permanent_super">Price!$B$77</definedName>
    <definedName name="permanent_workers_comp">Price!$B$79</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1'!$A$43:$B$70</definedName>
    <definedName name="seeder_width" localSheetId="8">'Mach 1'!$B$31</definedName>
    <definedName name="seeding_eff" localSheetId="8">'Mach 1'!$B$33</definedName>
    <definedName name="sprayer_eff" localSheetId="8">'Mach 1'!$B$120</definedName>
    <definedName name="sprayer_fuel_consumption" localSheetId="8">'Mach 1'!$B$122</definedName>
    <definedName name="sprayer_maint" localSheetId="8">'Mach 1'!$B$124</definedName>
    <definedName name="sprayer_speed" localSheetId="8">'Mach 1'!$B$118</definedName>
    <definedName name="sprayer_width" localSheetId="8">'Mach 1'!$B$116</definedName>
    <definedName name="spreader_cap" localSheetId="8">'Mach 1'!$B$138</definedName>
    <definedName name="spreader_eff" localSheetId="8">'Mach 1'!$B$144</definedName>
    <definedName name="spreader_fuel" localSheetId="8">'Mach 1'!$B$127</definedName>
    <definedName name="spreader_maint" localSheetId="8">'Mach 1'!$B$146</definedName>
    <definedName name="spreader_speed" localSheetId="8">'Mach 1'!$B$142</definedName>
    <definedName name="spreader_width" localSheetId="8">'Mach 1'!$A$129:$B$136</definedName>
    <definedName name="stubble_fuel_consumption" localSheetId="8">'Mach 1'!$B$149</definedName>
    <definedName name="stubble_maint" localSheetId="8">'Mach 1'!$B$151</definedName>
    <definedName name="sup_cartage">Price!$B$29</definedName>
    <definedName name="sup_feed">'Mach 1'!$A$154:$C$162</definedName>
    <definedName name="sup_md_vol">'Sup Feed'!$I$10:$Q$14</definedName>
    <definedName name="sup_transaction">Price!$B$31</definedName>
    <definedName name="tillage_maint" localSheetId="8">'Mach 1'!$B$41</definedName>
    <definedName name="time_fill_spreader" localSheetId="8">'Mach 1'!$B$140</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2" i="1" l="1"/>
  <c r="I43" i="1"/>
  <c r="I44" i="1"/>
  <c r="I45" i="1"/>
  <c r="I46" i="1"/>
  <c r="I47" i="1"/>
  <c r="I48" i="1"/>
  <c r="I49" i="1"/>
  <c r="I50" i="1"/>
  <c r="I51" i="1"/>
  <c r="I52" i="1"/>
  <c r="I53" i="1"/>
  <c r="I54" i="1"/>
  <c r="I55" i="1"/>
  <c r="I56" i="1"/>
  <c r="I57" i="1"/>
  <c r="I41" i="1"/>
  <c r="L56" i="1" l="1"/>
  <c r="J56" i="1"/>
  <c r="G56" i="1"/>
  <c r="D56" i="1"/>
  <c r="L55" i="1"/>
  <c r="J55" i="1"/>
  <c r="G55" i="1"/>
  <c r="D55" i="1"/>
  <c r="L52" i="1"/>
  <c r="J52" i="1"/>
  <c r="G52" i="1"/>
  <c r="D52" i="1"/>
  <c r="L49" i="1"/>
  <c r="J49" i="1"/>
  <c r="G49" i="1"/>
  <c r="D49" i="1"/>
  <c r="L42" i="1"/>
  <c r="J42" i="1"/>
  <c r="G42" i="1"/>
  <c r="D42" i="1"/>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38" i="9"/>
  <c r="K148" i="9" s="1"/>
  <c r="K137" i="9"/>
  <c r="K147" i="9" s="1"/>
  <c r="C148" i="9"/>
  <c r="C147" i="9"/>
  <c r="C138" i="9"/>
  <c r="C137" i="9"/>
  <c r="C128" i="9"/>
  <c r="C127" i="9"/>
  <c r="C118" i="9"/>
  <c r="C117" i="9"/>
  <c r="C108" i="9"/>
  <c r="C107" i="9"/>
  <c r="C98" i="9"/>
  <c r="C97" i="9"/>
  <c r="C86" i="9"/>
  <c r="C85" i="9"/>
  <c r="C76" i="9"/>
  <c r="C75" i="9"/>
  <c r="C66" i="9"/>
  <c r="C65" i="9"/>
  <c r="C74" i="14"/>
  <c r="C73" i="14"/>
  <c r="C72" i="14"/>
  <c r="L43" i="1"/>
  <c r="L44" i="1"/>
  <c r="L45" i="1"/>
  <c r="L46" i="1"/>
  <c r="L47" i="1"/>
  <c r="L48" i="1"/>
  <c r="L50" i="1"/>
  <c r="L51" i="1"/>
  <c r="L53" i="1"/>
  <c r="L54" i="1"/>
  <c r="L57" i="1"/>
  <c r="L41" i="1"/>
  <c r="J43" i="1"/>
  <c r="J44" i="1"/>
  <c r="J45" i="1"/>
  <c r="J46" i="1"/>
  <c r="J47" i="1"/>
  <c r="J48" i="1"/>
  <c r="J50" i="1"/>
  <c r="J51" i="1"/>
  <c r="J53" i="1"/>
  <c r="J54" i="1"/>
  <c r="J57" i="1"/>
  <c r="J41" i="1"/>
  <c r="AN177" i="13" l="1"/>
  <c r="AN176" i="13"/>
  <c r="AN175" i="13"/>
  <c r="AN174" i="13"/>
  <c r="AN173" i="13"/>
  <c r="AN172" i="13"/>
  <c r="AN171" i="13"/>
  <c r="AP170" i="13"/>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K146" i="9" s="1"/>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R176" i="13"/>
  <c r="R173" i="13" s="1"/>
  <c r="C176" i="13"/>
  <c r="AG175" i="13"/>
  <c r="AF175" i="13"/>
  <c r="V175" i="13"/>
  <c r="C175" i="13"/>
  <c r="AG174" i="13"/>
  <c r="AF174" i="13"/>
  <c r="V174" i="13"/>
  <c r="C174" i="13"/>
  <c r="AG173" i="13"/>
  <c r="AF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Q176" i="13" l="1"/>
  <c r="T173" i="13"/>
  <c r="AQ173" i="13" s="1"/>
  <c r="I229" i="13"/>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V173" i="13" l="1"/>
  <c r="K225" i="13"/>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0" i="1" l="1"/>
  <c r="G31" i="6" l="1"/>
  <c r="G17" i="6"/>
  <c r="G44" i="1" l="1"/>
  <c r="G46" i="1"/>
  <c r="G53" i="1"/>
  <c r="G57" i="1"/>
  <c r="G45" i="1"/>
  <c r="G43" i="1"/>
  <c r="G47" i="1"/>
  <c r="G51" i="1"/>
  <c r="G48" i="1"/>
  <c r="G41" i="1"/>
  <c r="G54" i="1"/>
  <c r="D54" i="1" l="1"/>
  <c r="D41" i="1"/>
  <c r="D48" i="1"/>
  <c r="D44" i="1"/>
  <c r="D57" i="1"/>
  <c r="D51" i="1"/>
  <c r="D47" i="1"/>
  <c r="D43" i="1"/>
  <c r="D45" i="1"/>
  <c r="D46" i="1"/>
  <c r="D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0" authorId="0" shapeId="0" xr:uid="{9D6EEDD7-6AB3-4544-8B80-9F0128913CFF}">
      <text>
        <r>
          <rPr>
            <b/>
            <sz val="9"/>
            <color indexed="81"/>
            <rFont val="Tahoma"/>
            <family val="2"/>
          </rPr>
          <t>Michael Young:</t>
        </r>
        <r>
          <rPr>
            <sz val="9"/>
            <color indexed="81"/>
            <rFont val="Tahoma"/>
            <family val="2"/>
          </rPr>
          <t xml:space="preserve">
discount for seconds.
</t>
        </r>
      </text>
    </comment>
    <comment ref="E40"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0"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0" authorId="0" shapeId="0" xr:uid="{4FB247CF-E152-434A-876A-FF5F0ADAA4D0}">
      <text>
        <r>
          <rPr>
            <b/>
            <sz val="9"/>
            <color indexed="81"/>
            <rFont val="Tahoma"/>
            <family val="2"/>
          </rPr>
          <t>Michael Young:</t>
        </r>
        <r>
          <rPr>
            <sz val="9"/>
            <color indexed="81"/>
            <rFont val="Tahoma"/>
            <family val="2"/>
          </rPr>
          <t xml:space="preserve">
%
includes 5% stamp duty</t>
        </r>
      </text>
    </comment>
    <comment ref="J50"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0"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0"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60" authorId="0" shapeId="0" xr:uid="{A067DE07-A282-4047-AC13-801EB51C2DD0}">
      <text>
        <r>
          <rPr>
            <b/>
            <sz val="9"/>
            <color indexed="81"/>
            <rFont val="Tahoma"/>
            <family val="2"/>
          </rPr>
          <t>Michael Young:</t>
        </r>
        <r>
          <rPr>
            <sz val="9"/>
            <color indexed="81"/>
            <rFont val="Tahoma"/>
            <family val="2"/>
          </rPr>
          <t xml:space="preserve">
$/t</t>
        </r>
      </text>
    </comment>
    <comment ref="B62" authorId="0" shapeId="0" xr:uid="{AC27F3B8-73DE-4D0D-B21B-28C220A98ADC}">
      <text>
        <r>
          <rPr>
            <b/>
            <sz val="9"/>
            <color indexed="81"/>
            <rFont val="Tahoma"/>
            <family val="2"/>
          </rPr>
          <t>Michael Young:</t>
        </r>
        <r>
          <rPr>
            <sz val="9"/>
            <color indexed="81"/>
            <rFont val="Tahoma"/>
            <family val="2"/>
          </rPr>
          <t xml:space="preserve">
$/t</t>
        </r>
      </text>
    </comment>
    <comment ref="A73" authorId="0" shapeId="0" xr:uid="{387FDAF3-8781-41B0-A9D1-44EF18159679}">
      <text>
        <r>
          <rPr>
            <b/>
            <sz val="9"/>
            <color indexed="81"/>
            <rFont val="Tahoma"/>
            <family val="2"/>
          </rPr>
          <t>Michael Young:</t>
        </r>
        <r>
          <rPr>
            <sz val="9"/>
            <color indexed="81"/>
            <rFont val="Tahoma"/>
            <family val="2"/>
          </rPr>
          <t xml:space="preserve">
$/yr</t>
        </r>
      </text>
    </comment>
    <comment ref="A75" authorId="0" shapeId="0" xr:uid="{2FAFB650-F4A0-43AA-A1A4-FD1CE25983D6}">
      <text>
        <r>
          <rPr>
            <b/>
            <sz val="9"/>
            <color indexed="81"/>
            <rFont val="Tahoma"/>
            <family val="2"/>
          </rPr>
          <t>Michael Young:</t>
        </r>
        <r>
          <rPr>
            <sz val="9"/>
            <color indexed="81"/>
            <rFont val="Tahoma"/>
            <family val="2"/>
          </rPr>
          <t xml:space="preserve">
$/yr
before super</t>
        </r>
      </text>
    </comment>
    <comment ref="A81"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9"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Q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charset val="1"/>
          </rPr>
          <t>John:</t>
        </r>
        <r>
          <rPr>
            <sz val="9"/>
            <color indexed="81"/>
            <rFont val="Tahoma"/>
            <charset val="1"/>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charset val="1"/>
          </rPr>
          <t>John:</t>
        </r>
        <r>
          <rPr>
            <sz val="9"/>
            <color indexed="81"/>
            <rFont val="Tahoma"/>
            <charset val="1"/>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charset val="1"/>
          </rPr>
          <t>John:</t>
        </r>
        <r>
          <rPr>
            <sz val="9"/>
            <color indexed="81"/>
            <rFont val="Tahoma"/>
            <charset val="1"/>
          </rPr>
          <t xml:space="preserve">
The export wether grid has a minimum age so that young animals can't be sold at high prices</t>
        </r>
      </text>
    </comment>
    <comment ref="H98" authorId="0" shapeId="0" xr:uid="{68B9AEA1-3BD7-4F16-87F0-3AF612D8C448}">
      <text>
        <r>
          <rPr>
            <b/>
            <sz val="9"/>
            <color indexed="81"/>
            <rFont val="Tahoma"/>
            <charset val="1"/>
          </rPr>
          <t>John:</t>
        </r>
        <r>
          <rPr>
            <sz val="9"/>
            <color indexed="81"/>
            <rFont val="Tahoma"/>
            <charset val="1"/>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charset val="1"/>
          </rPr>
          <t>John:</t>
        </r>
        <r>
          <rPr>
            <sz val="9"/>
            <color indexed="81"/>
            <rFont val="Tahoma"/>
            <charset val="1"/>
          </rPr>
          <t xml:space="preserve">
Value from LMAT trial</t>
        </r>
      </text>
    </comment>
    <comment ref="L139" authorId="0" shapeId="0" xr:uid="{F08B5AB1-EB06-4449-8064-D4B94048AB8B}">
      <text>
        <r>
          <rPr>
            <b/>
            <sz val="9"/>
            <color indexed="81"/>
            <rFont val="Tahoma"/>
            <charset val="1"/>
          </rPr>
          <t>John:</t>
        </r>
        <r>
          <rPr>
            <sz val="9"/>
            <color indexed="81"/>
            <rFont val="Tahoma"/>
            <charset val="1"/>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23"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8"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4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73" authorId="0" shapeId="0" xr:uid="{EB3EC863-815A-4F07-ADF1-BACEDBEA528E}">
      <text>
        <r>
          <rPr>
            <b/>
            <sz val="9"/>
            <color indexed="81"/>
            <rFont val="Tahoma"/>
            <family val="2"/>
          </rPr>
          <t>Michael Young:</t>
        </r>
        <r>
          <rPr>
            <sz val="9"/>
            <color indexed="81"/>
            <rFont val="Tahoma"/>
            <family val="2"/>
          </rPr>
          <t xml:space="preserve">
harvester width (m)</t>
        </r>
      </text>
    </comment>
    <comment ref="A75"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5"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7"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9"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81"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9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16" authorId="0" shapeId="0" xr:uid="{821E0CE2-6A9B-42C2-9F86-0C81A466AB82}">
      <text>
        <r>
          <rPr>
            <b/>
            <sz val="9"/>
            <color indexed="81"/>
            <rFont val="Tahoma"/>
            <family val="2"/>
          </rPr>
          <t>Michael Young:</t>
        </r>
        <r>
          <rPr>
            <sz val="9"/>
            <color indexed="81"/>
            <rFont val="Tahoma"/>
            <family val="2"/>
          </rPr>
          <t xml:space="preserve">
width of boom (m) </t>
        </r>
      </text>
    </comment>
    <comment ref="A118" authorId="0" shapeId="0" xr:uid="{D25B8429-9410-44C7-8574-A6DC0E08A456}">
      <text>
        <r>
          <rPr>
            <b/>
            <sz val="9"/>
            <color indexed="81"/>
            <rFont val="Tahoma"/>
            <family val="2"/>
          </rPr>
          <t>Michael Young:</t>
        </r>
        <r>
          <rPr>
            <sz val="9"/>
            <color indexed="81"/>
            <rFont val="Tahoma"/>
            <family val="2"/>
          </rPr>
          <t xml:space="preserve">
speed of spraying (km/hr)</t>
        </r>
      </text>
    </comment>
    <comment ref="A120"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22"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24"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27" authorId="0" shapeId="0" xr:uid="{B3CC4513-8BFF-4910-ABF7-F746405E57E7}">
      <text>
        <r>
          <rPr>
            <b/>
            <sz val="9"/>
            <color indexed="81"/>
            <rFont val="Tahoma"/>
            <family val="2"/>
          </rPr>
          <t>Michael Young:</t>
        </r>
        <r>
          <rPr>
            <sz val="9"/>
            <color indexed="81"/>
            <rFont val="Tahoma"/>
            <family val="2"/>
          </rPr>
          <t xml:space="preserve">
fuel use per hr (L/hr)</t>
        </r>
      </text>
    </comment>
    <comment ref="A129"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38" authorId="0" shapeId="0" xr:uid="{22E62F09-30E0-4CD0-81DE-F02394555AD3}">
      <text>
        <r>
          <rPr>
            <b/>
            <sz val="9"/>
            <color indexed="81"/>
            <rFont val="Tahoma"/>
            <family val="2"/>
          </rPr>
          <t>Michael Young:</t>
        </r>
        <r>
          <rPr>
            <sz val="9"/>
            <color indexed="81"/>
            <rFont val="Tahoma"/>
            <family val="2"/>
          </rPr>
          <t xml:space="preserve">
spreading capacity (m3)</t>
        </r>
      </text>
    </comment>
    <comment ref="A140" authorId="0" shapeId="0" xr:uid="{AF9CD173-26D1-4803-84AA-A1C88C31B999}">
      <text>
        <r>
          <rPr>
            <b/>
            <sz val="9"/>
            <color indexed="81"/>
            <rFont val="Tahoma"/>
            <family val="2"/>
          </rPr>
          <t>Michael Young:</t>
        </r>
        <r>
          <rPr>
            <sz val="9"/>
            <color indexed="81"/>
            <rFont val="Tahoma"/>
            <family val="2"/>
          </rPr>
          <t xml:space="preserve">
time taken to fill (hr)</t>
        </r>
      </text>
    </comment>
    <comment ref="A142" authorId="0" shapeId="0" xr:uid="{B466F8A9-62FF-4035-B41F-6123131A64B2}">
      <text>
        <r>
          <rPr>
            <b/>
            <sz val="9"/>
            <color indexed="81"/>
            <rFont val="Tahoma"/>
            <family val="2"/>
          </rPr>
          <t>Michael Young:</t>
        </r>
        <r>
          <rPr>
            <sz val="9"/>
            <color indexed="81"/>
            <rFont val="Tahoma"/>
            <family val="2"/>
          </rPr>
          <t xml:space="preserve">
spreading speed km/hr</t>
        </r>
      </text>
    </comment>
    <comment ref="A144"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46"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49" authorId="0" shapeId="0" xr:uid="{9163A97B-97F8-4781-A636-98B9A4B8C98E}">
      <text>
        <r>
          <rPr>
            <b/>
            <sz val="9"/>
            <color indexed="81"/>
            <rFont val="Tahoma"/>
            <family val="2"/>
          </rPr>
          <t>Michael Young:</t>
        </r>
        <r>
          <rPr>
            <sz val="9"/>
            <color indexed="81"/>
            <rFont val="Tahoma"/>
            <family val="2"/>
          </rPr>
          <t xml:space="preserve">
litres per ha (tractor)</t>
        </r>
      </text>
    </comment>
    <comment ref="A151"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54" authorId="0" shapeId="0" xr:uid="{115DEECC-C4B6-40BD-AC87-F415E26BB0BB}">
      <text>
        <r>
          <rPr>
            <b/>
            <sz val="9"/>
            <color indexed="81"/>
            <rFont val="Tahoma"/>
            <family val="2"/>
          </rPr>
          <t>Michael Young:</t>
        </r>
        <r>
          <rPr>
            <sz val="9"/>
            <color indexed="81"/>
            <rFont val="Tahoma"/>
            <family val="2"/>
          </rPr>
          <t xml:space="preserve">
r&amp;m</t>
        </r>
      </text>
    </comment>
    <comment ref="C154"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<sst xmlns="http://schemas.openxmlformats.org/spreadsheetml/2006/main" count="4342" uniqueCount="2533">
  <si>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</si>
  <si>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</si>
  <si>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</si>
  <si>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</si>
  <si>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</si>
  <si>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</si>
  <si>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</si>
  <si>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</si>
  <si>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</si>
  <si>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</si>
  <si>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</si>
  <si>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</si>
  <si>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</si>
  <si>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</si>
  <si>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</si>
  <si>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</si>
  <si>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</si>
  <si>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</si>
  <si>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</si>
  <si>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</si>
  <si>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</si>
  <si>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</si>
  <si>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</si>
  <si>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</si>
  <si>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</si>
  <si>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</si>
  <si>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</si>
  <si>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</si>
  <si>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</si>
  <si>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</si>
  <si>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</si>
  <si>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</si>
  <si>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</si>
  <si>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</si>
  <si>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</si>
  <si>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</si>
  <si>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</si>
  <si>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</si>
  <si>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</si>
  <si>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</si>
  <si>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</si>
  <si>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</si>
  <si>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</si>
  <si>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</si>
  <si>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</si>
  <si>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</si>
  <si>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</si>
  <si>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</si>
  <si>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</si>
  <si>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</si>
  <si>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</si>
  <si>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</si>
  <si>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</si>
  <si>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</si>
  <si>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</si>
  <si>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</si>
  <si>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</si>
  <si>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</si>
  <si>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</si>
  <si>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</si>
  <si>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</si>
  <si>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</si>
  <si>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</si>
  <si>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</si>
  <si>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</si>
  <si>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</si>
  <si>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</si>
  <si>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</si>
  <si>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</si>
  <si>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</si>
  <si>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</si>
  <si>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</si>
  <si>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</si>
  <si>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</si>
  <si>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</si>
  <si>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</si>
  <si>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</si>
  <si>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</si>
  <si>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</si>
  <si>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</si>
  <si>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</si>
  <si>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</si>
  <si>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</si>
  <si>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</si>
  <si>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</si>
  <si>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</si>
  <si>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</si>
  <si>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</si>
  <si>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</si>
  <si>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</si>
  <si>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</si>
  <si>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</si>
  <si>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</si>
  <si>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</si>
  <si>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</si>
  <si>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</si>
  <si>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</si>
  <si>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</si>
  <si>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</si>
  <si>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</si>
  <si>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</si>
  <si>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</si>
  <si>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</si>
  <si>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</si>
  <si>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</si>
  <si>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</si>
  <si>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</si>
  <si>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</si>
  <si>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</si>
  <si>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</si>
  <si>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</si>
  <si>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</si>
  <si>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</si>
  <si>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</si>
  <si>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</si>
  <si>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</si>
  <si>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</si>
  <si>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</si>
  <si>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</si>
  <si>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</si>
  <si>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</si>
  <si>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</si>
  <si>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</si>
  <si>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</si>
  <si>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</si>
  <si>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</si>
  <si>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</si>
  <si>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</si>
  <si>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</si>
  <si>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</si>
  <si>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</si>
  <si>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</si>
  <si>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</si>
  <si>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</si>
  <si>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</si>
  <si>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</si>
  <si>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</si>
  <si>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</si>
  <si>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</si>
  <si>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</si>
  <si>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</si>
  <si>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</si>
  <si>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</si>
  <si>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</si>
  <si>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</si>
  <si>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</si>
  <si>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</si>
  <si>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</si>
  <si>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</si>
  <si>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</si>
  <si>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</si>
  <si>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</si>
  <si>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</si>
  <si>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</si>
  <si>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</si>
  <si>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</si>
  <si>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</si>
  <si>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</si>
  <si>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</si>
  <si>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</si>
  <si>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</si>
  <si>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</si>
  <si>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</si>
  <si>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</si>
  <si>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</si>
  <si>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</si>
  <si>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</si>
  <si>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</si>
  <si>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</si>
  <si>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</si>
  <si>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</si>
  <si>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</si>
  <si>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</si>
  <si>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</si>
  <si>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</si>
  <si>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</si>
  <si>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</si>
  <si>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</si>
  <si>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</si>
  <si>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</si>
  <si>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</si>
  <si>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</si>
  <si>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</si>
  <si>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</si>
  <si>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</si>
  <si>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</si>
  <si>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</si>
  <si>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</si>
  <si>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</si>
  <si>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</si>
  <si>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</si>
  <si>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</si>
  <si>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</si>
  <si>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</si>
  <si>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</si>
  <si>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</si>
  <si>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</si>
  <si>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</si>
  <si>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</si>
  <si>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</si>
  <si>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</si>
  <si>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</si>
  <si>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</si>
  <si>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</si>
  <si>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</si>
  <si>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</si>
  <si>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</si>
  <si>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</si>
  <si>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</si>
  <si>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</si>
  <si>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</si>
  <si>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</si>
  <si>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</si>
  <si>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</si>
  <si>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</si>
  <si>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</si>
  <si>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</si>
  <si>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</si>
  <si>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</si>
  <si>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</si>
  <si>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</si>
  <si>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</si>
  <si>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</si>
  <si>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</si>
  <si>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</si>
  <si>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</si>
  <si>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</si>
  <si>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</si>
  <si>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</si>
  <si>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</si>
  <si>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</si>
  <si>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</si>
  <si>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</si>
  <si>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</si>
  <si>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</si>
  <si>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</si>
  <si>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</si>
  <si>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</si>
  <si>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</si>
  <si>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</si>
  <si>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</si>
  <si>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</si>
  <si>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</si>
  <si>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</si>
  <si>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</si>
  <si>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</si>
  <si>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</si>
  <si>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</si>
  <si>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</si>
  <si>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</si>
  <si>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</si>
  <si>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</si>
  <si>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</si>
  <si>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</si>
  <si>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</si>
  <si>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</si>
  <si>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</si>
  <si>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</si>
  <si>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</si>
  <si>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</si>
  <si>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</si>
  <si>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</si>
  <si>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</si>
  <si>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</si>
  <si>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</si>
  <si>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</si>
  <si>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</si>
  <si>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</si>
  <si>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</si>
  <si>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</si>
  <si>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</si>
  <si>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</si>
  <si>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</si>
  <si>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</si>
  <si>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</si>
  <si>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</si>
  <si>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</si>
  <si>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</si>
  <si>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</si>
  <si>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</si>
  <si>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</si>
  <si>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</si>
  <si>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</si>
  <si>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</si>
  <si>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</si>
  <si>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</si>
  <si>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</si>
  <si>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</si>
  <si>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</si>
  <si>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</si>
  <si>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</si>
  <si>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</si>
  <si>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</si>
  <si>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</si>
  <si>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</si>
  <si>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</si>
  <si>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</si>
  <si>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</si>
  <si>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</si>
  <si>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</si>
  <si>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</si>
  <si>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</si>
  <si>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</si>
  <si>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</si>
  <si>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</si>
  <si>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</si>
  <si>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</si>
  <si>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</si>
  <si>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</si>
  <si>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</si>
  <si>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</si>
  <si>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</si>
  <si>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</si>
  <si>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</si>
  <si>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</si>
  <si>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</si>
  <si>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</si>
  <si>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</si>
  <si>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</si>
  <si>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</si>
  <si>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</si>
  <si>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</si>
  <si>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</si>
  <si>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</si>
  <si>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</si>
  <si>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</si>
  <si>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</si>
  <si>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</si>
  <si>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</si>
  <si>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</si>
  <si>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</si>
  <si>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</si>
  <si>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</si>
  <si>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</si>
  <si>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</si>
  <si>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</si>
  <si>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</si>
  <si>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</si>
  <si>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</si>
  <si>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</si>
  <si>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</si>
  <si>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</si>
  <si>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</si>
  <si>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</si>
  <si>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</si>
  <si>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</si>
  <si>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</si>
  <si>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</si>
  <si>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</si>
  <si>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</si>
  <si>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</si>
  <si>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</si>
  <si>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</si>
  <si>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</si>
  <si>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</si>
  <si>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</si>
  <si>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</si>
  <si>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</si>
  <si>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</si>
  <si>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</si>
  <si>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</si>
  <si>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</si>
  <si>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</si>
  <si>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</si>
  <si>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</si>
  <si>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</si>
  <si>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</si>
  <si>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</si>
  <si>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</si>
  <si>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</si>
  <si>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</si>
  <si>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</si>
  <si>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</si>
  <si>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</si>
  <si>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</si>
  <si>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</si>
  <si>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</si>
  <si>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</si>
  <si>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</si>
  <si>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</si>
  <si>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</si>
  <si>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</si>
  <si>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</si>
  <si>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</si>
  <si>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</si>
  <si>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</si>
  <si>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</si>
  <si>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</si>
  <si>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</si>
  <si>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</si>
  <si>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</si>
  <si>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</si>
  <si>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</si>
  <si>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</si>
  <si>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</si>
  <si>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</si>
  <si>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</si>
  <si>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</si>
  <si>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</si>
  <si>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</si>
  <si>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</si>
  <si>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</si>
  <si>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</si>
  <si>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</si>
  <si>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</si>
  <si>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</si>
  <si>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</si>
  <si>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</si>
  <si>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</si>
  <si>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</si>
  <si>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</si>
  <si>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</si>
  <si>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</si>
  <si>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</si>
  <si>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</si>
  <si>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</si>
  <si>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</si>
  <si>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</si>
  <si>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</si>
  <si>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</si>
  <si>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</si>
  <si>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</si>
  <si>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</si>
  <si>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</si>
  <si>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</si>
  <si>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</si>
  <si>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</si>
  <si>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</si>
  <si>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</si>
  <si>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</si>
  <si>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</si>
  <si>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</si>
  <si>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</si>
  <si>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</si>
  <si>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</si>
  <si>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</si>
  <si>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</si>
  <si>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</si>
  <si>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</si>
  <si>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</si>
  <si>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</si>
  <si>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</si>
  <si>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</si>
  <si>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</si>
  <si>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</si>
  <si>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</si>
  <si>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</si>
  <si>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</si>
  <si>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</si>
  <si>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</si>
  <si>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</si>
  <si>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</si>
  <si>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</si>
  <si>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</si>
  <si>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</si>
  <si>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</si>
  <si>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</si>
  <si>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</si>
  <si>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</si>
  <si>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</si>
  <si>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</si>
  <si>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</si>
  <si>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</si>
  <si>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</si>
  <si>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</si>
  <si>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</si>
  <si>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</si>
  <si>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</si>
  <si>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</si>
  <si>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</si>
  <si>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</si>
  <si>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</si>
  <si>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</si>
  <si>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</si>
  <si>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</si>
  <si>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</si>
  <si>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</si>
  <si>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</si>
  <si>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</si>
  <si>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</si>
  <si>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</si>
  <si>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</si>
  <si>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</si>
  <si>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</si>
  <si>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</si>
  <si>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</si>
  <si>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</si>
  <si>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</si>
  <si>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</si>
  <si>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</si>
  <si>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</si>
  <si>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</si>
  <si>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</si>
  <si>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</si>
  <si>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</si>
  <si>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</si>
  <si>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</si>
  <si>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</si>
  <si>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</si>
  <si>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</si>
  <si>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</si>
  <si>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</si>
  <si>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</si>
  <si>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</si>
  <si>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</si>
  <si>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</si>
  <si>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</si>
  <si>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</si>
  <si>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</si>
  <si>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</si>
  <si>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</si>
  <si>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</si>
  <si>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</si>
  <si>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</si>
  <si>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</si>
  <si>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</si>
  <si>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</si>
  <si>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</si>
  <si>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</si>
  <si>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</si>
  <si>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</si>
  <si>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</si>
  <si>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</si>
  <si>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</si>
  <si>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</si>
  <si>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</si>
  <si>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</si>
  <si>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</si>
  <si>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</si>
  <si>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</si>
  <si>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</si>
  <si>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</si>
  <si>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</si>
  <si>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</si>
  <si>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</si>
  <si>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</si>
  <si>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</si>
  <si>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</si>
  <si>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</si>
  <si>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</si>
  <si>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</si>
  <si>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</si>
  <si>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</si>
  <si>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</si>
  <si>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</si>
  <si>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</si>
  <si>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</si>
  <si>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</si>
  <si>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</si>
  <si>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</si>
  <si>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</si>
  <si>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</si>
  <si>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</si>
  <si>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</si>
  <si>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</si>
  <si>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</si>
  <si>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</si>
  <si>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</si>
  <si>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</si>
  <si>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</si>
  <si>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</si>
  <si>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</si>
  <si>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</si>
  <si>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</si>
  <si>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</si>
  <si>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</si>
  <si>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</si>
  <si>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</si>
  <si>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</si>
  <si>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</si>
  <si>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</si>
  <si>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</si>
  <si>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</si>
  <si>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</si>
  <si>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</si>
  <si>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</si>
  <si>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</si>
  <si>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</si>
  <si>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</si>
  <si>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</si>
  <si>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</si>
  <si>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</si>
  <si>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</si>
  <si>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</si>
  <si>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</si>
  <si>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</si>
  <si>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</si>
  <si>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</si>
  <si>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</si>
  <si>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</si>
  <si>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</si>
  <si>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</si>
  <si>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</si>
  <si>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</si>
  <si>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</si>
  <si>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</si>
  <si>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</si>
  <si>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</si>
  <si>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</si>
  <si>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</si>
  <si>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</si>
  <si>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</si>
  <si>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</si>
  <si>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</si>
  <si>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</si>
  <si>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</si>
  <si>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</si>
  <si>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</si>
  <si>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</si>
  <si>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</si>
  <si>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</si>
  <si>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</si>
  <si>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</si>
  <si>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</si>
  <si>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</si>
  <si>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</si>
  <si>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</si>
  <si>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</si>
  <si>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</si>
  <si>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</si>
  <si>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</si>
  <si>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</si>
  <si>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</si>
  <si>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</si>
  <si>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</si>
  <si>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</si>
  <si>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</si>
  <si>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</si>
  <si>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</si>
  <si>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</si>
  <si>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</si>
  <si>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</si>
  <si>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</si>
  <si>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</si>
  <si>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</si>
  <si>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</si>
  <si>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</si>
  <si>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</si>
  <si>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</si>
  <si>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</si>
  <si>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</si>
  <si>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</si>
  <si>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</si>
  <si>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</si>
  <si>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</si>
  <si>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</si>
  <si>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</si>
  <si>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</si>
  <si>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</si>
  <si>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</si>
  <si>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</si>
  <si>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</si>
  <si>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</si>
  <si>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</si>
  <si>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</si>
  <si>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</si>
  <si>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</si>
  <si>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</si>
  <si>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</si>
  <si>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</si>
  <si>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</si>
  <si>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</si>
  <si>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</si>
  <si>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</si>
  <si>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</si>
  <si>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</si>
  <si>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</si>
  <si>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</si>
  <si>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</si>
  <si>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</si>
  <si>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</si>
  <si>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</si>
  <si>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</si>
  <si>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</si>
  <si>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</si>
  <si>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</si>
  <si>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</si>
  <si>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</si>
  <si>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</si>
  <si>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</si>
  <si>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</si>
  <si>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</si>
  <si>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</si>
  <si>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</si>
  <si>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</si>
  <si>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</si>
  <si>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</si>
  <si>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</si>
  <si>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</si>
  <si>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</si>
  <si>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</si>
  <si>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</si>
  <si>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</si>
  <si>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</si>
  <si>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</si>
  <si>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</si>
  <si>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</si>
  <si>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</si>
  <si>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</si>
  <si>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</si>
  <si>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</si>
  <si>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</si>
  <si>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</si>
  <si>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</si>
  <si>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</si>
  <si>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</si>
  <si>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</si>
  <si>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</si>
  <si>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</si>
  <si>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</si>
  <si>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</si>
  <si>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</si>
  <si>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</si>
  <si>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</si>
  <si>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</si>
  <si>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</si>
  <si>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</si>
  <si>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</si>
  <si>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</si>
  <si>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</si>
  <si>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</si>
  <si>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</si>
  <si>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</si>
  <si>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</si>
  <si>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</si>
  <si>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</si>
  <si>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</si>
  <si>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</si>
  <si>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</si>
  <si>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</si>
  <si>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</si>
  <si>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</si>
  <si>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</si>
  <si>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</si>
  <si>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</si>
  <si>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</si>
  <si>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</si>
  <si>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</si>
  <si>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</si>
  <si>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</si>
  <si>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</si>
  <si>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</si>
  <si>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</si>
  <si>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</si>
  <si>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</si>
  <si>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</si>
  <si>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</si>
  <si>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</si>
  <si>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</si>
  <si>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</si>
  <si>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</si>
  <si>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</si>
  <si>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</si>
  <si>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</si>
  <si>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</si>
  <si>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</si>
  <si>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</si>
  <si>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</si>
  <si>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</si>
  <si>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</si>
  <si>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</si>
  <si>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</si>
  <si>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</si>
  <si>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</si>
  <si>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</si>
  <si>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</si>
  <si>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</si>
  <si>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</si>
  <si>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</si>
  <si>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</si>
  <si>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</si>
  <si>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</si>
  <si>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</si>
  <si>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</si>
  <si>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</si>
  <si>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</si>
  <si>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</si>
  <si>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</si>
  <si>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</si>
  <si>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</si>
  <si>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</si>
  <si>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</si>
  <si>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</si>
  <si>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</si>
  <si>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</si>
  <si>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</si>
  <si>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</si>
  <si>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</si>
  <si>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</si>
  <si>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</si>
  <si>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</si>
  <si>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</si>
  <si>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</si>
  <si>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</si>
  <si>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</si>
  <si>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</si>
  <si>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</si>
  <si>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</si>
  <si>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</si>
  <si>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</si>
  <si>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</si>
  <si>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</si>
  <si>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</si>
  <si>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</si>
  <si>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</si>
  <si>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</si>
  <si>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</si>
  <si>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</si>
  <si>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</si>
  <si>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</si>
  <si>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</si>
  <si>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</si>
  <si>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</si>
  <si>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</si>
  <si>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</si>
  <si>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</si>
  <si>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</si>
  <si>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</si>
  <si>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</si>
  <si>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</si>
  <si>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</si>
  <si>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</si>
  <si>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</si>
  <si>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</si>
  <si>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</si>
  <si>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</si>
  <si>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</si>
  <si>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</si>
  <si>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</si>
  <si>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</si>
  <si>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</si>
  <si>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</si>
  <si>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</si>
  <si>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</si>
  <si>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</si>
  <si>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</si>
  <si>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</si>
  <si>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</si>
  <si>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</si>
  <si>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</si>
  <si>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</si>
  <si>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</si>
  <si>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</si>
  <si>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</si>
  <si>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</si>
  <si>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</si>
  <si>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</si>
  <si>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</si>
  <si>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</si>
  <si>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</si>
  <si>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</si>
  <si>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</si>
  <si>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</si>
  <si>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</si>
  <si>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</si>
  <si>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</si>
  <si>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</si>
  <si>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</si>
  <si>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</si>
  <si>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</si>
  <si>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</si>
  <si>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</si>
  <si>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</si>
  <si>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</si>
  <si>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</si>
  <si>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</si>
  <si>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</si>
  <si>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</si>
  <si>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</si>
  <si>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</si>
  <si>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</si>
  <si>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</si>
  <si>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</si>
  <si>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</si>
  <si>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</si>
  <si>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</si>
  <si>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</si>
  <si>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</si>
  <si>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</si>
  <si>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</si>
  <si>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</si>
  <si>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</si>
  <si>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</si>
  <si>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</si>
  <si>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</si>
  <si>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</si>
  <si>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</si>
  <si>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</si>
  <si>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</si>
  <si>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</si>
  <si>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</si>
  <si>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</si>
  <si>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</si>
  <si>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</si>
  <si>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</si>
  <si>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</si>
  <si>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</si>
  <si>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</si>
  <si>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</si>
  <si>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</si>
  <si>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</si>
  <si>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</si>
  <si>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</si>
  <si>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</si>
  <si>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</si>
  <si>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</si>
  <si>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</si>
  <si>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</si>
  <si>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</si>
  <si>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</si>
  <si>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</si>
  <si>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</si>
  <si>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</si>
  <si>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</si>
  <si>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</si>
  <si>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</si>
  <si>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</si>
  <si>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</si>
  <si>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</si>
  <si>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</si>
  <si>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</si>
  <si>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</si>
  <si>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</si>
  <si>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</si>
  <si>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</si>
  <si>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</si>
  <si>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</si>
  <si>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</si>
  <si>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</si>
  <si>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</si>
  <si>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</si>
  <si>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</si>
  <si>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</si>
  <si>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</si>
  <si>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</si>
  <si>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</si>
  <si>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</si>
  <si>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</si>
  <si>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</si>
  <si>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</si>
  <si>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</si>
  <si>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</si>
  <si>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</si>
  <si>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</si>
  <si>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</si>
  <si>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</si>
  <si>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</si>
  <si>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</si>
  <si>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</si>
  <si>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</si>
  <si>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</si>
  <si>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</si>
  <si>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</si>
  <si>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</si>
  <si>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</si>
  <si>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</si>
  <si>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</si>
  <si>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</si>
  <si>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</si>
  <si>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</si>
  <si>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</si>
  <si>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</si>
  <si>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</si>
  <si>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</si>
  <si>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</si>
  <si>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</si>
  <si>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</si>
  <si>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</si>
  <si>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</si>
  <si>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</si>
  <si>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</si>
  <si>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</si>
  <si>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</si>
  <si>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</si>
  <si>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</si>
  <si>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</si>
  <si>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</si>
  <si>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</si>
  <si>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</si>
  <si>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</si>
  <si>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</si>
  <si>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</si>
  <si>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</si>
  <si>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</si>
  <si>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</si>
  <si>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</si>
  <si>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</si>
  <si>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</si>
  <si>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</si>
  <si>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</si>
  <si>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</si>
  <si>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</si>
  <si>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</si>
  <si>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</si>
  <si>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</si>
  <si>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</si>
  <si>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</si>
  <si>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</si>
  <si>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</si>
  <si>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</si>
  <si>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</si>
  <si>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</si>
  <si>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</si>
  <si>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</si>
  <si>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</si>
  <si>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</si>
  <si>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</si>
  <si>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</si>
  <si>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</si>
  <si>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</si>
  <si>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</si>
  <si>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</si>
  <si>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</si>
  <si>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</si>
  <si>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</si>
  <si>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</si>
  <si>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</si>
  <si>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</si>
  <si>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</si>
  <si>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</si>
  <si>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</si>
  <si>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</si>
  <si>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</si>
  <si>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</si>
  <si>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</si>
  <si>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</si>
  <si>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</si>
  <si>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</si>
  <si>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</si>
  <si>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</si>
  <si>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</si>
  <si>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</si>
  <si>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</si>
  <si>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</si>
  <si>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</si>
  <si>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</si>
  <si>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</si>
  <si>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</si>
  <si>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</si>
  <si>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</si>
  <si>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</si>
  <si>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</si>
  <si>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</si>
  <si>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</si>
  <si>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</si>
  <si>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</si>
  <si>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</si>
  <si>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</si>
  <si>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</si>
  <si>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</si>
  <si>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</si>
  <si>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</si>
  <si>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</si>
  <si>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</si>
  <si>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</si>
  <si>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</si>
  <si>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</si>
  <si>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</si>
  <si>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</si>
  <si>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</si>
  <si>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</si>
  <si>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</si>
  <si>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</si>
  <si>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</si>
  <si>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</si>
  <si>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</si>
  <si>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</si>
  <si>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</si>
  <si>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</si>
  <si>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</si>
  <si>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</si>
  <si>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</si>
  <si>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</si>
  <si>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</si>
  <si>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</si>
  <si>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</si>
  <si>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</si>
  <si>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</si>
  <si>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</si>
  <si>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</si>
  <si>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</si>
  <si>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</si>
  <si>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</si>
  <si>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</si>
  <si>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</si>
  <si>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</si>
  <si>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</si>
  <si>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</si>
  <si>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</si>
  <si>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</si>
  <si>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</si>
  <si>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</si>
  <si>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</si>
  <si>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</si>
  <si>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</si>
  <si>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</si>
  <si>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</si>
  <si>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</si>
  <si>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</si>
  <si>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</si>
  <si>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</si>
  <si>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</si>
  <si>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</si>
  <si>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</si>
  <si>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</si>
  <si>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</si>
  <si>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</si>
  <si>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</si>
  <si>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</si>
  <si>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</si>
  <si>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</si>
  <si>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</si>
  <si>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</si>
  <si>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</si>
  <si>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</si>
  <si>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</si>
  <si>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</si>
  <si>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</si>
  <si>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</si>
  <si>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</si>
  <si>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</si>
  <si>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</si>
  <si>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</si>
  <si>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</si>
  <si>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</si>
  <si>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</si>
  <si>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</si>
  <si>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</si>
  <si>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</si>
  <si>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</si>
  <si>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</si>
  <si>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</si>
  <si>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</si>
  <si>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</si>
  <si>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</si>
  <si>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</si>
  <si>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</si>
  <si>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</si>
  <si>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</si>
  <si>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</si>
  <si>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</si>
  <si>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</si>
  <si>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</si>
  <si>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</si>
  <si>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</si>
  <si>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</si>
  <si>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</si>
  <si>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</si>
  <si>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</si>
  <si>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</si>
  <si>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</si>
  <si>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</si>
  <si>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</si>
  <si>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</si>
  <si>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</si>
  <si>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</si>
  <si>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</si>
  <si>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</si>
  <si>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</si>
  <si>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</si>
  <si>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</si>
  <si>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</si>
  <si>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</si>
  <si>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</si>
  <si>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</si>
  <si>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</si>
  <si>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</si>
  <si>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</si>
  <si>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</si>
  <si>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</si>
  <si>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</si>
  <si>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</si>
  <si>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</si>
  <si>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</si>
  <si>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</si>
  <si>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</si>
  <si>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</si>
  <si>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</si>
  <si>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</si>
  <si>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</si>
  <si>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</si>
  <si>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</si>
  <si>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</si>
  <si>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</si>
  <si>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</si>
  <si>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</si>
  <si>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</si>
  <si>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</si>
  <si>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</si>
  <si>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</si>
  <si>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</si>
  <si>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</si>
  <si>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</si>
  <si>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</si>
  <si>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</si>
  <si>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</si>
  <si>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</si>
  <si>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</si>
  <si>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</si>
  <si>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</si>
  <si>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</si>
  <si>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</si>
  <si>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</si>
  <si>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</si>
  <si>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</si>
  <si>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</si>
  <si>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</si>
  <si>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</si>
  <si>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</si>
  <si>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</si>
  <si>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</si>
  <si>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</si>
  <si>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</si>
  <si>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</si>
  <si>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</si>
  <si>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</si>
  <si>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</si>
  <si>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</si>
  <si>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</si>
  <si>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</si>
  <si>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</si>
  <si>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</si>
  <si>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</si>
  <si>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</si>
  <si>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</si>
  <si>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</si>
  <si>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</si>
  <si>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</si>
  <si>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</si>
  <si>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</si>
  <si>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</si>
  <si>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</si>
  <si>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</si>
  <si>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</si>
  <si>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</si>
  <si>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</si>
  <si>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</si>
  <si>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</si>
  <si>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</si>
  <si>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</si>
  <si>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</si>
  <si>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</si>
  <si>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</si>
  <si>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</si>
  <si>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</si>
  <si>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</si>
  <si>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</si>
  <si>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</si>
  <si>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</si>
  <si>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</si>
  <si>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</si>
  <si>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</si>
  <si>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</si>
  <si>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</si>
  <si>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</si>
  <si>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</si>
  <si>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</si>
  <si>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</si>
  <si>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</si>
  <si>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</si>
  <si>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</si>
  <si>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</si>
  <si>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</si>
  <si>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</si>
  <si>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</si>
  <si>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</si>
  <si>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</si>
  <si>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</si>
  <si>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</si>
  <si>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</si>
  <si>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</si>
  <si>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</si>
  <si>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</si>
  <si>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</si>
  <si>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</si>
  <si>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</si>
  <si>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</si>
  <si>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</si>
  <si>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</si>
  <si>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</si>
  <si>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</si>
  <si>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</si>
  <si>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</si>
  <si>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</si>
  <si>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</si>
  <si>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</si>
  <si>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</si>
  <si>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</si>
  <si>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</si>
  <si>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</si>
  <si>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</si>
  <si>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</si>
  <si>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</si>
  <si>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</si>
  <si>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</si>
  <si>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</si>
  <si>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</si>
  <si>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</si>
  <si>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</si>
  <si>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</si>
  <si>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</si>
  <si>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</si>
  <si>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</si>
  <si>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</si>
  <si>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</si>
  <si>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</si>
  <si>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</si>
  <si>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</si>
  <si>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</si>
  <si>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</si>
  <si>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</si>
  <si>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</si>
  <si>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</si>
  <si>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</si>
  <si>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</si>
  <si>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</si>
  <si>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</si>
  <si>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</si>
  <si>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</si>
  <si>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</si>
  <si>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</si>
  <si>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</si>
  <si>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</si>
  <si>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</si>
  <si>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</si>
  <si>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</si>
  <si>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</si>
  <si>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</si>
  <si>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</si>
  <si>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</si>
  <si>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</si>
  <si>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</si>
  <si>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</si>
  <si>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</si>
  <si>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</si>
  <si>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</si>
  <si>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</si>
  <si>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</si>
  <si>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</si>
  <si>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</si>
  <si>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</si>
  <si>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</si>
  <si>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</si>
  <si>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</si>
  <si>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</si>
  <si>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</si>
  <si>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</si>
  <si>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</si>
  <si>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</si>
  <si>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</si>
  <si>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</si>
  <si>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</si>
  <si>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</si>
  <si>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</si>
  <si>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</si>
  <si>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</si>
  <si>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</si>
  <si>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</si>
  <si>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</si>
  <si>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</si>
  <si>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</si>
  <si>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</si>
  <si>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</si>
  <si>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</si>
  <si>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</si>
  <si>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</si>
  <si>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</si>
  <si>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</si>
  <si>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</si>
  <si>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</si>
  <si>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</si>
  <si>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</si>
  <si>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</si>
  <si>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</si>
  <si>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</si>
  <si>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</si>
  <si>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</si>
  <si>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</si>
  <si>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</si>
  <si>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</si>
  <si>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</si>
  <si>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</si>
  <si>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</si>
  <si>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</si>
  <si>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</si>
  <si>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</si>
  <si>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</si>
  <si>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</si>
  <si>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</si>
  <si>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</si>
  <si>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</si>
  <si>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</si>
  <si>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</si>
  <si>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</si>
  <si>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</si>
  <si>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</si>
  <si>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</si>
  <si>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</si>
  <si>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</si>
  <si>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</si>
  <si>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</si>
  <si>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</si>
  <si>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</si>
  <si>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</si>
  <si>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</si>
  <si>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</si>
  <si>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</si>
  <si>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</si>
  <si>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</si>
  <si>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</si>
  <si>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</si>
  <si>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</si>
  <si>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</si>
  <si>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</si>
  <si>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</si>
  <si>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</si>
  <si>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</si>
  <si>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</si>
  <si>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</si>
  <si>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</si>
  <si>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</si>
  <si>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</si>
  <si>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</si>
  <si>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</si>
  <si>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</si>
  <si>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</si>
  <si>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</si>
  <si>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</si>
  <si>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</si>
  <si>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</si>
  <si>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</si>
  <si>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</si>
  <si>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</si>
  <si>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</si>
  <si>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</si>
  <si>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</si>
  <si>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</si>
  <si>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</si>
  <si>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</si>
  <si>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</si>
  <si>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</si>
  <si>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</si>
  <si>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</si>
  <si>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</si>
  <si>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</si>
  <si>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</si>
  <si>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</si>
  <si>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</si>
  <si>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</si>
  <si>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</si>
  <si>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</si>
  <si>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</si>
  <si>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</si>
  <si>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</si>
  <si>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</si>
  <si>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</si>
  <si>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</si>
  <si>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</si>
  <si>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</si>
  <si>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</si>
  <si>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</si>
  <si>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</si>
  <si>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</si>
  <si>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</si>
  <si>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</si>
  <si>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</si>
  <si>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</si>
  <si>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</si>
  <si>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</si>
  <si>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</si>
  <si>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</si>
  <si>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</si>
  <si>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</si>
  <si>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</si>
  <si>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</si>
  <si>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</si>
  <si>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</si>
  <si>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</si>
  <si>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</si>
  <si>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</si>
  <si>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</si>
  <si>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</si>
  <si>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</si>
  <si>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</si>
  <si>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</si>
  <si>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</si>
  <si>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</si>
  <si>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</si>
  <si>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</si>
  <si>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</si>
  <si>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</si>
  <si>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</si>
  <si>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</si>
  <si>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</si>
  <si>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</si>
  <si>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</si>
  <si>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</si>
  <si>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</si>
  <si>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</si>
  <si>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</si>
  <si>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</si>
  <si>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</si>
  <si>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</si>
  <si>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</si>
  <si>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</si>
  <si>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</si>
  <si>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</si>
  <si>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</si>
  <si>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</si>
  <si>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</si>
  <si>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</si>
  <si>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</si>
  <si>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</si>
  <si>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</si>
  <si>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</si>
  <si>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</si>
  <si>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</si>
  <si>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</si>
  <si>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</si>
  <si>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</si>
  <si>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</si>
  <si>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</si>
  <si>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</si>
  <si>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</si>
  <si>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</si>
  <si>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</si>
  <si>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</si>
  <si>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</si>
  <si>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</si>
  <si>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</si>
  <si>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</si>
  <si>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</si>
  <si>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</si>
  <si>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</si>
  <si>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</si>
  <si>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</si>
  <si>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</si>
  <si>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</si>
  <si>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</si>
  <si>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</si>
  <si>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</si>
  <si>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</si>
  <si>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</si>
  <si>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</si>
  <si>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</si>
  <si>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</si>
  <si>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</si>
  <si>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</si>
  <si>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</si>
  <si>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</si>
  <si>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</si>
  <si>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</si>
  <si>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</si>
  <si>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</si>
  <si>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</si>
  <si>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</si>
  <si>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</si>
  <si>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</si>
  <si>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</si>
  <si>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</si>
  <si>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</si>
  <si>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</si>
  <si>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</si>
  <si>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</si>
  <si>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</si>
  <si>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</si>
  <si>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</si>
  <si>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</si>
  <si>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</si>
  <si>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</si>
  <si>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</si>
  <si>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</si>
  <si>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</si>
  <si>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</si>
  <si>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</si>
  <si>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</si>
  <si>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</si>
  <si>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</si>
  <si>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</si>
  <si>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</si>
  <si>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</si>
  <si>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</si>
  <si>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</si>
  <si>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</si>
  <si>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</si>
  <si>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</si>
  <si>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</si>
  <si>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</si>
  <si>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</si>
  <si>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</si>
  <si>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</si>
  <si>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</si>
  <si>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</si>
  <si>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</si>
  <si>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</si>
  <si>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</si>
  <si>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</si>
  <si>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</si>
  <si>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</si>
  <si>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</si>
  <si>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</si>
  <si>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</si>
  <si>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</si>
  <si>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</si>
  <si>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</si>
  <si>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</si>
  <si>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</si>
  <si>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</si>
  <si>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</si>
  <si>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</si>
  <si>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</si>
  <si>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</si>
  <si>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</si>
  <si>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</si>
  <si>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</si>
  <si>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</si>
  <si>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</si>
  <si>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</si>
  <si>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</si>
  <si>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</si>
  <si>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</si>
  <si>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</si>
  <si>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</si>
  <si>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</si>
  <si>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</si>
  <si>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</si>
  <si>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</si>
  <si>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</si>
  <si>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</si>
  <si>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</si>
  <si>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</si>
  <si>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</si>
  <si>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</si>
  <si>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</si>
  <si>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</si>
  <si>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</si>
  <si>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</si>
  <si>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</si>
  <si>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</si>
  <si>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</si>
  <si>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</si>
  <si>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</si>
  <si>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</si>
  <si>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</si>
  <si>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</si>
  <si>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</si>
  <si>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</si>
  <si>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</si>
  <si>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</si>
  <si>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</si>
  <si>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</si>
  <si>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</si>
  <si>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</si>
  <si>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</si>
  <si>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</si>
  <si>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</si>
  <si>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</si>
  <si>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</si>
  <si>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</si>
  <si>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</si>
  <si>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</si>
  <si>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</si>
  <si>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</si>
  <si>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</si>
  <si>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</si>
  <si>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</si>
  <si>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</si>
  <si>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</si>
  <si>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</si>
  <si>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</si>
  <si>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</si>
  <si>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</si>
  <si>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</si>
  <si>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</si>
  <si>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</si>
  <si>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</si>
  <si>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</si>
  <si>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</si>
  <si>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</si>
  <si>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</si>
  <si>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</si>
  <si>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</si>
  <si>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</si>
  <si>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</si>
  <si>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</si>
  <si>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</si>
  <si>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</si>
  <si>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</si>
  <si>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</si>
  <si>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</si>
  <si>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</si>
  <si>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</si>
  <si>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</si>
  <si>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</si>
  <si>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</si>
  <si>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</si>
  <si>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</si>
  <si>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</si>
  <si>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</si>
  <si>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</si>
  <si>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</si>
  <si>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</si>
  <si>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</si>
  <si>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</si>
  <si>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</si>
  <si>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</si>
  <si>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</si>
  <si>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</si>
  <si>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</si>
  <si>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</si>
  <si>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</si>
  <si>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</si>
  <si>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</si>
  <si>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</si>
  <si>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</si>
  <si>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</si>
  <si>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</si>
  <si>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</si>
  <si>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</si>
  <si>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</si>
  <si>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</si>
  <si>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</si>
  <si>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</si>
  <si>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</si>
  <si>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</si>
  <si>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</si>
  <si>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</si>
  <si>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</si>
  <si>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</si>
  <si>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</si>
  <si>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</si>
  <si>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</si>
  <si>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</si>
  <si>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</si>
  <si>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</si>
  <si>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</si>
  <si>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</si>
  <si>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</si>
  <si>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</si>
  <si>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</si>
  <si>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</si>
  <si>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</si>
  <si>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</si>
  <si>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</si>
  <si>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</si>
  <si>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</si>
  <si>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</si>
  <si>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</si>
  <si>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</si>
  <si>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</si>
  <si>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</si>
  <si>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</si>
  <si>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</si>
  <si>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</si>
  <si>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</si>
  <si>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</si>
  <si>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</si>
  <si>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</si>
  <si>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</si>
  <si>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</si>
  <si>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</si>
  <si>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</si>
  <si>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</si>
  <si>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</si>
  <si>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</si>
  <si>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</si>
  <si>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</si>
  <si>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</si>
  <si>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</si>
  <si>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</si>
  <si>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</si>
  <si>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</si>
  <si>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</si>
  <si>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</si>
  <si>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</si>
  <si>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</si>
  <si>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</si>
  <si>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</si>
  <si>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</si>
  <si>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</si>
  <si>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</si>
  <si>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</si>
  <si>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</si>
  <si>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</si>
  <si>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</si>
  <si>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</si>
  <si>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</si>
  <si>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</si>
  <si>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</si>
  <si>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</si>
  <si>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</si>
  <si>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</si>
  <si>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</si>
  <si>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</si>
  <si>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</si>
  <si>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</si>
  <si>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</si>
  <si>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</si>
  <si>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</si>
  <si>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</si>
  <si>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</si>
  <si>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</si>
  <si>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</si>
  <si>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</si>
  <si>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</si>
  <si>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</si>
  <si>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</si>
  <si>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</si>
  <si>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</si>
  <si>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</si>
  <si>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</si>
  <si>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</si>
  <si>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</si>
  <si>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</si>
  <si>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</si>
  <si>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</si>
  <si>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</si>
  <si>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</si>
  <si>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</si>
  <si>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</si>
  <si>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</si>
  <si>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</si>
  <si>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</si>
  <si>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</si>
  <si>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</si>
  <si>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</si>
  <si>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</si>
  <si>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</si>
  <si>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</si>
  <si>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</si>
  <si>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</si>
  <si>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</si>
  <si>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</si>
  <si>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</si>
  <si>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</si>
  <si>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</si>
  <si>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</si>
  <si>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</si>
  <si>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</si>
  <si>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</si>
  <si>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</si>
  <si>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</si>
  <si>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</si>
  <si>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</si>
  <si>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</si>
  <si>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</si>
  <si>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</si>
  <si>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</si>
  <si>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</si>
  <si>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</si>
  <si>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</si>
  <si>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</si>
  <si>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</si>
  <si>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</si>
  <si>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</si>
  <si>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</si>
  <si>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</si>
  <si>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</si>
  <si>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</si>
  <si>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</si>
  <si>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</si>
  <si>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</si>
  <si>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</si>
  <si>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</si>
  <si>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</si>
  <si>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</si>
  <si>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</si>
  <si>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</si>
  <si>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</si>
  <si>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</si>
  <si>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</si>
  <si>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</si>
  <si>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</si>
  <si>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</si>
  <si>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</si>
  <si>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</si>
  <si>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</si>
  <si>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</si>
  <si>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</si>
  <si>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</si>
  <si>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</si>
  <si>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</si>
  <si>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</si>
  <si>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</si>
  <si>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</si>
  <si>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</si>
  <si>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</si>
  <si>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</si>
  <si>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</si>
  <si>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</si>
  <si>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</si>
  <si>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</si>
  <si>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</si>
  <si>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</si>
  <si>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</si>
  <si>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</si>
  <si>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</si>
  <si>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</si>
  <si>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</si>
  <si>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</si>
  <si>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</si>
  <si>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</si>
  <si>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</si>
  <si>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</si>
  <si>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</si>
  <si>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</si>
  <si>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</si>
  <si>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</si>
  <si>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</si>
  <si>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</si>
  <si>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</si>
  <si>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</si>
  <si>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</si>
  <si>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</si>
  <si>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</si>
  <si>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</si>
  <si>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</si>
  <si>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</si>
  <si>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</si>
  <si>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</si>
  <si>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</si>
  <si>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</si>
  <si>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</si>
  <si>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</si>
  <si>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</si>
  <si>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</si>
  <si>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</si>
  <si>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</si>
  <si>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</si>
  <si>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</si>
  <si>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</si>
  <si>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</si>
  <si>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</si>
  <si>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</si>
  <si>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</si>
  <si>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</si>
  <si>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</si>
  <si>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</si>
  <si>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</si>
  <si>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</si>
  <si>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</si>
  <si>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</si>
  <si>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</si>
  <si>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</si>
  <si>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</si>
  <si>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</si>
  <si>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</si>
  <si>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</si>
  <si>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</si>
  <si>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</si>
  <si>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</si>
  <si>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</si>
  <si>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</si>
  <si>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</si>
  <si>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</si>
  <si>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</si>
  <si>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</si>
  <si>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</si>
  <si>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</si>
  <si>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</si>
  <si>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</si>
  <si>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</si>
  <si>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</si>
  <si>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</si>
  <si>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</si>
  <si>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</si>
  <si>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</si>
  <si>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</si>
  <si>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</si>
  <si>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</si>
  <si>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</si>
  <si>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</si>
  <si>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</si>
  <si>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</si>
  <si>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</si>
  <si>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</si>
  <si>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</si>
  <si>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</si>
  <si>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</si>
  <si>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</si>
  <si>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</si>
  <si>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</si>
  <si>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</si>
  <si>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</si>
  <si>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</si>
  <si>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</si>
  <si>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</si>
  <si>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</si>
  <si>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</si>
  <si>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</si>
  <si>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</si>
  <si>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</si>
  <si>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</si>
  <si>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</si>
  <si>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</si>
  <si>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</si>
  <si>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</si>
  <si>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</si>
  <si>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</si>
  <si>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</si>
  <si>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</si>
  <si>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</si>
  <si>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</si>
  <si>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</si>
  <si>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</si>
  <si>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</si>
  <si>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</si>
  <si>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</si>
  <si>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</si>
  <si>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</si>
  <si>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</si>
  <si>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</si>
  <si>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</si>
  <si>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</si>
  <si>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</si>
  <si>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</si>
  <si>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</si>
  <si>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</si>
  <si>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</si>
  <si>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</si>
  <si>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</si>
  <si>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</si>
  <si>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</si>
  <si>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</si>
  <si>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</si>
  <si>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</si>
  <si>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</si>
  <si>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</si>
  <si>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</si>
  <si>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</si>
  <si>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</si>
  <si>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</si>
  <si>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</si>
  <si>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</si>
  <si>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</si>
  <si>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</si>
  <si>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</si>
  <si>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</si>
  <si>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</si>
  <si>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</si>
  <si>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</si>
  <si>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</si>
  <si>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</si>
  <si>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</si>
  <si>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</si>
  <si>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</si>
  <si>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</si>
  <si>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</si>
  <si>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</si>
  <si>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</si>
  <si>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</si>
  <si>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</si>
  <si>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</si>
  <si>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</si>
  <si>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</si>
  <si>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</si>
  <si>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</si>
  <si>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</si>
  <si>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</si>
  <si>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</si>
  <si>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</si>
  <si>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</si>
  <si>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</si>
  <si>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</si>
  <si>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</si>
  <si>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</si>
  <si>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</si>
  <si>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</si>
  <si>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</si>
  <si>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</si>
  <si>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</si>
  <si>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</si>
  <si>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</si>
  <si>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</si>
  <si>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</si>
  <si>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</si>
  <si>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</si>
  <si>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</si>
  <si>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</si>
  <si>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</si>
  <si>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</si>
  <si>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</si>
  <si>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</si>
  <si>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</si>
  <si>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</si>
  <si>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</si>
  <si>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</si>
  <si>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</si>
  <si>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</si>
  <si>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</si>
  <si>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</si>
  <si>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</si>
  <si>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</si>
  <si>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</si>
  <si>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</si>
  <si>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</si>
  <si>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</si>
  <si>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</si>
  <si>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</si>
  <si>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</si>
  <si>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</si>
  <si>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</si>
  <si>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</si>
  <si>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</si>
  <si>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</si>
  <si>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</si>
  <si>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</si>
  <si>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</si>
  <si>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</si>
  <si>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</si>
  <si>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</si>
  <si>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</si>
  <si>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</si>
  <si>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</si>
  <si>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</si>
  <si>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</si>
  <si>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</si>
  <si>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</si>
  <si>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</si>
  <si>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</si>
  <si>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</si>
  <si>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</si>
  <si>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</si>
  <si>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</si>
  <si>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</si>
  <si>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</si>
  <si>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</si>
  <si>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</si>
  <si>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</si>
  <si>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</si>
  <si>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</si>
  <si>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</si>
  <si>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</si>
  <si>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</si>
  <si>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</si>
  <si>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</si>
  <si>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</si>
  <si>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</si>
  <si>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</si>
  <si>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</si>
  <si>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</si>
  <si>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</si>
  <si>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</si>
  <si>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</si>
  <si>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</si>
  <si>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</si>
  <si>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</si>
  <si>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</si>
  <si>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</si>
  <si>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</si>
  <si>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</si>
  <si>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</si>
  <si>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</si>
  <si>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</si>
  <si>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</si>
  <si>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</si>
  <si>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</si>
  <si>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</si>
  <si>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</si>
  <si>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</si>
  <si>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</si>
  <si>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</si>
  <si>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</si>
  <si>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</si>
  <si>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</si>
  <si>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</si>
  <si>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</si>
  <si>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</si>
  <si>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</si>
  <si>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</si>
  <si>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</si>
  <si>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</si>
  <si>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</si>
  <si>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</si>
  <si>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</si>
  <si>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</si>
  <si>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</si>
  <si>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</si>
  <si>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</si>
  <si>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</si>
  <si>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</si>
  <si>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</si>
  <si>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</si>
  <si>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</si>
  <si>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</si>
  <si>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</si>
  <si>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</si>
  <si>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</si>
  <si>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</si>
  <si>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</si>
  <si>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</si>
  <si>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</si>
  <si>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</si>
  <si>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</si>
  <si>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</si>
  <si>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</si>
  <si>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</si>
  <si>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</si>
  <si>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</si>
  <si>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</si>
  <si>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</si>
  <si>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</si>
  <si>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</si>
  <si>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</si>
  <si>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</si>
  <si>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</si>
  <si>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</si>
  <si>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</si>
  <si>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</si>
  <si>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</si>
  <si>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</si>
  <si>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</si>
  <si>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</si>
  <si>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</si>
  <si>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</si>
  <si>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</si>
  <si>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</si>
  <si>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</si>
  <si>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</si>
  <si>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</si>
  <si>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</si>
  <si>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</si>
  <si>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</si>
  <si>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</si>
  <si>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</si>
  <si>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</si>
  <si>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</si>
  <si>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</si>
  <si>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</si>
  <si>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</si>
  <si>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</si>
  <si>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</si>
  <si>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</si>
  <si>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</si>
  <si>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</si>
  <si>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</si>
  <si>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</si>
  <si>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</si>
  <si>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</si>
  <si>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</si>
  <si>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</si>
  <si>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</si>
  <si>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</si>
  <si>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</si>
  <si>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</si>
  <si>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</si>
  <si>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</si>
  <si>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</si>
  <si>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</si>
  <si>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</si>
  <si>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</si>
  <si>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</si>
  <si>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</si>
  <si>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</si>
  <si>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</si>
  <si>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</si>
  <si>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</si>
  <si>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</si>
  <si>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</si>
  <si>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</si>
  <si>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</si>
  <si>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</si>
  <si>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</si>
  <si>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</si>
  <si>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</si>
  <si>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</si>
  <si>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</si>
  <si>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</si>
  <si>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</si>
  <si>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</si>
  <si>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</si>
  <si>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</si>
  <si>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</si>
  <si>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</si>
  <si>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</si>
  <si>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</si>
  <si>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</si>
  <si>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</si>
  <si>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</si>
  <si>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</si>
  <si>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</si>
  <si>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</si>
  <si>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</si>
  <si>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</si>
  <si>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</si>
  <si>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</si>
  <si>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</si>
  <si>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</si>
  <si>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</si>
  <si>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</si>
  <si>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</si>
  <si>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</si>
  <si>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</si>
  <si>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</si>
  <si>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</si>
  <si>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</si>
  <si>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</si>
  <si>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</si>
  <si>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</si>
  <si>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</si>
  <si>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</si>
  <si>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</si>
  <si>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</si>
  <si>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</si>
  <si>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</si>
  <si>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</si>
  <si>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</si>
  <si>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</si>
  <si>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</si>
  <si>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</si>
  <si>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</si>
  <si>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</si>
  <si>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</si>
  <si>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</si>
  <si>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</si>
  <si>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</si>
  <si>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</si>
  <si>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</si>
  <si>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</si>
  <si>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</si>
  <si>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</si>
  <si>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</si>
  <si>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</si>
  <si>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</si>
  <si>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</si>
  <si>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</si>
  <si>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</si>
  <si>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</si>
  <si>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</si>
  <si>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</si>
  <si>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</si>
  <si>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</si>
  <si>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</si>
  <si>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</si>
  <si>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</si>
  <si>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</si>
  <si>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</si>
  <si>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</si>
  <si>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</si>
  <si>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</si>
  <si>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</si>
  <si>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</si>
  <si>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</si>
  <si>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</si>
  <si>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</si>
  <si>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</si>
  <si>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</si>
  <si>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</si>
  <si>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</si>
  <si>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</si>
  <si>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</si>
  <si>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</si>
  <si>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</si>
  <si>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</si>
  <si>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</si>
  <si>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</si>
  <si>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</si>
  <si>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</si>
  <si>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</si>
  <si>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</si>
  <si>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</si>
  <si>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</si>
  <si>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</si>
  <si>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</si>
  <si>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</si>
  <si>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</si>
  <si>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</si>
  <si>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</si>
  <si>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</si>
  <si>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</si>
  <si>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</si>
  <si>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</si>
  <si>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</si>
  <si>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</si>
  <si>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</si>
  <si>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</si>
  <si>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</si>
  <si>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</si>
  <si>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</si>
  <si>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</si>
  <si>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</si>
  <si>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</si>
  <si>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</si>
  <si>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</si>
  <si>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</si>
  <si>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</si>
  <si>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</si>
  <si>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</si>
  <si>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</si>
  <si>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</si>
  <si>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</si>
  <si>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</si>
  <si>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</si>
  <si>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</si>
  <si>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</si>
  <si>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</si>
  <si>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</si>
  <si>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</si>
  <si>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</si>
  <si>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</si>
  <si>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</si>
  <si>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</si>
  <si>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</si>
  <si>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</si>
  <si>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</si>
  <si>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</si>
  <si>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</si>
  <si>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</si>
  <si>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</si>
  <si>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</si>
  <si>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</si>
  <si>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</si>
  <si>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</si>
  <si>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</si>
  <si>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</si>
  <si>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</si>
  <si>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</si>
  <si>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</si>
  <si>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</si>
  <si>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</si>
  <si>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</si>
  <si>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</si>
  <si>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</si>
  <si>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</si>
  <si>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</si>
  <si>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</si>
  <si>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</si>
  <si>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</si>
  <si>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</si>
  <si>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</si>
  <si>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</si>
  <si>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</si>
  <si>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</si>
  <si>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</si>
  <si>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</si>
  <si>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</si>
  <si>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</si>
  <si>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</si>
  <si>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</si>
  <si>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</si>
  <si>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</si>
  <si>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</si>
  <si>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</si>
  <si>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</si>
  <si>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</si>
  <si>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</si>
  <si>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</si>
  <si>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</si>
  <si>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</si>
  <si>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</si>
  <si>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</si>
  <si>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</si>
  <si>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</si>
  <si>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</si>
  <si>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</si>
  <si>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</si>
  <si>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</si>
  <si>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</si>
  <si>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</si>
  <si>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</si>
  <si>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</si>
  <si>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</si>
  <si>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</si>
  <si>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</si>
  <si>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</si>
  <si>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</si>
  <si>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</si>
  <si>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</si>
  <si>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</si>
  <si>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</si>
  <si>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</si>
  <si>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</si>
  <si>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</si>
  <si>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</si>
  <si>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</si>
  <si>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</si>
  <si>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</si>
  <si>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</si>
  <si>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</si>
  <si>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</si>
  <si>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</si>
  <si>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</si>
  <si>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</si>
  <si>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</si>
  <si>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</si>
  <si>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</si>
  <si>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</si>
  <si>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</si>
  <si>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</si>
  <si>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</si>
  <si>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</si>
  <si>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</si>
  <si>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</si>
  <si>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</si>
  <si>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</si>
  <si>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</si>
  <si>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</si>
  <si>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</si>
  <si>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</si>
  <si>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</si>
  <si>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</si>
  <si>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</si>
  <si>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</si>
  <si>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</si>
  <si>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</si>
  <si>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</si>
  <si>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</si>
  <si>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</si>
  <si>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</si>
  <si>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</si>
  <si>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</si>
  <si>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</si>
  <si>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</si>
  <si>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</si>
  <si>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</si>
  <si>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</si>
  <si>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</si>
  <si>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</si>
  <si>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</si>
  <si>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</si>
  <si>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</si>
  <si>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</si>
  <si>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</si>
  <si>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</si>
  <si>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</si>
  <si>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</si>
  <si>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</si>
  <si>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bd</t>
  </si>
  <si>
    <t>zd</t>
  </si>
  <si>
    <t>wd</t>
  </si>
  <si>
    <t>rd</t>
  </si>
  <si>
    <t>od</t>
  </si>
  <si>
    <t>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</si>
</sst>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7"/>
  <sheetViews>
    <sheetView tabSelected="1" topLeftCell="A19" workbookViewId="0">
      <selection activeCell="A36" sqref="A36:XFD3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89</v>
      </c>
      <c r="B15" s="4">
        <v>300</v>
      </c>
      <c r="C15" s="1" t="s">
        <v>13</v>
      </c>
    </row>
    <row r="16" spans="1:3" x14ac:dyDescent="0.25">
      <c r="A16" s="4" t="s">
        <v>90</v>
      </c>
      <c r="B16" s="4">
        <v>300</v>
      </c>
      <c r="C16" s="1" t="s">
        <v>13</v>
      </c>
    </row>
    <row r="17" spans="1:3" x14ac:dyDescent="0.25">
      <c r="A17" s="4" t="s">
        <v>91</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116</v>
      </c>
    </row>
    <row r="29" spans="1:3" x14ac:dyDescent="0.25">
      <c r="A29" s="10" t="s">
        <v>115</v>
      </c>
      <c r="B29" s="8">
        <v>15</v>
      </c>
      <c r="C29" s="1" t="s">
        <v>17</v>
      </c>
    </row>
    <row r="30" spans="1:3" ht="6.6" customHeight="1" x14ac:dyDescent="0.25">
      <c r="A30" s="3"/>
    </row>
    <row r="31" spans="1:3" x14ac:dyDescent="0.25">
      <c r="A31" s="10" t="s">
        <v>114</v>
      </c>
      <c r="B31" s="8">
        <v>20</v>
      </c>
      <c r="C31" s="1" t="s">
        <v>17</v>
      </c>
    </row>
    <row r="32" spans="1:3" ht="9" customHeight="1" x14ac:dyDescent="0.25"/>
    <row r="33" spans="1:12" ht="15" customHeight="1" x14ac:dyDescent="0.25">
      <c r="A33" s="3" t="s">
        <v>86</v>
      </c>
    </row>
    <row r="34" spans="1:12" x14ac:dyDescent="0.25">
      <c r="A34" s="5" t="s">
        <v>96</v>
      </c>
      <c r="B34" s="4">
        <v>2</v>
      </c>
    </row>
    <row r="36" spans="1:12" x14ac:dyDescent="0.25">
      <c r="A36" s="4" t="s">
        <v>112</v>
      </c>
      <c r="B36" s="6">
        <v>43692</v>
      </c>
    </row>
    <row r="38" spans="1:12" x14ac:dyDescent="0.25">
      <c r="A38" s="1" t="s">
        <v>2481</v>
      </c>
      <c r="B38" s="4">
        <v>50</v>
      </c>
      <c r="J38" s="1" t="s">
        <v>2482</v>
      </c>
    </row>
    <row r="39" spans="1:12" x14ac:dyDescent="0.25">
      <c r="A39" s="3"/>
    </row>
    <row r="40" spans="1:12" x14ac:dyDescent="0.25">
      <c r="A40" s="4" t="s">
        <v>87</v>
      </c>
      <c r="B40" s="4" t="s">
        <v>2483</v>
      </c>
      <c r="C40" s="4" t="s">
        <v>92</v>
      </c>
      <c r="D40" s="4" t="s">
        <v>93</v>
      </c>
      <c r="E40" s="4" t="s">
        <v>94</v>
      </c>
      <c r="F40" s="4" t="s">
        <v>95</v>
      </c>
      <c r="G40" s="4" t="s">
        <v>105</v>
      </c>
      <c r="I40" s="1" t="s">
        <v>2480</v>
      </c>
      <c r="J40" s="4">
        <v>20</v>
      </c>
      <c r="K40" s="4">
        <v>50</v>
      </c>
      <c r="L40" s="4">
        <v>80</v>
      </c>
    </row>
    <row r="41" spans="1:12" x14ac:dyDescent="0.25">
      <c r="A41" s="4" t="s">
        <v>4</v>
      </c>
      <c r="B41" s="48">
        <v>0.1</v>
      </c>
      <c r="C41" s="48">
        <v>0.7</v>
      </c>
      <c r="D41" s="49">
        <f t="shared" ref="D41:D53" si="0">1-C41</f>
        <v>0.30000000000000004</v>
      </c>
      <c r="E41" s="4">
        <v>0.15</v>
      </c>
      <c r="F41" s="4">
        <v>13.45</v>
      </c>
      <c r="G41" s="4">
        <f>0.86*1.05</f>
        <v>0.90300000000000002</v>
      </c>
      <c r="I41" s="4" t="str">
        <f>A41</f>
        <v>b</v>
      </c>
      <c r="J41" s="4">
        <f>K41*0.75</f>
        <v>221.25</v>
      </c>
      <c r="K41" s="4">
        <v>295</v>
      </c>
      <c r="L41" s="4">
        <f>K41*1.25</f>
        <v>368.75</v>
      </c>
    </row>
    <row r="42" spans="1:12" x14ac:dyDescent="0.25">
      <c r="A42" s="4" t="s">
        <v>2527</v>
      </c>
      <c r="B42" s="48">
        <v>0.1</v>
      </c>
      <c r="C42" s="48">
        <v>0.7</v>
      </c>
      <c r="D42" s="49">
        <f t="shared" ref="D42" si="1">1-C42</f>
        <v>0.30000000000000004</v>
      </c>
      <c r="E42" s="4">
        <v>0.15</v>
      </c>
      <c r="F42" s="4">
        <v>13.45</v>
      </c>
      <c r="G42" s="4">
        <f>0.86*1.05</f>
        <v>0.90300000000000002</v>
      </c>
      <c r="I42" s="4" t="str">
        <f t="shared" ref="I42:I57" si="2">A42</f>
        <v>bd</v>
      </c>
      <c r="J42" s="4">
        <f>K42*0.75</f>
        <v>221.25</v>
      </c>
      <c r="K42" s="4">
        <v>295</v>
      </c>
      <c r="L42" s="4">
        <f>K42*1.25</f>
        <v>368.75</v>
      </c>
    </row>
    <row r="43" spans="1:12" x14ac:dyDescent="0.25">
      <c r="A43" s="4" t="s">
        <v>10</v>
      </c>
      <c r="B43" s="48">
        <v>0</v>
      </c>
      <c r="C43" s="48">
        <v>1</v>
      </c>
      <c r="D43" s="49">
        <f t="shared" si="0"/>
        <v>0</v>
      </c>
      <c r="E43" s="4">
        <v>0.15</v>
      </c>
      <c r="F43" s="4">
        <v>15.85</v>
      </c>
      <c r="G43" s="4">
        <f>1.04*1.05</f>
        <v>1.0920000000000001</v>
      </c>
      <c r="I43" s="4" t="str">
        <f t="shared" si="2"/>
        <v>f</v>
      </c>
      <c r="J43" s="4">
        <f t="shared" ref="J43:J57" si="3">K43*0.75</f>
        <v>262.5</v>
      </c>
      <c r="K43" s="4">
        <v>350</v>
      </c>
      <c r="L43" s="4">
        <f t="shared" ref="L43:L57" si="4">K43*1.25</f>
        <v>437.5</v>
      </c>
    </row>
    <row r="44" spans="1:12" x14ac:dyDescent="0.25">
      <c r="A44" s="4" t="s">
        <v>88</v>
      </c>
      <c r="B44" s="48">
        <v>0</v>
      </c>
      <c r="C44" s="48">
        <v>1</v>
      </c>
      <c r="D44" s="49">
        <f t="shared" si="0"/>
        <v>0</v>
      </c>
      <c r="E44" s="4">
        <v>0.5</v>
      </c>
      <c r="F44" s="4">
        <v>1.5</v>
      </c>
      <c r="G44" s="4">
        <f>0.86*1.05</f>
        <v>0.90300000000000002</v>
      </c>
      <c r="I44" s="4" t="str">
        <f t="shared" si="2"/>
        <v>h</v>
      </c>
      <c r="J44" s="4">
        <f t="shared" si="3"/>
        <v>112.5</v>
      </c>
      <c r="K44" s="4">
        <v>150</v>
      </c>
      <c r="L44" s="4">
        <f t="shared" si="4"/>
        <v>187.5</v>
      </c>
    </row>
    <row r="45" spans="1:12" x14ac:dyDescent="0.25">
      <c r="A45" s="4" t="s">
        <v>89</v>
      </c>
      <c r="B45" s="48">
        <v>0</v>
      </c>
      <c r="C45" s="48">
        <v>1</v>
      </c>
      <c r="D45" s="49">
        <f t="shared" si="0"/>
        <v>0</v>
      </c>
      <c r="E45" s="4">
        <v>0.15</v>
      </c>
      <c r="F45" s="4">
        <v>15.85</v>
      </c>
      <c r="G45" s="4">
        <f>1.04*1.05</f>
        <v>1.0920000000000001</v>
      </c>
      <c r="I45" s="4" t="str">
        <f t="shared" si="2"/>
        <v>i</v>
      </c>
      <c r="J45" s="4">
        <f t="shared" si="3"/>
        <v>262.5</v>
      </c>
      <c r="K45" s="4">
        <v>350</v>
      </c>
      <c r="L45" s="4">
        <f t="shared" si="4"/>
        <v>437.5</v>
      </c>
    </row>
    <row r="46" spans="1:12" x14ac:dyDescent="0.25">
      <c r="A46" s="4" t="s">
        <v>90</v>
      </c>
      <c r="B46" s="48">
        <v>0</v>
      </c>
      <c r="C46" s="48">
        <v>1</v>
      </c>
      <c r="D46" s="49">
        <f t="shared" si="0"/>
        <v>0</v>
      </c>
      <c r="E46" s="4">
        <v>0.15</v>
      </c>
      <c r="F46" s="4">
        <v>15.85</v>
      </c>
      <c r="G46" s="4">
        <f>1.04*1.05</f>
        <v>1.0920000000000001</v>
      </c>
      <c r="I46" s="4" t="str">
        <f t="shared" si="2"/>
        <v>k</v>
      </c>
      <c r="J46" s="4">
        <f t="shared" si="3"/>
        <v>262.5</v>
      </c>
      <c r="K46" s="4">
        <v>350</v>
      </c>
      <c r="L46" s="4">
        <f t="shared" si="4"/>
        <v>437.5</v>
      </c>
    </row>
    <row r="47" spans="1:12" x14ac:dyDescent="0.25">
      <c r="A47" s="4" t="s">
        <v>7</v>
      </c>
      <c r="B47" s="48">
        <v>0</v>
      </c>
      <c r="C47" s="48">
        <v>1</v>
      </c>
      <c r="D47" s="49">
        <f t="shared" si="0"/>
        <v>0</v>
      </c>
      <c r="E47" s="4">
        <v>0.15</v>
      </c>
      <c r="F47" s="4">
        <v>12.05</v>
      </c>
      <c r="G47" s="4">
        <f>1.04*1.05</f>
        <v>1.0920000000000001</v>
      </c>
      <c r="I47" s="4" t="str">
        <f t="shared" si="2"/>
        <v>l</v>
      </c>
      <c r="J47" s="4">
        <f t="shared" si="3"/>
        <v>228.75</v>
      </c>
      <c r="K47" s="4">
        <v>305</v>
      </c>
      <c r="L47" s="4">
        <f t="shared" si="4"/>
        <v>381.25</v>
      </c>
    </row>
    <row r="48" spans="1:12" x14ac:dyDescent="0.25">
      <c r="A48" s="4" t="s">
        <v>6</v>
      </c>
      <c r="B48" s="48">
        <v>0</v>
      </c>
      <c r="C48" s="48">
        <v>1</v>
      </c>
      <c r="D48" s="49">
        <f t="shared" si="0"/>
        <v>0</v>
      </c>
      <c r="E48" s="4">
        <v>0.15</v>
      </c>
      <c r="F48" s="4">
        <v>12.85</v>
      </c>
      <c r="G48" s="4">
        <f>0.86*1.05</f>
        <v>0.90300000000000002</v>
      </c>
      <c r="I48" s="4" t="str">
        <f t="shared" si="2"/>
        <v>o</v>
      </c>
      <c r="J48" s="4">
        <f t="shared" si="3"/>
        <v>176.25</v>
      </c>
      <c r="K48" s="4">
        <v>235</v>
      </c>
      <c r="L48" s="4">
        <f t="shared" si="4"/>
        <v>293.75</v>
      </c>
    </row>
    <row r="49" spans="1:12" x14ac:dyDescent="0.25">
      <c r="A49" s="4" t="s">
        <v>2531</v>
      </c>
      <c r="B49" s="48">
        <v>0</v>
      </c>
      <c r="C49" s="48">
        <v>1</v>
      </c>
      <c r="D49" s="49">
        <f t="shared" ref="D49" si="5">1-C49</f>
        <v>0</v>
      </c>
      <c r="E49" s="4">
        <v>0.15</v>
      </c>
      <c r="F49" s="4">
        <v>12.85</v>
      </c>
      <c r="G49" s="4">
        <f>0.86*1.05</f>
        <v>0.90300000000000002</v>
      </c>
      <c r="I49" s="4" t="str">
        <f t="shared" si="2"/>
        <v>od</v>
      </c>
      <c r="J49" s="4">
        <f t="shared" ref="J49" si="6">K49*0.75</f>
        <v>176.25</v>
      </c>
      <c r="K49" s="4">
        <v>235</v>
      </c>
      <c r="L49" s="4">
        <f t="shared" ref="L49" si="7">K49*1.25</f>
        <v>293.75</v>
      </c>
    </row>
    <row r="50" spans="1:12" x14ac:dyDescent="0.25">
      <c r="A50" s="4" t="s">
        <v>104</v>
      </c>
      <c r="B50" s="48">
        <v>0</v>
      </c>
      <c r="C50" s="48">
        <v>1</v>
      </c>
      <c r="D50" s="49">
        <f t="shared" si="0"/>
        <v>0</v>
      </c>
      <c r="E50" s="4">
        <v>0</v>
      </c>
      <c r="F50" s="4">
        <v>0</v>
      </c>
      <c r="G50" s="4">
        <v>0</v>
      </c>
      <c r="I50" s="4" t="str">
        <f t="shared" si="2"/>
        <v>of</v>
      </c>
      <c r="J50" s="4">
        <f t="shared" si="3"/>
        <v>225</v>
      </c>
      <c r="K50" s="4">
        <v>300</v>
      </c>
      <c r="L50" s="4">
        <f t="shared" si="4"/>
        <v>375</v>
      </c>
    </row>
    <row r="51" spans="1:12" x14ac:dyDescent="0.25">
      <c r="A51" s="4" t="s">
        <v>9</v>
      </c>
      <c r="B51" s="48">
        <v>0</v>
      </c>
      <c r="C51" s="48">
        <v>1</v>
      </c>
      <c r="D51" s="49">
        <f t="shared" si="0"/>
        <v>0</v>
      </c>
      <c r="E51" s="4">
        <v>0.12</v>
      </c>
      <c r="F51" s="4">
        <v>21.95</v>
      </c>
      <c r="G51" s="4">
        <f>1.04*1.05</f>
        <v>1.0920000000000001</v>
      </c>
      <c r="I51" s="4" t="str">
        <f t="shared" si="2"/>
        <v>r</v>
      </c>
      <c r="J51" s="4">
        <f t="shared" si="3"/>
        <v>412.5</v>
      </c>
      <c r="K51" s="4">
        <v>550</v>
      </c>
      <c r="L51" s="4">
        <f t="shared" si="4"/>
        <v>687.5</v>
      </c>
    </row>
    <row r="52" spans="1:12" x14ac:dyDescent="0.25">
      <c r="A52" s="4" t="s">
        <v>2530</v>
      </c>
      <c r="B52" s="48">
        <v>0</v>
      </c>
      <c r="C52" s="48">
        <v>1</v>
      </c>
      <c r="D52" s="49">
        <f t="shared" ref="D52" si="8">1-C52</f>
        <v>0</v>
      </c>
      <c r="E52" s="4">
        <v>0.12</v>
      </c>
      <c r="F52" s="4">
        <v>21.95</v>
      </c>
      <c r="G52" s="4">
        <f>1.04*1.05</f>
        <v>1.0920000000000001</v>
      </c>
      <c r="I52" s="4" t="str">
        <f t="shared" si="2"/>
        <v>rd</v>
      </c>
      <c r="J52" s="4">
        <f t="shared" ref="J52" si="9">K52*0.75</f>
        <v>412.5</v>
      </c>
      <c r="K52" s="4">
        <v>550</v>
      </c>
      <c r="L52" s="4">
        <f t="shared" ref="L52" si="10">K52*1.25</f>
        <v>687.5</v>
      </c>
    </row>
    <row r="53" spans="1:12" x14ac:dyDescent="0.25">
      <c r="A53" s="4" t="s">
        <v>91</v>
      </c>
      <c r="B53" s="48">
        <v>0</v>
      </c>
      <c r="C53" s="48">
        <v>1</v>
      </c>
      <c r="D53" s="49">
        <f t="shared" si="0"/>
        <v>0</v>
      </c>
      <c r="E53" s="4">
        <v>0.15</v>
      </c>
      <c r="F53" s="4">
        <v>15.85</v>
      </c>
      <c r="G53" s="4">
        <f>1.04*1.05</f>
        <v>1.0920000000000001</v>
      </c>
      <c r="I53" s="4" t="str">
        <f t="shared" si="2"/>
        <v>v</v>
      </c>
      <c r="J53" s="4">
        <f t="shared" si="3"/>
        <v>262.5</v>
      </c>
      <c r="K53" s="4">
        <v>350</v>
      </c>
      <c r="L53" s="4">
        <f t="shared" si="4"/>
        <v>437.5</v>
      </c>
    </row>
    <row r="54" spans="1:12" x14ac:dyDescent="0.25">
      <c r="A54" s="4" t="s">
        <v>5</v>
      </c>
      <c r="B54" s="48">
        <v>0.1</v>
      </c>
      <c r="C54" s="48">
        <v>0.8</v>
      </c>
      <c r="D54" s="49">
        <f>1-C54</f>
        <v>0.19999999999999996</v>
      </c>
      <c r="E54" s="4">
        <v>0.15</v>
      </c>
      <c r="F54" s="4">
        <v>12.05</v>
      </c>
      <c r="G54" s="4">
        <f>0.86*1.05</f>
        <v>0.90300000000000002</v>
      </c>
      <c r="I54" s="4" t="str">
        <f t="shared" si="2"/>
        <v>w</v>
      </c>
      <c r="J54" s="4">
        <f t="shared" si="3"/>
        <v>221.25</v>
      </c>
      <c r="K54" s="4">
        <v>295</v>
      </c>
      <c r="L54" s="4">
        <f t="shared" si="4"/>
        <v>368.75</v>
      </c>
    </row>
    <row r="55" spans="1:12" x14ac:dyDescent="0.25">
      <c r="A55" s="4" t="s">
        <v>2529</v>
      </c>
      <c r="B55" s="48">
        <v>0.1</v>
      </c>
      <c r="C55" s="48">
        <v>0.8</v>
      </c>
      <c r="D55" s="49">
        <f>1-C55</f>
        <v>0.19999999999999996</v>
      </c>
      <c r="E55" s="4">
        <v>0.15</v>
      </c>
      <c r="F55" s="4">
        <v>12.05</v>
      </c>
      <c r="G55" s="4">
        <f>0.86*1.05</f>
        <v>0.90300000000000002</v>
      </c>
      <c r="I55" s="4" t="str">
        <f t="shared" si="2"/>
        <v>wd</v>
      </c>
      <c r="J55" s="4">
        <f t="shared" ref="J55:J56" si="11">K55*0.75</f>
        <v>221.25</v>
      </c>
      <c r="K55" s="4">
        <v>295</v>
      </c>
      <c r="L55" s="4">
        <f t="shared" ref="L55:L56" si="12">K55*1.25</f>
        <v>368.75</v>
      </c>
    </row>
    <row r="56" spans="1:12" x14ac:dyDescent="0.25">
      <c r="A56" s="4" t="s">
        <v>8</v>
      </c>
      <c r="B56" s="48">
        <v>0</v>
      </c>
      <c r="C56" s="48">
        <v>1</v>
      </c>
      <c r="D56" s="49">
        <f>1-C56</f>
        <v>0</v>
      </c>
      <c r="E56" s="4">
        <v>0.12</v>
      </c>
      <c r="F56" s="4">
        <v>21.95</v>
      </c>
      <c r="G56" s="4">
        <f>1.04*1.05</f>
        <v>1.0920000000000001</v>
      </c>
      <c r="I56" s="4" t="str">
        <f t="shared" si="2"/>
        <v>z</v>
      </c>
      <c r="J56" s="4">
        <f t="shared" si="11"/>
        <v>412.5</v>
      </c>
      <c r="K56" s="4">
        <v>550</v>
      </c>
      <c r="L56" s="4">
        <f t="shared" si="12"/>
        <v>687.5</v>
      </c>
    </row>
    <row r="57" spans="1:12" x14ac:dyDescent="0.25">
      <c r="A57" s="4" t="s">
        <v>2528</v>
      </c>
      <c r="B57" s="48">
        <v>0</v>
      </c>
      <c r="C57" s="48">
        <v>1</v>
      </c>
      <c r="D57" s="49">
        <f>1-C57</f>
        <v>0</v>
      </c>
      <c r="E57" s="4">
        <v>0.12</v>
      </c>
      <c r="F57" s="4">
        <v>21.95</v>
      </c>
      <c r="G57" s="4">
        <f>1.04*1.05</f>
        <v>1.0920000000000001</v>
      </c>
      <c r="I57" s="4" t="str">
        <f t="shared" si="2"/>
        <v>zd</v>
      </c>
      <c r="J57" s="4">
        <f t="shared" si="3"/>
        <v>412.5</v>
      </c>
      <c r="K57" s="4">
        <v>550</v>
      </c>
      <c r="L57" s="4">
        <f t="shared" si="4"/>
        <v>687.5</v>
      </c>
    </row>
    <row r="59" spans="1:12" x14ac:dyDescent="0.25">
      <c r="A59" s="3" t="s">
        <v>100</v>
      </c>
    </row>
    <row r="60" spans="1:12" x14ac:dyDescent="0.25">
      <c r="A60" s="5" t="s">
        <v>101</v>
      </c>
      <c r="B60" s="4">
        <v>23</v>
      </c>
    </row>
    <row r="61" spans="1:12" ht="9.6" customHeight="1" x14ac:dyDescent="0.25">
      <c r="A61" s="3"/>
    </row>
    <row r="62" spans="1:12" x14ac:dyDescent="0.25">
      <c r="A62" s="4" t="s">
        <v>97</v>
      </c>
      <c r="B62" s="4" t="s">
        <v>98</v>
      </c>
    </row>
    <row r="63" spans="1:12" x14ac:dyDescent="0.25">
      <c r="A63" s="4" t="s">
        <v>64</v>
      </c>
      <c r="B63" s="4">
        <v>15</v>
      </c>
    </row>
    <row r="64" spans="1:12" x14ac:dyDescent="0.25">
      <c r="A64" s="4" t="s">
        <v>63</v>
      </c>
      <c r="B64" s="4">
        <v>541</v>
      </c>
    </row>
    <row r="65" spans="1:2" x14ac:dyDescent="0.25">
      <c r="A65" s="4" t="s">
        <v>62</v>
      </c>
      <c r="B65" s="4">
        <v>339</v>
      </c>
    </row>
    <row r="66" spans="1:2" x14ac:dyDescent="0.25">
      <c r="A66" s="4" t="s">
        <v>99</v>
      </c>
      <c r="B66" s="4">
        <v>780</v>
      </c>
    </row>
    <row r="67" spans="1:2" x14ac:dyDescent="0.25">
      <c r="A67" s="4" t="s">
        <v>59</v>
      </c>
      <c r="B67" s="4">
        <v>550</v>
      </c>
    </row>
    <row r="68" spans="1:2" x14ac:dyDescent="0.25">
      <c r="A68" s="4" t="s">
        <v>143</v>
      </c>
      <c r="B68" s="4">
        <v>500</v>
      </c>
    </row>
    <row r="69" spans="1:2" x14ac:dyDescent="0.25">
      <c r="A69" s="4" t="s">
        <v>61</v>
      </c>
      <c r="B69" s="4">
        <v>520</v>
      </c>
    </row>
    <row r="72" spans="1:2" x14ac:dyDescent="0.25">
      <c r="A72" s="3" t="s">
        <v>106</v>
      </c>
    </row>
    <row r="73" spans="1:2" x14ac:dyDescent="0.25">
      <c r="A73" s="5" t="s">
        <v>156</v>
      </c>
      <c r="B73" s="4">
        <v>80000</v>
      </c>
    </row>
    <row r="75" spans="1:2" x14ac:dyDescent="0.25">
      <c r="A75" s="5" t="s">
        <v>157</v>
      </c>
      <c r="B75" s="4">
        <v>80000</v>
      </c>
    </row>
    <row r="77" spans="1:2" x14ac:dyDescent="0.25">
      <c r="A77" s="5" t="s">
        <v>107</v>
      </c>
      <c r="B77" s="48">
        <v>0.09</v>
      </c>
    </row>
    <row r="79" spans="1:2" x14ac:dyDescent="0.25">
      <c r="A79" s="5" t="s">
        <v>108</v>
      </c>
      <c r="B79" s="48">
        <v>3.5000000000000003E-2</v>
      </c>
    </row>
    <row r="81" spans="1:2" x14ac:dyDescent="0.25">
      <c r="A81" s="5" t="s">
        <v>109</v>
      </c>
      <c r="B81" s="4">
        <v>2.3E-2</v>
      </c>
    </row>
    <row r="83" spans="1:2" x14ac:dyDescent="0.25">
      <c r="A83" s="5" t="s">
        <v>158</v>
      </c>
      <c r="B83" s="4">
        <v>28</v>
      </c>
    </row>
    <row r="85" spans="1:2" x14ac:dyDescent="0.25">
      <c r="A85" s="5" t="s">
        <v>110</v>
      </c>
      <c r="B85" s="48">
        <v>0.09</v>
      </c>
    </row>
    <row r="87" spans="1:2" x14ac:dyDescent="0.25">
      <c r="A87" s="5" t="s">
        <v>111</v>
      </c>
      <c r="B87"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6"/>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2532</v>
      </c>
      <c r="B3" s="46">
        <v>4.4999999999999998E-2</v>
      </c>
    </row>
    <row r="5" spans="1:2" x14ac:dyDescent="0.25">
      <c r="A5" s="3" t="s">
        <v>142</v>
      </c>
    </row>
    <row r="6" spans="1:2" x14ac:dyDescent="0.25">
      <c r="A6" s="4" t="s">
        <v>141</v>
      </c>
      <c r="B6" s="46">
        <v>4.4999999999999998E-2</v>
      </c>
    </row>
    <row r="8" spans="1:2" x14ac:dyDescent="0.25">
      <c r="A8" s="3" t="s">
        <v>140</v>
      </c>
    </row>
    <row r="9" spans="1:2" x14ac:dyDescent="0.25">
      <c r="A9" s="4" t="s">
        <v>2421</v>
      </c>
      <c r="B9" s="46">
        <v>0.5</v>
      </c>
    </row>
    <row r="10" spans="1:2" x14ac:dyDescent="0.25">
      <c r="A10" s="4" t="s">
        <v>2422</v>
      </c>
      <c r="B10" s="46">
        <v>0.5</v>
      </c>
    </row>
    <row r="12" spans="1:2" x14ac:dyDescent="0.25">
      <c r="A12" s="3" t="s">
        <v>144</v>
      </c>
    </row>
    <row r="13" spans="1:2" x14ac:dyDescent="0.25">
      <c r="A13" s="4" t="s">
        <v>21</v>
      </c>
      <c r="B13" s="46">
        <v>0.02</v>
      </c>
    </row>
    <row r="15" spans="1:2" x14ac:dyDescent="0.25">
      <c r="A15" s="3" t="s">
        <v>117</v>
      </c>
    </row>
    <row r="16" spans="1:2" x14ac:dyDescent="0.25">
      <c r="A16" s="4" t="s">
        <v>145</v>
      </c>
      <c r="B16"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AC32"/>
  <sheetViews>
    <sheetView workbookViewId="0">
      <selection activeCell="R34" sqref="R3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9" ht="12" customHeight="1" x14ac:dyDescent="0.25">
      <c r="A1" s="11"/>
      <c r="B1" s="12"/>
      <c r="C1" s="12"/>
      <c r="D1" s="12"/>
      <c r="E1" s="12"/>
      <c r="F1" s="12"/>
      <c r="G1" s="12"/>
      <c r="H1" s="13"/>
      <c r="I1" s="13"/>
      <c r="J1" s="13"/>
      <c r="K1" s="13"/>
      <c r="L1" s="13"/>
      <c r="M1" s="13"/>
      <c r="N1" s="13"/>
      <c r="O1" s="13"/>
      <c r="P1" s="13"/>
      <c r="Q1" s="13"/>
      <c r="R1" s="13"/>
      <c r="S1" s="13"/>
      <c r="T1" s="13"/>
      <c r="U1" s="13"/>
      <c r="V1" s="13"/>
      <c r="W1" s="13"/>
      <c r="X1" s="13"/>
      <c r="Y1" s="13"/>
      <c r="Z1" s="13"/>
      <c r="AA1" s="12"/>
      <c r="AB1" s="12"/>
      <c r="AC1" s="12"/>
    </row>
    <row r="2" spans="1:29"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3"/>
      <c r="Y2" s="13"/>
      <c r="Z2" s="13"/>
      <c r="AA2" s="12"/>
      <c r="AB2" s="12"/>
      <c r="AC2" s="12"/>
    </row>
    <row r="3" spans="1:29" ht="5.0999999999999996" customHeight="1" x14ac:dyDescent="0.25">
      <c r="A3" s="11"/>
      <c r="B3" s="12"/>
      <c r="C3" s="14" t="s">
        <v>118</v>
      </c>
      <c r="D3" s="14"/>
      <c r="E3" s="14"/>
      <c r="F3" s="14"/>
      <c r="G3" s="14"/>
      <c r="H3" s="14"/>
      <c r="I3" s="14"/>
      <c r="J3" s="14"/>
      <c r="K3" s="14"/>
      <c r="L3" s="15"/>
      <c r="M3" s="15"/>
      <c r="N3" s="15"/>
      <c r="O3" s="15"/>
      <c r="P3" s="15"/>
      <c r="Q3" s="15"/>
      <c r="R3" s="15"/>
      <c r="S3" s="15"/>
      <c r="T3" s="15"/>
      <c r="U3" s="15"/>
      <c r="V3" s="15"/>
      <c r="W3" s="15"/>
      <c r="X3" s="15"/>
      <c r="Y3" s="15"/>
      <c r="Z3" s="16"/>
      <c r="AA3" s="13"/>
      <c r="AB3" s="13"/>
      <c r="AC3" s="13"/>
    </row>
    <row r="4" spans="1:29" ht="12" customHeight="1" x14ac:dyDescent="0.25">
      <c r="A4" s="11"/>
      <c r="B4" s="12"/>
      <c r="C4" s="17"/>
      <c r="D4" s="17"/>
      <c r="E4" s="17" t="s">
        <v>119</v>
      </c>
      <c r="F4" s="18"/>
      <c r="G4" s="19" t="s">
        <v>120</v>
      </c>
      <c r="H4" s="18"/>
      <c r="I4" s="18"/>
      <c r="J4" s="18"/>
      <c r="K4" s="18"/>
      <c r="L4" s="18"/>
      <c r="M4" s="18"/>
      <c r="N4" s="18"/>
      <c r="O4" s="18"/>
      <c r="P4" s="18"/>
      <c r="Q4" s="18"/>
      <c r="R4" s="18"/>
      <c r="S4" s="18"/>
      <c r="T4" s="18"/>
      <c r="U4" s="18"/>
      <c r="V4" s="20"/>
      <c r="W4" s="18"/>
      <c r="X4" s="20"/>
      <c r="Y4" s="20"/>
      <c r="Z4" s="21"/>
      <c r="AA4" s="13"/>
      <c r="AB4" s="13"/>
      <c r="AC4" s="13"/>
    </row>
    <row r="5" spans="1:29" ht="12" customHeight="1" x14ac:dyDescent="0.25">
      <c r="A5" s="11"/>
      <c r="B5" s="12"/>
      <c r="C5" s="17"/>
      <c r="D5" s="17"/>
      <c r="E5" s="22"/>
      <c r="F5" s="18"/>
      <c r="G5" s="18" t="s">
        <v>121</v>
      </c>
      <c r="H5" s="18"/>
      <c r="I5" s="18"/>
      <c r="J5" s="18"/>
      <c r="K5" s="18"/>
      <c r="L5" s="18"/>
      <c r="M5" s="18"/>
      <c r="N5" s="18"/>
      <c r="O5" s="18"/>
      <c r="P5" s="18"/>
      <c r="Q5" s="18"/>
      <c r="R5" s="18"/>
      <c r="S5" s="18"/>
      <c r="T5" s="18"/>
      <c r="U5" s="18"/>
      <c r="V5" s="20"/>
      <c r="W5" s="23"/>
      <c r="X5" s="20"/>
      <c r="Y5" s="20"/>
      <c r="Z5" s="21"/>
      <c r="AA5" s="13"/>
      <c r="AB5" s="13"/>
      <c r="AC5" s="13"/>
    </row>
    <row r="6" spans="1:29" ht="12" customHeight="1" x14ac:dyDescent="0.25">
      <c r="A6" s="11"/>
      <c r="B6" s="12"/>
      <c r="C6" s="22"/>
      <c r="D6" s="17"/>
      <c r="E6" s="22"/>
      <c r="F6" s="18"/>
      <c r="G6" s="24">
        <v>38576.728773148148</v>
      </c>
      <c r="H6" s="18"/>
      <c r="I6" s="18"/>
      <c r="J6" s="18"/>
      <c r="K6" s="18"/>
      <c r="L6" s="18"/>
      <c r="M6" s="18"/>
      <c r="N6" s="18"/>
      <c r="O6" s="18"/>
      <c r="P6" s="18"/>
      <c r="Q6" s="18"/>
      <c r="R6" s="18"/>
      <c r="S6" s="18"/>
      <c r="T6" s="18"/>
      <c r="U6" s="18"/>
      <c r="V6" s="20"/>
      <c r="W6" s="23"/>
      <c r="X6" s="20"/>
      <c r="Y6" s="20"/>
      <c r="Z6" s="21"/>
      <c r="AA6" s="13"/>
      <c r="AB6" s="13"/>
      <c r="AC6" s="13"/>
    </row>
    <row r="7" spans="1:29" ht="12" customHeight="1" x14ac:dyDescent="0.25">
      <c r="A7" s="11"/>
      <c r="B7" s="12"/>
      <c r="C7" s="22"/>
      <c r="D7" s="22"/>
      <c r="E7" s="22"/>
      <c r="F7" s="22"/>
      <c r="G7" s="22"/>
      <c r="H7" s="22"/>
      <c r="I7" s="22"/>
      <c r="J7" s="25"/>
      <c r="K7" s="25"/>
      <c r="L7" s="25"/>
      <c r="M7" s="25"/>
      <c r="N7" s="25"/>
      <c r="O7" s="25"/>
      <c r="P7" s="25"/>
      <c r="Q7" s="25"/>
      <c r="R7" s="25"/>
      <c r="S7" s="25"/>
      <c r="T7" s="25"/>
      <c r="U7" s="25"/>
      <c r="V7" s="25"/>
      <c r="W7" s="25"/>
      <c r="X7" s="25"/>
      <c r="Y7" s="25"/>
      <c r="Z7" s="21"/>
      <c r="AA7" s="13"/>
      <c r="AB7" s="13"/>
      <c r="AC7" s="13"/>
    </row>
    <row r="8" spans="1:29" ht="12" customHeight="1" x14ac:dyDescent="0.25">
      <c r="A8" s="11"/>
      <c r="B8" s="12"/>
      <c r="C8" s="22"/>
      <c r="D8" s="22"/>
      <c r="E8" s="22"/>
      <c r="F8" s="22"/>
      <c r="G8" s="22"/>
      <c r="H8" s="22"/>
      <c r="I8" s="22"/>
      <c r="J8" s="22"/>
      <c r="K8" s="22"/>
      <c r="L8" s="22"/>
      <c r="M8" s="22"/>
      <c r="N8" s="25"/>
      <c r="O8" s="25"/>
      <c r="P8" s="25"/>
      <c r="Q8" s="25"/>
      <c r="R8" s="25"/>
      <c r="S8" s="25"/>
      <c r="T8" s="25"/>
      <c r="U8" s="25"/>
      <c r="V8" s="25"/>
      <c r="W8" s="25"/>
      <c r="X8" s="25"/>
      <c r="Y8" s="25"/>
      <c r="Z8" s="21"/>
      <c r="AA8" s="13"/>
      <c r="AB8" s="13"/>
      <c r="AC8" s="13"/>
    </row>
    <row r="9" spans="1:29" ht="12" customHeight="1" x14ac:dyDescent="0.25">
      <c r="A9" s="11"/>
      <c r="B9" s="12"/>
      <c r="C9" s="22"/>
      <c r="D9" s="22"/>
      <c r="E9" s="22"/>
      <c r="F9" s="22"/>
      <c r="G9" s="22"/>
      <c r="H9" s="22"/>
      <c r="I9" s="22"/>
      <c r="J9" s="26"/>
      <c r="K9" s="26"/>
      <c r="L9" s="26"/>
      <c r="M9" s="26"/>
      <c r="N9" s="27"/>
      <c r="O9" s="27"/>
      <c r="P9" s="27"/>
      <c r="Q9" s="27"/>
      <c r="R9" s="27"/>
      <c r="S9" s="27"/>
      <c r="T9" s="27"/>
      <c r="U9" s="27"/>
      <c r="V9" s="25"/>
      <c r="W9" s="25"/>
      <c r="X9" s="25"/>
      <c r="Y9" s="25"/>
      <c r="Z9" s="21"/>
      <c r="AA9" s="13"/>
      <c r="AB9" s="13"/>
      <c r="AC9" s="13"/>
    </row>
    <row r="10" spans="1:29" ht="12" customHeight="1" x14ac:dyDescent="0.25">
      <c r="A10" s="11"/>
      <c r="B10" s="12"/>
      <c r="C10" s="22"/>
      <c r="D10" s="22"/>
      <c r="E10" s="22"/>
      <c r="F10" s="22"/>
      <c r="G10" s="22"/>
      <c r="H10" s="22"/>
      <c r="I10" s="22"/>
      <c r="J10" s="26" t="s">
        <v>6</v>
      </c>
      <c r="K10" s="26" t="s">
        <v>2531</v>
      </c>
      <c r="L10" s="26" t="s">
        <v>4</v>
      </c>
      <c r="M10" s="26" t="s">
        <v>2527</v>
      </c>
      <c r="N10" s="27" t="s">
        <v>7</v>
      </c>
      <c r="O10" s="27" t="s">
        <v>5</v>
      </c>
      <c r="P10" s="27" t="s">
        <v>2529</v>
      </c>
      <c r="Q10" s="27" t="s">
        <v>88</v>
      </c>
      <c r="R10" s="27"/>
      <c r="S10" s="27"/>
      <c r="T10" s="27"/>
      <c r="U10" s="27"/>
      <c r="V10" s="25"/>
      <c r="W10" s="25"/>
      <c r="X10" s="25"/>
      <c r="Y10" s="25"/>
      <c r="Z10" s="21"/>
      <c r="AA10" s="13"/>
      <c r="AB10" s="13"/>
      <c r="AC10" s="13"/>
    </row>
    <row r="11" spans="1:29" ht="12" customHeight="1" x14ac:dyDescent="0.25">
      <c r="A11" s="11"/>
      <c r="B11" s="12"/>
      <c r="C11" s="22"/>
      <c r="D11" s="22"/>
      <c r="E11" s="22"/>
      <c r="F11" s="28"/>
      <c r="H11" s="32"/>
      <c r="I11" s="45" t="s">
        <v>138</v>
      </c>
      <c r="J11" s="33">
        <v>11400</v>
      </c>
      <c r="K11" s="33">
        <v>11400</v>
      </c>
      <c r="L11" s="33">
        <v>12100</v>
      </c>
      <c r="M11" s="33">
        <v>12100</v>
      </c>
      <c r="N11" s="33">
        <v>13300</v>
      </c>
      <c r="O11" s="33">
        <v>12100</v>
      </c>
      <c r="P11" s="33">
        <v>12100</v>
      </c>
      <c r="Q11" s="33">
        <v>7000</v>
      </c>
      <c r="R11" s="32" t="s">
        <v>122</v>
      </c>
      <c r="S11" s="34"/>
      <c r="T11" s="34"/>
      <c r="U11" s="34"/>
      <c r="V11" s="34"/>
      <c r="W11" s="34"/>
      <c r="X11" s="34"/>
      <c r="Y11" s="31"/>
      <c r="Z11" s="21"/>
      <c r="AA11" s="13"/>
      <c r="AB11" s="13"/>
      <c r="AC11" s="13"/>
    </row>
    <row r="12" spans="1:29" ht="12" customHeight="1" x14ac:dyDescent="0.25">
      <c r="A12" s="11"/>
      <c r="B12" s="12"/>
      <c r="C12" s="22"/>
      <c r="D12" s="22"/>
      <c r="E12" s="22"/>
      <c r="F12" s="28"/>
      <c r="H12" s="32"/>
      <c r="I12" s="45" t="s">
        <v>135</v>
      </c>
      <c r="J12" s="33">
        <v>0.1</v>
      </c>
      <c r="K12" s="33">
        <v>0.1</v>
      </c>
      <c r="L12" s="33">
        <v>0.12</v>
      </c>
      <c r="M12" s="33">
        <v>0.12</v>
      </c>
      <c r="N12" s="33">
        <v>0.3</v>
      </c>
      <c r="O12" s="33">
        <v>0.3</v>
      </c>
      <c r="P12" s="33">
        <v>0.3</v>
      </c>
      <c r="Q12" s="33">
        <v>0.08</v>
      </c>
      <c r="R12" s="34"/>
      <c r="S12" s="34"/>
      <c r="T12" s="34"/>
      <c r="U12" s="34"/>
      <c r="V12" s="34"/>
      <c r="W12" s="34"/>
      <c r="X12" s="34"/>
      <c r="Y12" s="31"/>
      <c r="Z12" s="21"/>
      <c r="AA12" s="13"/>
      <c r="AB12" s="13"/>
      <c r="AC12" s="13"/>
    </row>
    <row r="13" spans="1:29" ht="12" customHeight="1" x14ac:dyDescent="0.25">
      <c r="A13" s="11"/>
      <c r="B13" s="12"/>
      <c r="C13" s="22"/>
      <c r="D13" s="22"/>
      <c r="E13" s="22"/>
      <c r="F13" s="28"/>
      <c r="H13" s="32"/>
      <c r="I13" s="45" t="s">
        <v>136</v>
      </c>
      <c r="J13" s="47">
        <v>0.9</v>
      </c>
      <c r="K13" s="47">
        <v>0.9</v>
      </c>
      <c r="L13" s="47">
        <v>0.9</v>
      </c>
      <c r="M13" s="47">
        <v>0.9</v>
      </c>
      <c r="N13" s="47">
        <v>0.9</v>
      </c>
      <c r="O13" s="47">
        <v>0.9</v>
      </c>
      <c r="P13" s="47">
        <v>0.9</v>
      </c>
      <c r="Q13" s="47">
        <v>0.9</v>
      </c>
      <c r="R13" s="32" t="s">
        <v>123</v>
      </c>
      <c r="S13" s="34"/>
      <c r="T13" s="34"/>
      <c r="U13" s="34"/>
      <c r="V13" s="34"/>
      <c r="W13" s="34"/>
      <c r="X13" s="34"/>
      <c r="Y13" s="31"/>
      <c r="Z13" s="21"/>
      <c r="AA13" s="13"/>
      <c r="AB13" s="13"/>
      <c r="AC13" s="13"/>
    </row>
    <row r="14" spans="1:29" ht="12" customHeight="1" x14ac:dyDescent="0.25">
      <c r="A14" s="11"/>
      <c r="B14" s="12"/>
      <c r="C14" s="22"/>
      <c r="D14" s="22"/>
      <c r="E14" s="22"/>
      <c r="F14" s="28"/>
      <c r="H14" s="32"/>
      <c r="I14" s="45" t="s">
        <v>137</v>
      </c>
      <c r="J14" s="47">
        <v>0.8</v>
      </c>
      <c r="K14" s="47">
        <v>0.8</v>
      </c>
      <c r="L14" s="47">
        <v>0.8</v>
      </c>
      <c r="M14" s="47">
        <v>0.8</v>
      </c>
      <c r="N14" s="47">
        <v>0.95</v>
      </c>
      <c r="O14" s="47">
        <v>0.8</v>
      </c>
      <c r="P14" s="47">
        <v>0.8</v>
      </c>
      <c r="Q14" s="47">
        <v>0.75</v>
      </c>
      <c r="R14" s="32" t="s">
        <v>124</v>
      </c>
      <c r="S14" s="34"/>
      <c r="T14" s="34"/>
      <c r="U14" s="34"/>
      <c r="V14" s="34"/>
      <c r="W14" s="34"/>
      <c r="X14" s="34"/>
      <c r="Y14" s="31"/>
      <c r="Z14" s="21"/>
      <c r="AA14" s="13"/>
      <c r="AB14" s="13"/>
      <c r="AC14" s="13"/>
    </row>
    <row r="15" spans="1:29" ht="12" customHeight="1" x14ac:dyDescent="0.25">
      <c r="A15" s="11"/>
      <c r="B15" s="12"/>
      <c r="C15" s="22"/>
      <c r="D15" s="22"/>
      <c r="E15" s="22"/>
      <c r="F15" s="28"/>
      <c r="G15" s="32"/>
      <c r="H15" s="32"/>
      <c r="I15" s="35"/>
      <c r="J15" s="36"/>
      <c r="K15" s="36"/>
      <c r="L15" s="36"/>
      <c r="M15" s="36"/>
      <c r="N15" s="36"/>
      <c r="O15" s="36"/>
      <c r="P15" s="36"/>
      <c r="Q15" s="34"/>
      <c r="R15" s="34"/>
      <c r="S15" s="34"/>
      <c r="T15" s="34"/>
      <c r="U15" s="34"/>
      <c r="V15" s="34"/>
      <c r="W15" s="34"/>
      <c r="X15" s="34"/>
      <c r="Y15" s="31"/>
      <c r="Z15" s="21"/>
      <c r="AA15" s="13"/>
      <c r="AB15" s="13"/>
      <c r="AC15" s="13"/>
    </row>
    <row r="16" spans="1:29"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9"/>
      <c r="W16" s="39"/>
      <c r="X16" s="39"/>
      <c r="Y16" s="31"/>
      <c r="Z16" s="21"/>
      <c r="AA16" s="13"/>
      <c r="AB16" s="13"/>
      <c r="AC16" s="13"/>
    </row>
    <row r="17" spans="1:29"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0"/>
      <c r="X17" s="40"/>
      <c r="Y17" s="40"/>
      <c r="Z17" s="42" t="s">
        <v>125</v>
      </c>
      <c r="AA17" s="13"/>
      <c r="AB17" s="13"/>
      <c r="AC17" s="13"/>
    </row>
    <row r="18" spans="1:29"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3"/>
      <c r="Y19" s="13"/>
      <c r="Z19" s="13"/>
      <c r="AA19" s="12"/>
      <c r="AB19" s="12"/>
      <c r="AC19" s="12"/>
    </row>
    <row r="20" spans="1:29" ht="12" customHeight="1" x14ac:dyDescent="0.25">
      <c r="A20" s="11"/>
      <c r="B20" s="12"/>
      <c r="C20" s="14" t="s">
        <v>118</v>
      </c>
      <c r="D20" s="14"/>
      <c r="E20" s="14"/>
      <c r="F20" s="14"/>
      <c r="G20" s="14"/>
      <c r="H20" s="14"/>
      <c r="I20" s="14"/>
      <c r="J20" s="14"/>
      <c r="K20" s="14"/>
      <c r="L20" s="15"/>
      <c r="M20" s="15"/>
      <c r="N20" s="15"/>
      <c r="O20" s="15"/>
      <c r="P20" s="15"/>
      <c r="Q20" s="15"/>
      <c r="R20" s="15"/>
      <c r="S20" s="15"/>
      <c r="T20" s="15"/>
      <c r="U20" s="15"/>
      <c r="V20" s="15"/>
      <c r="W20" s="15"/>
      <c r="X20" s="15"/>
      <c r="Y20" s="15"/>
      <c r="Z20" s="16"/>
      <c r="AA20" s="13"/>
      <c r="AB20" s="13"/>
      <c r="AC20" s="13"/>
    </row>
    <row r="21" spans="1:29" ht="12" customHeight="1" x14ac:dyDescent="0.25">
      <c r="A21" s="11"/>
      <c r="B21" s="12"/>
      <c r="C21" s="17"/>
      <c r="D21" s="17"/>
      <c r="E21" s="17" t="s">
        <v>119</v>
      </c>
      <c r="F21" s="18"/>
      <c r="G21" s="19" t="s">
        <v>134</v>
      </c>
      <c r="H21" s="18"/>
      <c r="I21" s="18"/>
      <c r="J21" s="18"/>
      <c r="K21" s="18"/>
      <c r="L21" s="18"/>
      <c r="M21" s="18"/>
      <c r="N21" s="18"/>
      <c r="O21" s="18"/>
      <c r="P21" s="18"/>
      <c r="Q21" s="18"/>
      <c r="R21" s="18"/>
      <c r="S21" s="18"/>
      <c r="T21" s="18"/>
      <c r="U21" s="18"/>
      <c r="V21" s="20"/>
      <c r="W21" s="18"/>
      <c r="X21" s="20"/>
      <c r="Y21" s="20"/>
      <c r="Z21" s="21"/>
      <c r="AA21" s="13"/>
      <c r="AB21" s="13"/>
      <c r="AC21" s="13"/>
    </row>
    <row r="22" spans="1:29" ht="12" customHeight="1" x14ac:dyDescent="0.25">
      <c r="A22" s="11"/>
      <c r="B22" s="12"/>
      <c r="C22" s="17"/>
      <c r="D22" s="17"/>
      <c r="E22" s="22"/>
      <c r="F22" s="18"/>
      <c r="G22" s="18" t="s">
        <v>133</v>
      </c>
      <c r="H22" s="18"/>
      <c r="I22" s="18"/>
      <c r="J22" s="18"/>
      <c r="K22" s="18"/>
      <c r="L22" s="18"/>
      <c r="M22" s="18"/>
      <c r="N22" s="18"/>
      <c r="O22" s="18"/>
      <c r="P22" s="18"/>
      <c r="Q22" s="18"/>
      <c r="R22" s="18"/>
      <c r="S22" s="18"/>
      <c r="T22" s="18"/>
      <c r="U22" s="18"/>
      <c r="V22" s="20"/>
      <c r="W22" s="23"/>
      <c r="X22" s="20"/>
      <c r="Y22" s="20"/>
      <c r="Z22" s="21"/>
      <c r="AA22" s="13"/>
      <c r="AB22" s="13"/>
      <c r="AC22" s="13"/>
    </row>
    <row r="23" spans="1:29" ht="12" customHeight="1" x14ac:dyDescent="0.25">
      <c r="A23" s="11"/>
      <c r="B23" s="12"/>
      <c r="C23" s="22"/>
      <c r="D23" s="17"/>
      <c r="E23" s="22"/>
      <c r="F23" s="18"/>
      <c r="G23" s="24">
        <v>43909</v>
      </c>
      <c r="H23" s="18"/>
      <c r="I23" s="18"/>
      <c r="J23" s="18"/>
      <c r="K23" s="18"/>
      <c r="L23" s="18"/>
      <c r="M23" s="18"/>
      <c r="N23" s="18"/>
      <c r="O23" s="18"/>
      <c r="P23" s="18"/>
      <c r="Q23" s="18"/>
      <c r="R23" s="18"/>
      <c r="S23" s="18"/>
      <c r="T23" s="18"/>
      <c r="U23" s="18"/>
      <c r="V23" s="20"/>
      <c r="W23" s="23"/>
      <c r="X23" s="20"/>
      <c r="Y23" s="20"/>
      <c r="Z23" s="21"/>
      <c r="AA23" s="13"/>
      <c r="AB23" s="13"/>
      <c r="AC23" s="13"/>
    </row>
    <row r="24" spans="1:29"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5"/>
      <c r="X24" s="25"/>
      <c r="Y24" s="25"/>
      <c r="Z24" s="21"/>
      <c r="AA24" s="13"/>
      <c r="AB24" s="13"/>
      <c r="AC24" s="13"/>
    </row>
    <row r="25" spans="1:29" ht="12" customHeight="1" x14ac:dyDescent="0.25">
      <c r="A25" s="11"/>
      <c r="B25" s="12"/>
      <c r="C25" s="22"/>
      <c r="D25" s="22"/>
      <c r="E25" s="22"/>
      <c r="F25" s="22"/>
      <c r="G25" s="22"/>
      <c r="H25" s="22"/>
      <c r="I25" s="22"/>
      <c r="J25" s="22"/>
      <c r="K25" s="22"/>
      <c r="L25" s="22"/>
      <c r="M25" s="22"/>
      <c r="N25" s="25"/>
      <c r="O25" s="25"/>
      <c r="P25" s="25"/>
      <c r="Q25" s="25"/>
      <c r="R25" s="25"/>
      <c r="S25" s="25"/>
      <c r="T25" s="25"/>
      <c r="U25" s="25"/>
      <c r="V25" s="25"/>
      <c r="W25" s="25"/>
      <c r="X25" s="25"/>
      <c r="Y25" s="25"/>
      <c r="Z25" s="21"/>
      <c r="AA25" s="13"/>
      <c r="AB25" s="13"/>
      <c r="AC25" s="13"/>
    </row>
    <row r="26" spans="1:29" ht="12" customHeight="1" x14ac:dyDescent="0.25">
      <c r="A26" s="11"/>
      <c r="B26" s="12"/>
      <c r="C26" s="22"/>
      <c r="D26" s="22"/>
      <c r="E26" s="22"/>
      <c r="F26" s="22"/>
      <c r="G26" s="22"/>
      <c r="H26" s="22"/>
      <c r="I26" s="22" t="s">
        <v>132</v>
      </c>
      <c r="J26" s="26" t="s">
        <v>6</v>
      </c>
      <c r="K26" s="26" t="s">
        <v>2531</v>
      </c>
      <c r="L26" s="26" t="s">
        <v>4</v>
      </c>
      <c r="M26" s="26" t="s">
        <v>2527</v>
      </c>
      <c r="N26" s="25" t="s">
        <v>7</v>
      </c>
      <c r="O26" s="27" t="s">
        <v>5</v>
      </c>
      <c r="P26" s="27" t="s">
        <v>2529</v>
      </c>
      <c r="Q26" s="27" t="s">
        <v>88</v>
      </c>
      <c r="R26" s="27"/>
      <c r="S26" s="27"/>
      <c r="T26" s="27"/>
      <c r="U26" s="27"/>
      <c r="V26" s="25"/>
      <c r="W26" s="25"/>
      <c r="X26" s="25"/>
      <c r="Y26" s="25"/>
      <c r="Z26" s="21"/>
      <c r="AA26" s="13"/>
      <c r="AB26" s="13"/>
      <c r="AC26" s="13"/>
    </row>
    <row r="27" spans="1:29" ht="12" customHeight="1" x14ac:dyDescent="0.25">
      <c r="A27" s="11"/>
      <c r="B27" s="12"/>
      <c r="C27" s="22"/>
      <c r="D27" s="22"/>
      <c r="E27" s="22"/>
      <c r="F27" s="28"/>
      <c r="G27" s="29"/>
      <c r="H27" s="29"/>
      <c r="I27" s="29" t="s">
        <v>131</v>
      </c>
      <c r="J27" s="30" t="s">
        <v>130</v>
      </c>
      <c r="K27" s="30" t="s">
        <v>130</v>
      </c>
      <c r="L27" s="30" t="s">
        <v>130</v>
      </c>
      <c r="M27" s="30" t="s">
        <v>130</v>
      </c>
      <c r="N27" s="30" t="s">
        <v>130</v>
      </c>
      <c r="O27" s="30" t="s">
        <v>130</v>
      </c>
      <c r="P27" s="30" t="s">
        <v>130</v>
      </c>
      <c r="Q27" s="30" t="s">
        <v>129</v>
      </c>
      <c r="R27" s="30"/>
      <c r="S27" s="30"/>
      <c r="T27" s="30"/>
      <c r="U27" s="30"/>
      <c r="V27" s="30"/>
      <c r="W27" s="30"/>
      <c r="X27" s="30"/>
      <c r="Y27" s="31"/>
      <c r="Z27" s="21"/>
      <c r="AA27" s="13"/>
      <c r="AB27" s="13"/>
      <c r="AC27" s="13"/>
    </row>
    <row r="28" spans="1:29" ht="12" customHeight="1" x14ac:dyDescent="0.25">
      <c r="A28" s="11"/>
      <c r="B28" s="12"/>
      <c r="C28" s="22"/>
      <c r="D28" s="22"/>
      <c r="E28" s="22"/>
      <c r="F28" s="28"/>
      <c r="H28" s="32"/>
      <c r="I28" s="45" t="s">
        <v>139</v>
      </c>
      <c r="J28" s="44">
        <v>0.45</v>
      </c>
      <c r="K28" s="44">
        <v>0.45</v>
      </c>
      <c r="L28" s="44">
        <v>0.62</v>
      </c>
      <c r="M28" s="44">
        <v>0.62</v>
      </c>
      <c r="N28" s="44">
        <v>0.72</v>
      </c>
      <c r="O28" s="44">
        <v>0.75</v>
      </c>
      <c r="P28" s="44">
        <v>0.75</v>
      </c>
      <c r="Q28" s="43">
        <v>1</v>
      </c>
      <c r="R28" s="32" t="s">
        <v>128</v>
      </c>
      <c r="S28" s="34"/>
      <c r="T28" s="34"/>
      <c r="U28" s="34"/>
      <c r="V28" s="34"/>
      <c r="W28" s="34"/>
      <c r="X28" s="34"/>
      <c r="Y28" s="31"/>
      <c r="Z28" s="21"/>
      <c r="AA28" s="13"/>
      <c r="AB28" s="13"/>
      <c r="AC28" s="13"/>
    </row>
    <row r="29" spans="1:29"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31"/>
      <c r="X29" s="31"/>
      <c r="Y29" s="31"/>
      <c r="Z29" s="21"/>
      <c r="AA29" s="13"/>
      <c r="AB29" s="13"/>
      <c r="AC29" s="13"/>
    </row>
    <row r="30" spans="1:29"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31"/>
      <c r="X30" s="31"/>
      <c r="Y30" s="31"/>
      <c r="Z30" s="21"/>
      <c r="AA30" s="13"/>
      <c r="AB30" s="13"/>
      <c r="AC30" s="13"/>
    </row>
    <row r="31" spans="1:29"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0"/>
      <c r="X31" s="40"/>
      <c r="Y31" s="40"/>
      <c r="Z31" s="42" t="s">
        <v>125</v>
      </c>
      <c r="AA31" s="13"/>
      <c r="AB31" s="13"/>
      <c r="AC31" s="13"/>
    </row>
    <row r="32" spans="1:29"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c r="AA32" s="13"/>
      <c r="AB32" s="13"/>
      <c r="AC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172</v>
      </c>
      <c r="F6" s="65">
        <v>2</v>
      </c>
      <c r="G6" s="66"/>
      <c r="H6" s="67" t="s">
        <v>173</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176</v>
      </c>
      <c r="J12" s="78" t="s">
        <v>177</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178</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179</v>
      </c>
      <c r="C15" s="52">
        <f>INT(MAX($C$16:$C$31))+1</f>
        <v>5</v>
      </c>
      <c r="D15" s="80" t="s">
        <v>180</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181</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182</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183</v>
      </c>
      <c r="I18" s="86">
        <v>1</v>
      </c>
      <c r="J18" s="431" t="s">
        <v>2397</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184</v>
      </c>
      <c r="I21" s="106">
        <v>1</v>
      </c>
      <c r="J21" s="432" t="s">
        <v>2396</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185</v>
      </c>
      <c r="AA24" s="62"/>
      <c r="AB24" s="50"/>
      <c r="AC24" s="50"/>
      <c r="AD24" s="50"/>
    </row>
    <row r="25" spans="1:30"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186</v>
      </c>
      <c r="I26" s="85" t="s">
        <v>187</v>
      </c>
      <c r="J26" s="86">
        <v>15</v>
      </c>
      <c r="K26" s="85" t="s">
        <v>188</v>
      </c>
      <c r="L26" s="86">
        <v>8.43</v>
      </c>
      <c r="M26" s="83" t="s">
        <v>189</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190</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191</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192</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193</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185</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194</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118</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172</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174</v>
      </c>
      <c r="F41" s="70">
        <v>1</v>
      </c>
      <c r="G41" s="71"/>
      <c r="H41" s="72" t="s">
        <v>2395</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2394</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178</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179</v>
      </c>
      <c r="C49" s="94" t="e">
        <f>INT(MAX($C$50:$C$70))+1</f>
        <v>#REF!</v>
      </c>
      <c r="D49" s="80" t="s">
        <v>180</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181</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2393</v>
      </c>
      <c r="I51" s="336" t="str">
        <f>IF(COUNT($J51:$Z51)&gt;1,STDEV($J51:$Z51)=0,"")</f>
        <v/>
      </c>
      <c r="J51" s="83" t="s">
        <v>2398</v>
      </c>
      <c r="K51" s="83" t="s">
        <v>2392</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2391</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2390</v>
      </c>
      <c r="I54" s="336" t="str">
        <f t="shared" si="0"/>
        <v/>
      </c>
      <c r="J54" s="83" t="s">
        <v>2389</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2388</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2387</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2386</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2385</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2384</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2383</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2382</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2381</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2380</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185</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194</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502</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172</v>
      </c>
      <c r="F6" s="65">
        <v>2</v>
      </c>
      <c r="G6" s="66"/>
      <c r="H6" s="67" t="s">
        <v>173</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176</v>
      </c>
      <c r="J12" s="78" t="s">
        <v>177</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178</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179</v>
      </c>
      <c r="C15" s="52">
        <f>INT(MAX($C$16:$C$31))+1</f>
        <v>5</v>
      </c>
      <c r="D15" s="80" t="s">
        <v>180</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181</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182</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183</v>
      </c>
      <c r="I18" s="333">
        <v>44419.422437963003</v>
      </c>
      <c r="J18" s="435" t="s">
        <v>2526</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184</v>
      </c>
      <c r="I21" s="325">
        <v>44418.597515046298</v>
      </c>
      <c r="J21" s="432" t="s">
        <v>2523</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185</v>
      </c>
      <c r="AI24" s="62"/>
      <c r="AJ24" s="50"/>
      <c r="AK24" s="50"/>
      <c r="AL24" s="50"/>
    </row>
    <row r="25" spans="1:38"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186</v>
      </c>
      <c r="I26" s="85" t="s">
        <v>187</v>
      </c>
      <c r="J26" s="86">
        <v>15</v>
      </c>
      <c r="K26" s="85" t="s">
        <v>188</v>
      </c>
      <c r="L26" s="86">
        <v>8.43</v>
      </c>
      <c r="M26" s="83" t="s">
        <v>189</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190</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191</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192</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193</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185</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194</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118</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172</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174</v>
      </c>
      <c r="F41" s="70">
        <v>1</v>
      </c>
      <c r="G41" s="71"/>
      <c r="H41" s="72" t="s">
        <v>2509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178</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179</v>
      </c>
      <c r="C49" s="94">
        <f>INT(MAX($C$52:$C$61))+1</f>
        <v>5</v>
      </c>
      <c r="D49" s="80" t="s">
        <v>180</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195</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2508</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181</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196</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197</v>
      </c>
      <c r="I54" s="83" t="s">
        <v>198</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199</v>
      </c>
      <c r="I55" s="85" t="s">
        <v>200</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201</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202</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203</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collapsed="1" x14ac:dyDescent="0.25">
      <c r="A60" s="50"/>
      <c r="B60" s="59"/>
      <c r="C60" s="94">
        <f t="shared" si="1"/>
        <v>3</v>
      </c>
      <c r="D60" s="80"/>
      <c r="E60" s="75"/>
      <c r="F60" s="75"/>
      <c r="G60" s="80"/>
      <c r="H60" s="83" t="s">
        <v>2363</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185</v>
      </c>
      <c r="AI61" s="62"/>
      <c r="AJ61" s="50"/>
      <c r="AK61" s="50"/>
      <c r="AL61" s="50"/>
    </row>
    <row r="62" spans="1:38" outlineLevel="1" x14ac:dyDescent="0.25">
      <c r="A62" s="50"/>
      <c r="B62" s="59"/>
      <c r="C62" s="94">
        <f>INT($C$40)+1</f>
        <v>2</v>
      </c>
      <c r="D62" s="80"/>
      <c r="E62" s="75"/>
      <c r="F62" s="75"/>
      <c r="G62" s="80"/>
      <c r="H62" s="97" t="s">
        <v>204</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181</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205</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206</v>
      </c>
      <c r="J65" s="103" t="s">
        <v>207</v>
      </c>
      <c r="K65" s="103" t="s">
        <v>208</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209</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210</v>
      </c>
      <c r="J67" s="102"/>
      <c r="K67" s="102"/>
      <c r="L67" s="102"/>
      <c r="M67" s="103" t="s">
        <v>207</v>
      </c>
      <c r="N67" s="103" t="s">
        <v>208</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211</v>
      </c>
      <c r="J68" s="103" t="s">
        <v>212</v>
      </c>
      <c r="K68" s="103" t="s">
        <v>213</v>
      </c>
      <c r="L68" s="103" t="s">
        <v>214</v>
      </c>
      <c r="M68" s="103" t="s">
        <v>214</v>
      </c>
      <c r="N68" s="103" t="s">
        <v>214</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215</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216</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217</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218</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219</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220</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221</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222</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223</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185</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194</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118</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172</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174</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collapsed="1" x14ac:dyDescent="0.25">
      <c r="A94" s="50"/>
      <c r="B94" s="59" t="s">
        <v>178</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179</v>
      </c>
      <c r="C96" s="94">
        <f>INT(MAX($C$98:$C$134))+1</f>
        <v>5</v>
      </c>
      <c r="D96" s="80" t="s">
        <v>180</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224</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181</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2425</v>
      </c>
      <c r="J99" s="114"/>
      <c r="K99" s="114"/>
      <c r="L99" s="113" t="s">
        <v>225</v>
      </c>
      <c r="M99" s="114"/>
      <c r="N99" s="114"/>
      <c r="O99" s="113" t="s">
        <v>226</v>
      </c>
      <c r="P99" s="114"/>
      <c r="Q99" s="114"/>
      <c r="R99" s="114"/>
      <c r="S99" s="114" t="s">
        <v>227</v>
      </c>
      <c r="T99" s="114"/>
      <c r="U99" s="114" t="s">
        <v>228</v>
      </c>
      <c r="V99" s="114"/>
      <c r="W99" s="113" t="s">
        <v>229</v>
      </c>
      <c r="X99" s="114"/>
      <c r="Y99" s="114"/>
      <c r="Z99" s="114"/>
      <c r="AA99" s="114"/>
      <c r="AB99" s="114"/>
      <c r="AC99" s="114"/>
      <c r="AD99" s="83" t="s">
        <v>230</v>
      </c>
      <c r="AE99" s="83"/>
      <c r="AF99" s="83"/>
      <c r="AG99" s="83"/>
      <c r="AH99" s="80"/>
      <c r="AI99" s="62"/>
      <c r="AJ99" s="50"/>
      <c r="AK99" s="50"/>
      <c r="AL99" s="50"/>
      <c r="AM99" t="s">
        <v>2399</v>
      </c>
      <c r="AR99" t="s">
        <v>2400</v>
      </c>
      <c r="AY99" t="s">
        <v>2459</v>
      </c>
    </row>
    <row r="100" spans="1:56" outlineLevel="2" collapsed="1" x14ac:dyDescent="0.25">
      <c r="A100" s="50"/>
      <c r="B100" s="59"/>
      <c r="C100" s="94">
        <f>INT($C$87)+2</f>
        <v>3</v>
      </c>
      <c r="D100" s="80"/>
      <c r="E100" s="75"/>
      <c r="F100" s="75"/>
      <c r="G100" s="80"/>
      <c r="H100" s="83"/>
      <c r="I100" s="102" t="s">
        <v>231</v>
      </c>
      <c r="J100" s="102"/>
      <c r="K100" s="102"/>
      <c r="L100" s="102" t="s">
        <v>232</v>
      </c>
      <c r="M100" s="102"/>
      <c r="N100" s="102"/>
      <c r="O100" s="103" t="s">
        <v>233</v>
      </c>
      <c r="P100" s="103" t="s">
        <v>234</v>
      </c>
      <c r="Q100" s="103" t="s">
        <v>235</v>
      </c>
      <c r="R100" s="103" t="s">
        <v>236</v>
      </c>
      <c r="S100" s="103" t="s">
        <v>233</v>
      </c>
      <c r="T100" s="103" t="s">
        <v>237</v>
      </c>
      <c r="U100" s="103" t="s">
        <v>233</v>
      </c>
      <c r="V100" s="103" t="s">
        <v>237</v>
      </c>
      <c r="W100" s="102" t="s">
        <v>238</v>
      </c>
      <c r="X100" s="102"/>
      <c r="Y100" s="102"/>
      <c r="Z100" s="102"/>
      <c r="AA100" s="102"/>
      <c r="AB100" s="102"/>
      <c r="AC100" s="83" t="s">
        <v>239</v>
      </c>
      <c r="AD100" s="83" t="s">
        <v>2401</v>
      </c>
      <c r="AE100" s="83"/>
      <c r="AF100" s="83"/>
      <c r="AG100" s="83"/>
      <c r="AH100" s="80"/>
      <c r="AI100" s="62"/>
      <c r="AJ100" s="50"/>
      <c r="AK100" s="50"/>
      <c r="AL100" s="50"/>
      <c r="AM100" t="s">
        <v>240</v>
      </c>
      <c r="AR100" t="str">
        <f>"Calculated from "&amp;AM102</f>
        <v>Calculated from Inputs from Mecardo (Andrew Wood) Nov 2020</v>
      </c>
      <c r="AY100" t="s">
        <v>2460</v>
      </c>
    </row>
    <row r="101" spans="1:56" hidden="1" outlineLevel="3" x14ac:dyDescent="0.25">
      <c r="A101" s="50"/>
      <c r="B101" s="59"/>
      <c r="C101" s="94">
        <f t="shared" ref="C101:C114" si="4">INT($C$87)+3</f>
        <v>4</v>
      </c>
      <c r="D101" s="80"/>
      <c r="E101" s="75"/>
      <c r="F101" s="75" t="s">
        <v>241</v>
      </c>
      <c r="G101" s="80"/>
      <c r="H101" s="115" t="s">
        <v>2402</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242</v>
      </c>
      <c r="X101" s="86" t="s">
        <v>243</v>
      </c>
      <c r="Y101" s="86" t="s">
        <v>244</v>
      </c>
      <c r="Z101" s="86" t="s">
        <v>245</v>
      </c>
      <c r="AA101" s="86" t="s">
        <v>246</v>
      </c>
      <c r="AB101" s="86" t="s">
        <v>247</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2461</v>
      </c>
      <c r="AZ101" s="170">
        <v>70</v>
      </c>
      <c r="BA101">
        <f>IFERROR(MIN(2,MATCH($AZ101,i_woolp_mpg_range_w5,1)),1)-1</f>
        <v>1</v>
      </c>
      <c r="BB101" t="s">
        <v>2462</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248</v>
      </c>
      <c r="AR102" s="127"/>
      <c r="AS102" s="127"/>
      <c r="AT102" s="127"/>
      <c r="AX102" s="394" t="s">
        <v>2463</v>
      </c>
      <c r="AY102" s="394" t="s">
        <v>2464</v>
      </c>
      <c r="AZ102" s="394" t="s">
        <v>2462</v>
      </c>
      <c r="BA102" s="408" t="s">
        <v>2470</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249</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250</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251</v>
      </c>
      <c r="I115" s="104" t="s">
        <v>252</v>
      </c>
      <c r="J115" s="104"/>
      <c r="K115" s="104"/>
      <c r="L115" s="134" t="s">
        <v>253</v>
      </c>
      <c r="M115" s="134"/>
      <c r="N115" s="134"/>
      <c r="O115" s="134" t="s">
        <v>254</v>
      </c>
      <c r="P115" s="134"/>
      <c r="Q115" s="134"/>
      <c r="R115" s="134"/>
      <c r="S115" s="134"/>
      <c r="T115" s="134"/>
      <c r="U115" s="134"/>
      <c r="V115" s="134"/>
      <c r="W115" s="134" t="s">
        <v>2403</v>
      </c>
      <c r="X115" s="134"/>
      <c r="Y115" s="134"/>
      <c r="Z115" s="134"/>
      <c r="AA115" s="134"/>
      <c r="AB115" s="134"/>
      <c r="AC115" s="112"/>
      <c r="AD115" s="134" t="s">
        <v>255</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256</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257</v>
      </c>
      <c r="I117" s="83">
        <f>INDEX($I$102:$K$114,MATCH(i_woolp_fd_std,i_woolp_fd_range_w4,0),0)</f>
        <v>818</v>
      </c>
      <c r="J117" s="83">
        <f>INDEX($I$102:$K$114,MATCH(i_woolp_fd_std,i_woolp_fd_range_w4,0),0)</f>
        <v>1132</v>
      </c>
      <c r="K117" s="83">
        <f>INDEX($I$102:$K$114,MATCH(i_woolp_fd_std,i_woolp_fd_range_w4,0),0)</f>
        <v>1440</v>
      </c>
      <c r="L117" s="83"/>
      <c r="M117" s="83" t="s">
        <v>258</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259</v>
      </c>
      <c r="I118" s="104">
        <v>70</v>
      </c>
      <c r="J118" s="83" t="s">
        <v>2424</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260</v>
      </c>
      <c r="I119" s="104">
        <v>50</v>
      </c>
      <c r="J119" s="83" t="s">
        <v>261</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185</v>
      </c>
      <c r="AI120" s="62"/>
      <c r="AJ120" s="50"/>
      <c r="AK120" s="50"/>
      <c r="AL120" s="50"/>
    </row>
    <row r="121" spans="1:53" outlineLevel="1" x14ac:dyDescent="0.25">
      <c r="A121" s="50"/>
      <c r="B121" s="59"/>
      <c r="C121" s="94">
        <f>INT($C$87)+1</f>
        <v>2</v>
      </c>
      <c r="D121" s="80"/>
      <c r="E121" s="75"/>
      <c r="F121" s="75"/>
      <c r="G121" s="80"/>
      <c r="H121" s="97" t="s">
        <v>262</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181</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263</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2404</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2405</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2406</v>
      </c>
      <c r="J125" s="123">
        <v>0.68</v>
      </c>
      <c r="K125" s="123">
        <v>0.55000000000000004</v>
      </c>
      <c r="L125" s="123">
        <v>0.5</v>
      </c>
      <c r="M125" s="123">
        <v>0.65</v>
      </c>
      <c r="N125" s="123">
        <v>0.65</v>
      </c>
      <c r="O125" s="139">
        <f>J125</f>
        <v>0.68</v>
      </c>
      <c r="P125" s="139">
        <v>0.4</v>
      </c>
      <c r="Q125" s="104" t="s">
        <v>2407</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2408</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2409</v>
      </c>
      <c r="J127" s="139">
        <v>0.82</v>
      </c>
      <c r="K127" s="139">
        <v>0.1</v>
      </c>
      <c r="L127" s="139">
        <v>3.3000000000000002E-2</v>
      </c>
      <c r="M127" s="139">
        <v>1.2999999999999999E-2</v>
      </c>
      <c r="N127" s="139">
        <v>3.3000000000000002E-2</v>
      </c>
      <c r="O127" s="139">
        <v>0</v>
      </c>
      <c r="P127" s="139">
        <v>3.3000000000000002E-2</v>
      </c>
      <c r="Q127" s="104" t="s">
        <v>2410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2411</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2412</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2413</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2414</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2409</v>
      </c>
      <c r="J131" s="139">
        <v>0.85</v>
      </c>
      <c r="K131" s="139">
        <v>0.08</v>
      </c>
      <c r="L131" s="139">
        <v>0.03</v>
      </c>
      <c r="M131" s="139">
        <v>0.01</v>
      </c>
      <c r="N131" s="139">
        <v>2.8000000000000001E-2</v>
      </c>
      <c r="O131" s="139">
        <v>0</v>
      </c>
      <c r="P131" s="139">
        <v>2.8000000000000001E-2</v>
      </c>
      <c r="Q131" s="104" t="s">
        <v>2415</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2411</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2412</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2413</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185</v>
      </c>
      <c r="AI134" s="62"/>
      <c r="AJ134" s="50"/>
      <c r="AK134" s="50"/>
      <c r="AL134" s="50"/>
    </row>
    <row r="135" spans="1:38" outlineLevel="1" x14ac:dyDescent="0.25">
      <c r="A135" s="50"/>
      <c r="B135" s="59"/>
      <c r="C135" s="94">
        <f>INT($C$87)+1</f>
        <v>2</v>
      </c>
      <c r="D135" s="80"/>
      <c r="E135" s="75"/>
      <c r="F135" s="75"/>
      <c r="G135" s="80"/>
      <c r="H135" s="97" t="s">
        <v>264</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181</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265</v>
      </c>
      <c r="J137" s="103" t="s">
        <v>266</v>
      </c>
      <c r="K137" s="103" t="s">
        <v>267</v>
      </c>
      <c r="L137" s="103" t="s">
        <v>123</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268</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2416</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2417</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269</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2418</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2419</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2420</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185</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194</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118</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172</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174</v>
      </c>
      <c r="F155" s="70">
        <v>1</v>
      </c>
      <c r="G155" s="71"/>
      <c r="H155" s="72" t="s">
        <v>271</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178</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272</v>
      </c>
      <c r="M162" s="143" t="s">
        <v>273</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179</v>
      </c>
      <c r="C163" s="94">
        <f>INT(MAX($C$166:$C$271))+1</f>
        <v>5</v>
      </c>
      <c r="D163" s="80" t="s">
        <v>180</v>
      </c>
      <c r="E163" s="75"/>
      <c r="F163" s="75"/>
      <c r="G163" s="80"/>
      <c r="H163" s="75"/>
      <c r="I163" s="75"/>
      <c r="J163" s="75"/>
      <c r="K163" s="75"/>
      <c r="L163" s="75" t="s">
        <v>274</v>
      </c>
      <c r="M163" s="143" t="s">
        <v>275</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179</v>
      </c>
      <c r="C164" s="94">
        <f>INT(MAX($C$166:$C$271))+1</f>
        <v>5</v>
      </c>
      <c r="D164" s="80" t="s">
        <v>180</v>
      </c>
      <c r="E164" s="75"/>
      <c r="F164" s="75"/>
      <c r="G164" s="80"/>
      <c r="H164" s="75"/>
      <c r="I164" s="75"/>
      <c r="J164" s="75"/>
      <c r="K164" s="75"/>
      <c r="L164" s="75"/>
      <c r="M164" s="143" t="s">
        <v>276</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277</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181</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278</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2466</v>
      </c>
    </row>
    <row r="168" spans="1:49" outlineLevel="2" x14ac:dyDescent="0.25">
      <c r="A168" s="50"/>
      <c r="B168" s="59"/>
      <c r="C168" s="94">
        <f>INT($C$154)+2</f>
        <v>3</v>
      </c>
      <c r="D168" s="80"/>
      <c r="E168" s="75"/>
      <c r="F168" s="75"/>
      <c r="G168" s="80"/>
      <c r="H168" s="145"/>
      <c r="I168" s="102" t="s">
        <v>279</v>
      </c>
      <c r="J168" s="114"/>
      <c r="K168" s="114"/>
      <c r="L168" s="83"/>
      <c r="M168" s="83"/>
      <c r="N168" s="83" t="s">
        <v>280</v>
      </c>
      <c r="O168" s="102" t="s">
        <v>281</v>
      </c>
      <c r="P168" s="102"/>
      <c r="Q168" s="103"/>
      <c r="R168" s="146" t="s">
        <v>282</v>
      </c>
      <c r="S168" s="146"/>
      <c r="T168" s="146"/>
      <c r="U168" s="112"/>
      <c r="V168" s="112"/>
      <c r="W168" s="112" t="s">
        <v>283</v>
      </c>
      <c r="X168" s="112"/>
      <c r="Y168" s="85" t="s">
        <v>284</v>
      </c>
      <c r="Z168" s="103" t="s">
        <v>268</v>
      </c>
      <c r="AA168" s="103" t="s">
        <v>285</v>
      </c>
      <c r="AB168" s="103" t="s">
        <v>286</v>
      </c>
      <c r="AC168" s="102" t="s">
        <v>269</v>
      </c>
      <c r="AD168" s="102"/>
      <c r="AE168" s="103" t="s">
        <v>117</v>
      </c>
      <c r="AF168" s="103" t="s">
        <v>270</v>
      </c>
      <c r="AG168" s="102"/>
      <c r="AH168" s="80"/>
      <c r="AI168" s="62"/>
      <c r="AJ168" s="50"/>
      <c r="AK168" s="50"/>
      <c r="AL168" s="50"/>
      <c r="AN168" t="s">
        <v>2467</v>
      </c>
    </row>
    <row r="169" spans="1:49" ht="30" customHeight="1" outlineLevel="2" x14ac:dyDescent="0.25">
      <c r="A169" s="50"/>
      <c r="B169" s="59"/>
      <c r="C169" s="94">
        <f>INT($C$154)+2</f>
        <v>3</v>
      </c>
      <c r="D169" s="80"/>
      <c r="E169" s="75"/>
      <c r="F169" s="75"/>
      <c r="G169" s="80"/>
      <c r="H169" s="116"/>
      <c r="I169" s="147" t="s">
        <v>287</v>
      </c>
      <c r="J169" s="147" t="s">
        <v>288</v>
      </c>
      <c r="K169" s="147" t="s">
        <v>289</v>
      </c>
      <c r="L169" s="148" t="s">
        <v>290</v>
      </c>
      <c r="M169" s="148" t="s">
        <v>291</v>
      </c>
      <c r="N169" s="149" t="s">
        <v>292</v>
      </c>
      <c r="O169" s="147" t="s">
        <v>293</v>
      </c>
      <c r="P169" s="147" t="s">
        <v>294</v>
      </c>
      <c r="Q169" s="148" t="s">
        <v>295</v>
      </c>
      <c r="R169" s="117">
        <v>20</v>
      </c>
      <c r="S169" s="117">
        <v>50</v>
      </c>
      <c r="T169" s="117">
        <v>80</v>
      </c>
      <c r="U169" s="436" t="s">
        <v>296</v>
      </c>
      <c r="V169" s="437"/>
      <c r="W169" s="148" t="s">
        <v>297</v>
      </c>
      <c r="X169" s="148" t="s">
        <v>298</v>
      </c>
      <c r="Y169" s="116"/>
      <c r="Z169" s="147" t="s">
        <v>299</v>
      </c>
      <c r="AA169" s="147" t="s">
        <v>300</v>
      </c>
      <c r="AB169" s="147" t="s">
        <v>299</v>
      </c>
      <c r="AC169" s="147" t="s">
        <v>299</v>
      </c>
      <c r="AD169" s="147" t="s">
        <v>300</v>
      </c>
      <c r="AE169" s="147" t="s">
        <v>300</v>
      </c>
      <c r="AF169" s="147" t="s">
        <v>299</v>
      </c>
      <c r="AG169" s="147" t="s">
        <v>300</v>
      </c>
      <c r="AH169" s="80"/>
      <c r="AI169" s="62"/>
      <c r="AJ169" s="50"/>
      <c r="AK169" s="50"/>
      <c r="AL169" s="50"/>
      <c r="AN169" t="s">
        <v>318</v>
      </c>
      <c r="AO169" t="s">
        <v>2468</v>
      </c>
      <c r="AP169" t="s">
        <v>2469</v>
      </c>
      <c r="AQ169" t="s">
        <v>1301</v>
      </c>
      <c r="AR169" t="s">
        <v>2465</v>
      </c>
      <c r="AV169" t="s">
        <v>2518</v>
      </c>
    </row>
    <row r="170" spans="1:49" outlineLevel="3" x14ac:dyDescent="0.25">
      <c r="A170" s="50"/>
      <c r="B170" s="59"/>
      <c r="C170" s="94">
        <f>INT($C$154+3)</f>
        <v>4</v>
      </c>
      <c r="D170" s="80"/>
      <c r="E170" s="75">
        <v>0</v>
      </c>
      <c r="F170" s="75"/>
      <c r="G170" s="80"/>
      <c r="H170" s="150" t="s">
        <v>301</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302</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303</v>
      </c>
      <c r="I171" s="104" t="b">
        <v>1</v>
      </c>
      <c r="J171" s="104" t="b">
        <v>1</v>
      </c>
      <c r="K171" s="104" t="b">
        <v>1</v>
      </c>
      <c r="L171" s="106">
        <v>0</v>
      </c>
      <c r="M171" s="106">
        <v>0</v>
      </c>
      <c r="N171" s="161" t="s">
        <v>304</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302</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305</v>
      </c>
      <c r="I172" s="104" t="b">
        <v>1</v>
      </c>
      <c r="J172" s="104" t="b">
        <v>1</v>
      </c>
      <c r="K172" s="104" t="b">
        <v>1</v>
      </c>
      <c r="L172" s="106">
        <v>0</v>
      </c>
      <c r="M172" s="106">
        <v>0</v>
      </c>
      <c r="N172" s="106" t="s">
        <v>304</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302</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306</v>
      </c>
      <c r="I173" s="104" t="b">
        <v>0</v>
      </c>
      <c r="J173" s="104" t="b">
        <v>1</v>
      </c>
      <c r="K173" s="104" t="b">
        <v>1</v>
      </c>
      <c r="L173" s="106">
        <v>0</v>
      </c>
      <c r="M173" s="106">
        <v>0</v>
      </c>
      <c r="N173" s="106" t="s">
        <v>304</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302</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2519</v>
      </c>
    </row>
    <row r="174" spans="1:49" outlineLevel="3" x14ac:dyDescent="0.25">
      <c r="A174" s="50"/>
      <c r="B174" s="59"/>
      <c r="C174" s="94">
        <f t="shared" si="34"/>
        <v>4</v>
      </c>
      <c r="D174" s="80"/>
      <c r="E174" s="75">
        <v>4</v>
      </c>
      <c r="F174" s="75"/>
      <c r="G174" s="80"/>
      <c r="H174" s="83" t="s">
        <v>307</v>
      </c>
      <c r="I174" s="104" t="b">
        <v>0</v>
      </c>
      <c r="J174" s="104" t="b">
        <v>0</v>
      </c>
      <c r="K174" s="104" t="b">
        <v>1</v>
      </c>
      <c r="L174" s="106">
        <v>1</v>
      </c>
      <c r="M174" s="106">
        <v>2</v>
      </c>
      <c r="N174" s="106" t="s">
        <v>304</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308</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309</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310</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2522</v>
      </c>
      <c r="AV175" s="399">
        <f ca="1">AR175*(1+AVERAGE($J$266:$U$266))*($M$225/$N$225)</f>
        <v>110.54117647058823</v>
      </c>
      <c r="AW175" t="s">
        <v>2521</v>
      </c>
    </row>
    <row r="176" spans="1:49" outlineLevel="3" x14ac:dyDescent="0.25">
      <c r="A176" s="50"/>
      <c r="B176" s="59"/>
      <c r="C176" s="94">
        <f t="shared" si="34"/>
        <v>4</v>
      </c>
      <c r="D176" s="80"/>
      <c r="E176" s="75">
        <v>6</v>
      </c>
      <c r="F176" s="75"/>
      <c r="G176" s="80"/>
      <c r="H176" s="116" t="s">
        <v>311</v>
      </c>
      <c r="I176" s="170" t="b">
        <v>0</v>
      </c>
      <c r="J176" s="170" t="b">
        <v>1</v>
      </c>
      <c r="K176" s="170" t="b">
        <v>1</v>
      </c>
      <c r="L176" s="171">
        <v>0</v>
      </c>
      <c r="M176" s="171">
        <v>0</v>
      </c>
      <c r="N176" s="171" t="s">
        <v>304</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310</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2520</v>
      </c>
    </row>
    <row r="177" spans="1:44" outlineLevel="3" x14ac:dyDescent="0.25">
      <c r="A177" s="50"/>
      <c r="B177" s="59"/>
      <c r="C177" s="94">
        <f t="shared" si="34"/>
        <v>4</v>
      </c>
      <c r="D177" s="80"/>
      <c r="E177" s="75">
        <v>7</v>
      </c>
      <c r="F177" s="75"/>
      <c r="G177" s="80"/>
      <c r="H177" s="181" t="s">
        <v>312</v>
      </c>
      <c r="I177" s="182" t="b">
        <v>1</v>
      </c>
      <c r="J177" s="182" t="b">
        <v>0</v>
      </c>
      <c r="K177" s="182" t="b">
        <v>0</v>
      </c>
      <c r="L177" s="183">
        <v>0</v>
      </c>
      <c r="M177" s="183">
        <v>0</v>
      </c>
      <c r="N177" s="183" t="s">
        <v>304</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310</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313</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181</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314</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315</v>
      </c>
      <c r="J182" s="117">
        <v>1</v>
      </c>
      <c r="K182" s="117">
        <v>2</v>
      </c>
      <c r="L182" s="117">
        <v>2.5</v>
      </c>
      <c r="M182" s="117">
        <v>3</v>
      </c>
      <c r="N182" s="117">
        <v>4</v>
      </c>
      <c r="O182" s="103">
        <f>N182+1</f>
        <v>5</v>
      </c>
      <c r="P182" s="83"/>
      <c r="Q182" s="116" t="s">
        <v>316</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317</v>
      </c>
      <c r="J183" s="162">
        <v>-0.04</v>
      </c>
      <c r="K183" s="162">
        <v>-0.02</v>
      </c>
      <c r="L183" s="162">
        <v>0</v>
      </c>
      <c r="M183" s="162">
        <v>0.02</v>
      </c>
      <c r="N183" s="162">
        <v>0.04</v>
      </c>
      <c r="O183" s="191">
        <f>N183</f>
        <v>0.04</v>
      </c>
      <c r="P183" s="83"/>
      <c r="Q183" s="83" t="s">
        <v>2428</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318</v>
      </c>
      <c r="I184" s="103" t="s">
        <v>319</v>
      </c>
      <c r="J184" s="86">
        <v>8</v>
      </c>
      <c r="K184" s="86">
        <v>8</v>
      </c>
      <c r="L184" s="86"/>
      <c r="M184" s="102"/>
      <c r="N184" s="102"/>
      <c r="O184" s="83"/>
      <c r="P184" s="112"/>
      <c r="Q184" s="102" t="s">
        <v>320</v>
      </c>
      <c r="R184" s="102"/>
      <c r="S184" s="102"/>
      <c r="T184" s="102"/>
      <c r="U184" s="102"/>
      <c r="V184" s="83"/>
      <c r="W184" s="83"/>
      <c r="X184" s="102" t="s">
        <v>321</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322</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323</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324</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325</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326</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327</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328</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185</v>
      </c>
      <c r="AI249" s="62"/>
      <c r="AJ249" s="50"/>
      <c r="AK249" s="50"/>
      <c r="AL249" s="50"/>
    </row>
    <row r="250" spans="1:38" outlineLevel="1" x14ac:dyDescent="0.25">
      <c r="A250" s="50"/>
      <c r="B250" s="59"/>
      <c r="C250" s="94">
        <f>INT($C$154)+1</f>
        <v>2</v>
      </c>
      <c r="D250" s="80"/>
      <c r="E250" s="75"/>
      <c r="F250" s="75"/>
      <c r="G250" s="80"/>
      <c r="H250" s="97" t="s">
        <v>329</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181</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330</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331</v>
      </c>
      <c r="K254" s="147" t="s">
        <v>332</v>
      </c>
      <c r="L254" s="147" t="s">
        <v>333</v>
      </c>
      <c r="M254" s="147" t="s">
        <v>334</v>
      </c>
      <c r="N254" s="147" t="s">
        <v>335</v>
      </c>
      <c r="O254" s="147" t="s">
        <v>336</v>
      </c>
      <c r="P254" s="147" t="s">
        <v>337</v>
      </c>
      <c r="Q254" s="147" t="s">
        <v>338</v>
      </c>
      <c r="R254" s="147" t="s">
        <v>339</v>
      </c>
      <c r="S254" s="147" t="s">
        <v>340</v>
      </c>
      <c r="T254" s="147" t="s">
        <v>341</v>
      </c>
      <c r="U254" s="147" t="s">
        <v>342</v>
      </c>
      <c r="V254" s="83"/>
      <c r="W254" s="83" t="s">
        <v>417</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343</v>
      </c>
      <c r="I255" s="232" t="s">
        <v>344</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345</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346</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347</v>
      </c>
      <c r="I257" s="232" t="s">
        <v>344</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345</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348</v>
      </c>
      <c r="I259" s="232" t="s">
        <v>344</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345</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349</v>
      </c>
      <c r="I261" s="232" t="s">
        <v>344</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345</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350</v>
      </c>
      <c r="I263" s="232" t="s">
        <v>344</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345</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351</v>
      </c>
      <c r="I265" s="232" t="s">
        <v>344</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345</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352</v>
      </c>
      <c r="I267" s="232" t="s">
        <v>344</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345</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353</v>
      </c>
      <c r="I269" s="232" t="s">
        <v>344</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345</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185</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194</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118</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172</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174</v>
      </c>
      <c r="F281" s="70">
        <v>1</v>
      </c>
      <c r="G281" s="71"/>
      <c r="H281" s="72" t="s">
        <v>271</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178</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179</v>
      </c>
      <c r="C289" s="94">
        <f>INT(MAX($C$291:$C$324))+1</f>
        <v>5</v>
      </c>
      <c r="D289" s="80" t="s">
        <v>180</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354</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181</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355</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356</v>
      </c>
      <c r="I293" s="83" t="s">
        <v>357</v>
      </c>
      <c r="J293" s="83"/>
      <c r="K293" s="103" t="s">
        <v>358</v>
      </c>
      <c r="L293" s="103" t="s">
        <v>359</v>
      </c>
      <c r="M293" s="103" t="s">
        <v>360</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361</v>
      </c>
      <c r="I294" s="83" t="s">
        <v>362</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363</v>
      </c>
      <c r="I295" s="83" t="s">
        <v>363</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293</v>
      </c>
      <c r="I296" s="83" t="s">
        <v>364</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365</v>
      </c>
      <c r="I297" s="83" t="s">
        <v>366</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367</v>
      </c>
      <c r="I298" s="83" t="s">
        <v>368</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185</v>
      </c>
      <c r="AI301" s="62"/>
      <c r="AJ301" s="50"/>
      <c r="AK301" s="50"/>
      <c r="AL301" s="50"/>
    </row>
    <row r="302" spans="1:38" outlineLevel="1" x14ac:dyDescent="0.25">
      <c r="A302" s="50"/>
      <c r="B302" s="59"/>
      <c r="C302" s="94">
        <f>INT($C$280)+1</f>
        <v>2</v>
      </c>
      <c r="D302" s="80"/>
      <c r="E302" s="75"/>
      <c r="F302" s="75"/>
      <c r="G302" s="80"/>
      <c r="H302" s="97" t="s">
        <v>2342</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181</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2347</v>
      </c>
      <c r="K304" s="324" t="s">
        <v>2343</v>
      </c>
      <c r="L304" s="324" t="s">
        <v>2344</v>
      </c>
      <c r="M304" s="83"/>
      <c r="N304" s="83" t="s">
        <v>2352</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2348</v>
      </c>
      <c r="K305" s="103" t="s">
        <v>2345</v>
      </c>
      <c r="L305" s="103" t="s">
        <v>2346</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2349</v>
      </c>
      <c r="I306" s="83"/>
      <c r="J306" s="104">
        <v>100000</v>
      </c>
      <c r="K306" s="104">
        <v>2000</v>
      </c>
      <c r="L306" s="415">
        <v>0.05</v>
      </c>
      <c r="M306" s="83"/>
      <c r="N306" s="83" t="s">
        <v>2353</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2341</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185</v>
      </c>
      <c r="AI310" s="62"/>
      <c r="AJ310" s="50"/>
      <c r="AK310" s="50"/>
      <c r="AL310" s="50"/>
    </row>
    <row r="311" spans="1:38" outlineLevel="1" x14ac:dyDescent="0.25">
      <c r="A311" s="50"/>
      <c r="B311" s="59"/>
      <c r="C311" s="94">
        <f>INT($C$280)+1</f>
        <v>2</v>
      </c>
      <c r="D311" s="80"/>
      <c r="E311" s="75"/>
      <c r="F311" s="75"/>
      <c r="G311" s="80"/>
      <c r="H311" s="97" t="s">
        <v>369</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181</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370</v>
      </c>
      <c r="U313" s="239" t="s">
        <v>371</v>
      </c>
      <c r="V313" s="239" t="s">
        <v>372</v>
      </c>
      <c r="W313" s="239" t="s">
        <v>373</v>
      </c>
      <c r="X313" s="239" t="s">
        <v>374</v>
      </c>
      <c r="Y313" s="239" t="s">
        <v>375</v>
      </c>
      <c r="Z313" s="239" t="s">
        <v>376</v>
      </c>
      <c r="AA313" s="239" t="s">
        <v>377</v>
      </c>
      <c r="AB313" s="239" t="s">
        <v>378</v>
      </c>
      <c r="AC313" s="239" t="s">
        <v>379</v>
      </c>
      <c r="AD313" s="239" t="s">
        <v>380</v>
      </c>
      <c r="AE313" s="239" t="s">
        <v>381</v>
      </c>
      <c r="AF313" s="239" t="s">
        <v>382</v>
      </c>
      <c r="AG313" s="239" t="s">
        <v>383</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384</v>
      </c>
      <c r="U314" s="240" t="s">
        <v>385</v>
      </c>
      <c r="V314" s="240"/>
      <c r="W314" s="240"/>
      <c r="X314" s="240" t="s">
        <v>386</v>
      </c>
      <c r="Y314" s="240" t="s">
        <v>387</v>
      </c>
      <c r="Z314" s="240" t="s">
        <v>388</v>
      </c>
      <c r="AA314" s="240"/>
      <c r="AB314" s="240" t="s">
        <v>389</v>
      </c>
      <c r="AC314" s="240" t="s">
        <v>390</v>
      </c>
      <c r="AD314" s="240" t="s">
        <v>391</v>
      </c>
      <c r="AE314" s="240"/>
      <c r="AF314" s="240"/>
      <c r="AG314" s="240" t="s">
        <v>392</v>
      </c>
      <c r="AH314" s="80"/>
      <c r="AI314" s="62"/>
      <c r="AJ314" s="50"/>
      <c r="AK314" s="50"/>
      <c r="AL314" s="50"/>
    </row>
    <row r="315" spans="1:38" outlineLevel="2" collapsed="1" x14ac:dyDescent="0.25">
      <c r="A315" s="50"/>
      <c r="B315" s="59"/>
      <c r="C315" s="94">
        <f>INT($C$280)+2</f>
        <v>3</v>
      </c>
      <c r="D315" s="80"/>
      <c r="E315" s="75"/>
      <c r="F315" s="75"/>
      <c r="G315" s="80"/>
      <c r="H315" s="83" t="s">
        <v>393</v>
      </c>
      <c r="I315" s="83"/>
      <c r="J315" s="83"/>
      <c r="K315" s="83"/>
      <c r="L315" s="83"/>
      <c r="M315" s="83"/>
      <c r="N315" s="83"/>
      <c r="O315" s="83"/>
      <c r="P315" s="83"/>
      <c r="Q315" s="83"/>
      <c r="R315" s="83"/>
      <c r="S315" s="83"/>
      <c r="T315" s="241" t="s">
        <v>394</v>
      </c>
      <c r="U315" s="241" t="s">
        <v>395</v>
      </c>
      <c r="V315" s="241" t="s">
        <v>396</v>
      </c>
      <c r="W315" s="241" t="s">
        <v>396</v>
      </c>
      <c r="X315" s="241" t="s">
        <v>397</v>
      </c>
      <c r="Y315" s="241" t="s">
        <v>398</v>
      </c>
      <c r="Z315" s="241" t="s">
        <v>399</v>
      </c>
      <c r="AA315" s="241" t="s">
        <v>400</v>
      </c>
      <c r="AB315" s="241" t="s">
        <v>401</v>
      </c>
      <c r="AC315" s="241" t="s">
        <v>402</v>
      </c>
      <c r="AD315" s="241" t="s">
        <v>402</v>
      </c>
      <c r="AE315" s="241"/>
      <c r="AF315" s="241" t="s">
        <v>403</v>
      </c>
      <c r="AG315" s="241" t="s">
        <v>404</v>
      </c>
      <c r="AH315" s="80"/>
      <c r="AI315" s="62"/>
      <c r="AJ315" s="50"/>
      <c r="AK315" s="50"/>
      <c r="AL315" s="50"/>
    </row>
    <row r="316" spans="1:38" hidden="1" outlineLevel="3" x14ac:dyDescent="0.25">
      <c r="A316" s="50"/>
      <c r="B316" s="59"/>
      <c r="C316" s="94">
        <f>INT($C$280)+3</f>
        <v>4</v>
      </c>
      <c r="D316" s="80"/>
      <c r="E316" s="75"/>
      <c r="F316" s="75"/>
      <c r="G316" s="80"/>
      <c r="H316" s="83" t="s">
        <v>405</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406</v>
      </c>
      <c r="I317" s="83"/>
      <c r="J317" s="83"/>
      <c r="K317" s="83"/>
      <c r="L317" s="83"/>
      <c r="M317" s="83"/>
      <c r="N317" s="83"/>
      <c r="O317" s="83"/>
      <c r="P317" s="83"/>
      <c r="Q317" s="83"/>
      <c r="R317" s="83"/>
      <c r="S317" s="83"/>
      <c r="T317" s="106" t="s">
        <v>407</v>
      </c>
      <c r="U317" s="106" t="s">
        <v>407</v>
      </c>
      <c r="V317" s="106" t="s">
        <v>408</v>
      </c>
      <c r="W317" s="106" t="s">
        <v>408</v>
      </c>
      <c r="X317" s="106" t="s">
        <v>407</v>
      </c>
      <c r="Y317" s="106" t="s">
        <v>407</v>
      </c>
      <c r="Z317" s="106" t="s">
        <v>409</v>
      </c>
      <c r="AA317" s="106" t="s">
        <v>410</v>
      </c>
      <c r="AB317" s="106" t="s">
        <v>407</v>
      </c>
      <c r="AC317" s="106" t="s">
        <v>407</v>
      </c>
      <c r="AD317" s="106" t="s">
        <v>407</v>
      </c>
      <c r="AE317" s="106" t="s">
        <v>407</v>
      </c>
      <c r="AF317" s="106" t="s">
        <v>411</v>
      </c>
      <c r="AG317" s="106" t="s">
        <v>412</v>
      </c>
      <c r="AH317" s="80"/>
      <c r="AI317" s="62"/>
      <c r="AJ317" s="50"/>
      <c r="AK317" s="50"/>
      <c r="AL317" s="50"/>
    </row>
    <row r="318" spans="1:38" hidden="1" outlineLevel="3" x14ac:dyDescent="0.25">
      <c r="A318" s="50"/>
      <c r="B318" s="59"/>
      <c r="C318" s="94">
        <f t="shared" si="66"/>
        <v>4</v>
      </c>
      <c r="D318" s="80"/>
      <c r="E318" s="75"/>
      <c r="F318" s="75"/>
      <c r="G318" s="80"/>
      <c r="H318" s="83" t="s">
        <v>413</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414</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415</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416</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417</v>
      </c>
      <c r="I323" s="181"/>
      <c r="J323" s="181"/>
      <c r="K323" s="181"/>
      <c r="L323" s="181"/>
      <c r="M323" s="181"/>
      <c r="N323" s="181"/>
      <c r="O323" s="181"/>
      <c r="P323" s="181"/>
      <c r="Q323" s="181"/>
      <c r="R323" s="181"/>
      <c r="S323" s="181"/>
      <c r="T323" s="244" t="s">
        <v>418</v>
      </c>
      <c r="U323" s="244" t="s">
        <v>419</v>
      </c>
      <c r="V323" s="244"/>
      <c r="W323" s="244"/>
      <c r="X323" s="244" t="s">
        <v>420</v>
      </c>
      <c r="Y323" s="244" t="s">
        <v>421</v>
      </c>
      <c r="Z323" s="244" t="s">
        <v>422</v>
      </c>
      <c r="AA323" s="244" t="s">
        <v>423</v>
      </c>
      <c r="AB323" s="244" t="s">
        <v>424</v>
      </c>
      <c r="AC323" s="244"/>
      <c r="AD323" s="244"/>
      <c r="AE323" s="244"/>
      <c r="AF323" s="244" t="s">
        <v>425</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185</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426</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181</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427</v>
      </c>
      <c r="L328" s="102" t="s">
        <v>428</v>
      </c>
      <c r="M328" s="102"/>
      <c r="N328" s="102"/>
      <c r="O328" s="83"/>
      <c r="P328" s="103" t="s">
        <v>429</v>
      </c>
      <c r="Q328" s="102" t="s">
        <v>430</v>
      </c>
      <c r="R328" s="102"/>
      <c r="S328" s="102" t="s">
        <v>431</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432</v>
      </c>
      <c r="J329" s="245"/>
      <c r="K329" s="103" t="s">
        <v>433</v>
      </c>
      <c r="L329" s="102" t="s">
        <v>434</v>
      </c>
      <c r="M329" s="102"/>
      <c r="N329" s="102"/>
      <c r="O329" s="83"/>
      <c r="P329" s="103" t="s">
        <v>435</v>
      </c>
      <c r="Q329" s="83" t="s">
        <v>436</v>
      </c>
      <c r="R329" s="103" t="s">
        <v>437</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438</v>
      </c>
      <c r="I330" s="247" t="s">
        <v>439</v>
      </c>
      <c r="J330" s="247"/>
      <c r="K330" s="185" t="s">
        <v>440</v>
      </c>
      <c r="L330" s="185" t="s">
        <v>441</v>
      </c>
      <c r="M330" s="185" t="s">
        <v>442</v>
      </c>
      <c r="N330" s="185" t="s">
        <v>443</v>
      </c>
      <c r="O330" s="248" t="s">
        <v>444</v>
      </c>
      <c r="P330" s="185" t="s">
        <v>445</v>
      </c>
      <c r="Q330" s="106" t="s">
        <v>2423</v>
      </c>
      <c r="R330" s="106" t="s">
        <v>446</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447</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448</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449</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450</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451</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452</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453</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454</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455</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456</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457</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458</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459</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460</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461</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462</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463</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464</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465</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466</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467</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468</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469</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470</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471</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472</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473</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185</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429</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185</v>
      </c>
      <c r="AI361" s="62"/>
      <c r="AJ361" s="50"/>
      <c r="AK361" s="50"/>
      <c r="AL361" s="50"/>
    </row>
    <row r="362" spans="1:38" hidden="1" outlineLevel="3" x14ac:dyDescent="0.25">
      <c r="A362" s="50"/>
      <c r="B362" s="59"/>
      <c r="C362" s="94">
        <f t="shared" si="73"/>
        <v>4</v>
      </c>
      <c r="D362" s="80"/>
      <c r="E362" s="75"/>
      <c r="F362" s="75"/>
      <c r="G362" s="80"/>
      <c r="H362" s="260" t="s">
        <v>474</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475</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476</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185</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194</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118</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172</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174</v>
      </c>
      <c r="F375" s="70">
        <v>1</v>
      </c>
      <c r="G375" s="71"/>
      <c r="H375" s="72" t="s">
        <v>477</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2356</v>
      </c>
      <c r="K378" s="278"/>
      <c r="L378" s="278"/>
      <c r="M378" s="77" t="s">
        <v>478</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479</v>
      </c>
      <c r="K379" s="279" t="s">
        <v>480</v>
      </c>
      <c r="L379" s="279" t="s">
        <v>481</v>
      </c>
      <c r="M379" s="77" t="s">
        <v>482</v>
      </c>
      <c r="N379" s="328" t="s">
        <v>358</v>
      </c>
      <c r="O379" s="329"/>
      <c r="P379" s="328" t="s">
        <v>359</v>
      </c>
      <c r="Q379" s="329"/>
      <c r="R379" s="328" t="s">
        <v>483</v>
      </c>
      <c r="S379" s="329"/>
      <c r="T379" s="328" t="s">
        <v>360</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2354</v>
      </c>
      <c r="I380" s="77"/>
      <c r="J380" s="77">
        <v>0</v>
      </c>
      <c r="K380" s="77">
        <v>1</v>
      </c>
      <c r="L380" s="77">
        <v>2</v>
      </c>
      <c r="M380" s="77" t="s">
        <v>484</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178</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179</v>
      </c>
      <c r="C383" s="94">
        <f>INT(MAX($C$385:$C$405))+1</f>
        <v>5</v>
      </c>
      <c r="D383" s="80" t="s">
        <v>180</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485</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181</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486</v>
      </c>
      <c r="I386" s="104" t="b">
        <v>0</v>
      </c>
      <c r="J386" s="83"/>
      <c r="K386" s="83"/>
      <c r="L386" s="83"/>
      <c r="M386" s="83"/>
      <c r="N386" s="280" t="s">
        <v>2355</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176</v>
      </c>
      <c r="J387" s="280" t="s">
        <v>487</v>
      </c>
      <c r="K387" s="102"/>
      <c r="L387" s="102"/>
      <c r="M387" s="83"/>
      <c r="N387" s="103" t="s">
        <v>488</v>
      </c>
      <c r="O387" s="282" t="s">
        <v>489</v>
      </c>
      <c r="P387" s="103" t="s">
        <v>488</v>
      </c>
      <c r="Q387" s="282" t="s">
        <v>489</v>
      </c>
      <c r="R387" s="103" t="s">
        <v>488</v>
      </c>
      <c r="S387" s="282" t="s">
        <v>489</v>
      </c>
      <c r="T387" s="103" t="s">
        <v>488</v>
      </c>
      <c r="U387" s="282" t="s">
        <v>489</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490</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491</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492</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2488</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493</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494</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495</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496</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497</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498</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499</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500</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501</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2358</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2442</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2489</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194</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opLeftCell="A6" zoomScale="80" zoomScaleNormal="80" workbookViewId="0">
      <pane xSplit="10" ySplit="48" topLeftCell="S84" activePane="bottomRight" state="frozen"/>
      <selection activeCell="A6" sqref="A6"/>
      <selection pane="topRight" activeCell="K6" sqref="K6"/>
      <selection pane="bottomLeft" activeCell="A54" sqref="A54"/>
      <selection pane="bottomRight" activeCell="AC93" sqref="U93:AC10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172</v>
      </c>
      <c r="F6" s="65">
        <v>2</v>
      </c>
      <c r="G6" s="66"/>
      <c r="H6" s="67" t="s">
        <v>503</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176</v>
      </c>
      <c r="J12" s="77" t="s">
        <v>177</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178</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179</v>
      </c>
      <c r="C16" s="52">
        <f>INT($C$6)+1.005</f>
        <v>2.0049999999999999</v>
      </c>
      <c r="D16" s="80" t="s">
        <v>181</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182</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183</v>
      </c>
      <c r="I18" s="358">
        <v>44419.419846874996</v>
      </c>
      <c r="J18" s="438" t="s">
        <v>2525</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184</v>
      </c>
      <c r="I21" s="325">
        <v>44402.684083796303</v>
      </c>
      <c r="J21" s="441" t="s">
        <v>2517</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185</v>
      </c>
      <c r="AI24" s="62"/>
      <c r="AJ24" s="50"/>
      <c r="AK24" s="50"/>
      <c r="AL24" s="50"/>
    </row>
    <row r="25" spans="1:38"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186</v>
      </c>
      <c r="I26" s="85" t="s">
        <v>187</v>
      </c>
      <c r="J26" s="85" t="s">
        <v>187</v>
      </c>
      <c r="K26" s="86">
        <v>15</v>
      </c>
      <c r="L26" s="85" t="s">
        <v>188</v>
      </c>
      <c r="M26" s="86">
        <v>8.43</v>
      </c>
      <c r="N26" s="83" t="s">
        <v>189</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190</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191</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192</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193</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185</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194</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118</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172</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174</v>
      </c>
      <c r="F41" s="70">
        <v>1</v>
      </c>
      <c r="G41" s="71"/>
      <c r="H41" s="287" t="s">
        <v>271</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504</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505</v>
      </c>
      <c r="L44" s="291"/>
      <c r="M44" s="291"/>
      <c r="N44" s="291"/>
      <c r="O44" s="291"/>
      <c r="P44" s="291"/>
      <c r="Q44" s="77"/>
      <c r="R44" s="77"/>
      <c r="S44" s="77"/>
      <c r="T44" s="77"/>
      <c r="U44" s="292" t="s">
        <v>506</v>
      </c>
      <c r="V44" s="291"/>
      <c r="W44" s="291"/>
      <c r="X44" s="291"/>
      <c r="Y44" s="291"/>
      <c r="Z44" s="291"/>
      <c r="AA44" s="291"/>
      <c r="AB44" s="291"/>
      <c r="AC44" s="291"/>
      <c r="AD44" s="293"/>
      <c r="AE44" s="77"/>
      <c r="AF44" s="292" t="s">
        <v>507</v>
      </c>
      <c r="AG44" s="294"/>
      <c r="AH44" s="60"/>
      <c r="AI44" s="62"/>
      <c r="AJ44" s="50"/>
      <c r="AK44" s="50"/>
      <c r="AL44" s="50"/>
    </row>
    <row r="45" spans="1:38" outlineLevel="1" x14ac:dyDescent="0.25">
      <c r="A45" s="50"/>
      <c r="B45" s="59"/>
      <c r="C45" s="52">
        <f>INT($C$40)+2</f>
        <v>3</v>
      </c>
      <c r="D45" s="60"/>
      <c r="E45" s="75"/>
      <c r="F45" s="75"/>
      <c r="G45" s="60"/>
      <c r="H45" s="77"/>
      <c r="I45" s="77"/>
      <c r="J45" s="77"/>
      <c r="K45" s="291" t="s">
        <v>508</v>
      </c>
      <c r="L45" s="291"/>
      <c r="M45" s="291" t="s">
        <v>509</v>
      </c>
      <c r="N45" s="291"/>
      <c r="O45" s="291"/>
      <c r="P45" s="291"/>
      <c r="Q45" s="77"/>
      <c r="R45" s="77"/>
      <c r="S45" s="77"/>
      <c r="T45" s="77"/>
      <c r="U45" s="292" t="s">
        <v>510</v>
      </c>
      <c r="V45" s="291"/>
      <c r="W45" s="291"/>
      <c r="X45" s="291"/>
      <c r="Y45" s="291" t="s">
        <v>511</v>
      </c>
      <c r="Z45" s="291"/>
      <c r="AA45" s="77" t="s">
        <v>512</v>
      </c>
      <c r="AB45" s="77" t="s">
        <v>513</v>
      </c>
      <c r="AC45" s="77"/>
      <c r="AD45" s="77"/>
      <c r="AE45" s="77"/>
      <c r="AF45" s="292" t="s">
        <v>514</v>
      </c>
      <c r="AG45" s="294"/>
      <c r="AH45" s="60"/>
      <c r="AI45" s="62"/>
      <c r="AJ45" s="50"/>
      <c r="AK45" s="50"/>
      <c r="AL45" s="50"/>
    </row>
    <row r="46" spans="1:38" ht="15" customHeight="1" outlineLevel="1" x14ac:dyDescent="0.25">
      <c r="A46" s="50"/>
      <c r="B46" s="59"/>
      <c r="C46" s="52">
        <f>INT($C$40)+2</f>
        <v>3</v>
      </c>
      <c r="D46" s="60"/>
      <c r="E46" s="75"/>
      <c r="F46" s="75" t="s">
        <v>515</v>
      </c>
      <c r="G46" s="60"/>
      <c r="H46" s="77" t="s">
        <v>516</v>
      </c>
      <c r="I46" s="77" t="s">
        <v>517</v>
      </c>
      <c r="J46" s="77"/>
      <c r="K46" s="77" t="s">
        <v>518</v>
      </c>
      <c r="L46" s="77" t="s">
        <v>519</v>
      </c>
      <c r="M46" s="77" t="s">
        <v>520</v>
      </c>
      <c r="N46" s="77" t="s">
        <v>521</v>
      </c>
      <c r="O46" s="295" t="s">
        <v>522</v>
      </c>
      <c r="P46" s="77" t="s">
        <v>523</v>
      </c>
      <c r="Q46" s="77"/>
      <c r="R46" s="77" t="s">
        <v>524</v>
      </c>
      <c r="S46" s="77" t="s">
        <v>525</v>
      </c>
      <c r="T46" s="77"/>
      <c r="U46" s="296" t="s">
        <v>526</v>
      </c>
      <c r="V46" s="77" t="s">
        <v>527</v>
      </c>
      <c r="W46" s="77" t="s">
        <v>2429</v>
      </c>
      <c r="X46" s="77" t="s">
        <v>528</v>
      </c>
      <c r="Y46" s="77" t="s">
        <v>529</v>
      </c>
      <c r="Z46" s="77" t="s">
        <v>530</v>
      </c>
      <c r="AA46" s="77" t="s">
        <v>531</v>
      </c>
      <c r="AB46" s="77" t="s">
        <v>532</v>
      </c>
      <c r="AC46" s="77"/>
      <c r="AD46" s="77" t="s">
        <v>533</v>
      </c>
      <c r="AE46" s="77"/>
      <c r="AF46" s="292" t="s">
        <v>534</v>
      </c>
      <c r="AG46" s="294"/>
      <c r="AH46" s="60"/>
      <c r="AI46" s="62"/>
      <c r="AJ46" s="50"/>
      <c r="AK46" s="50"/>
      <c r="AL46" s="50"/>
    </row>
    <row r="47" spans="1:38" ht="11.45" customHeight="1" outlineLevel="1" collapsed="1" x14ac:dyDescent="0.25">
      <c r="A47" s="50"/>
      <c r="B47" s="59" t="s">
        <v>178</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535</v>
      </c>
      <c r="AG47" s="297" t="s">
        <v>536</v>
      </c>
      <c r="AH47" s="60"/>
      <c r="AI47" s="62"/>
      <c r="AJ47" s="50"/>
      <c r="AK47" s="50"/>
      <c r="AL47" s="50"/>
    </row>
    <row r="48" spans="1:38" hidden="1" outlineLevel="4" x14ac:dyDescent="0.2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179</v>
      </c>
      <c r="C49" s="52">
        <f>INT(MAX($C$50:$C$1184))+1</f>
        <v>5</v>
      </c>
      <c r="D49" s="80" t="s">
        <v>180</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181</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537</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538</v>
      </c>
      <c r="AF52" s="83">
        <v>-2</v>
      </c>
      <c r="AG52" s="104"/>
      <c r="AH52" s="80"/>
      <c r="AI52" s="62"/>
      <c r="AJ52" s="50"/>
      <c r="AK52" s="50"/>
      <c r="AL52" s="50"/>
    </row>
    <row r="53" spans="1:38" outlineLevel="1" collapsed="1" x14ac:dyDescent="0.25">
      <c r="A53" s="50"/>
      <c r="B53" s="59"/>
      <c r="C53" s="52">
        <f>INT($C$40)+2</f>
        <v>3</v>
      </c>
      <c r="D53" s="80"/>
      <c r="E53" s="75"/>
      <c r="F53" s="75"/>
      <c r="G53" s="80"/>
      <c r="H53" s="298" t="s">
        <v>539</v>
      </c>
      <c r="I53" s="103"/>
      <c r="J53" s="103"/>
      <c r="K53" s="83"/>
      <c r="L53" s="83"/>
      <c r="M53" s="83"/>
      <c r="N53" s="83"/>
      <c r="O53" s="83"/>
      <c r="P53" s="83"/>
      <c r="Q53" s="83"/>
      <c r="R53" s="83"/>
      <c r="S53" s="83"/>
      <c r="T53" s="83"/>
      <c r="U53" s="299"/>
      <c r="V53" s="299"/>
      <c r="W53" s="299"/>
      <c r="X53" s="299"/>
      <c r="Y53" s="299"/>
      <c r="Z53" s="299"/>
      <c r="AA53" s="299"/>
      <c r="AB53" s="299"/>
      <c r="AC53" s="83"/>
      <c r="AD53" s="83"/>
      <c r="AE53" s="83" t="s">
        <v>540</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541</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542</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8" si="0">INT($C$40)+2</f>
        <v>3</v>
      </c>
      <c r="D56" s="80"/>
      <c r="E56" s="75"/>
      <c r="F56" s="75"/>
      <c r="G56" s="80"/>
      <c r="H56" s="144" t="s">
        <v>543</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544</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545</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546</v>
      </c>
      <c r="I58" s="103" t="s">
        <v>547</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545</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548</v>
      </c>
      <c r="I59" s="103" t="s">
        <v>547</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545</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549</v>
      </c>
      <c r="I60" s="103" t="s">
        <v>550</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551</v>
      </c>
      <c r="I61" s="103" t="s">
        <v>1585</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552</v>
      </c>
      <c r="I62" s="103" t="s">
        <v>123</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553</v>
      </c>
      <c r="I63" s="103" t="s">
        <v>123</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554</v>
      </c>
      <c r="I64" s="103" t="s">
        <v>123</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555</v>
      </c>
      <c r="I65" s="103" t="s">
        <v>123</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556</v>
      </c>
      <c r="I66" s="103" t="s">
        <v>123</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557</v>
      </c>
      <c r="I67" s="103" t="s">
        <v>123</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558</v>
      </c>
      <c r="I68" s="103" t="s">
        <v>123</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2513</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559</v>
      </c>
      <c r="I69" s="103" t="s">
        <v>123</v>
      </c>
      <c r="J69" s="413" t="s">
        <v>2493</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560</v>
      </c>
      <c r="I70" s="103" t="s">
        <v>123</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561</v>
      </c>
      <c r="I71" s="103" t="s">
        <v>123</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2484</v>
      </c>
      <c r="I72" s="103" t="s">
        <v>123</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545</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2486</v>
      </c>
      <c r="I73" s="103" t="s">
        <v>123</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545</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2485</v>
      </c>
      <c r="I74" s="103" t="s">
        <v>2441</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545</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2427</v>
      </c>
      <c r="I76" s="103" t="s">
        <v>123</v>
      </c>
      <c r="J76" s="413" t="s">
        <v>2492</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562</v>
      </c>
      <c r="I77" s="103" t="s">
        <v>123</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563</v>
      </c>
      <c r="I78" s="103" t="s">
        <v>123</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564</v>
      </c>
      <c r="I79" s="103" t="s">
        <v>123</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565</v>
      </c>
      <c r="I80" s="103" t="s">
        <v>123</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566</v>
      </c>
      <c r="I81" s="103" t="s">
        <v>123</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567</v>
      </c>
      <c r="I82" s="103" t="s">
        <v>123</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568</v>
      </c>
      <c r="I83" s="103" t="s">
        <v>123</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569</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570</v>
      </c>
      <c r="I85" s="103" t="s">
        <v>571</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572</v>
      </c>
      <c r="I86" s="103" t="s">
        <v>571</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573</v>
      </c>
      <c r="I87" s="103" t="s">
        <v>571</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574</v>
      </c>
      <c r="I88" s="103" t="s">
        <v>571</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575</v>
      </c>
      <c r="I89" s="103" t="s">
        <v>571</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576</v>
      </c>
      <c r="I90" s="103" t="s">
        <v>571</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577</v>
      </c>
      <c r="I91" s="103" t="s">
        <v>571</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2507</v>
      </c>
      <c r="I92" s="103" t="s">
        <v>571</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2524</v>
      </c>
      <c r="I93" s="103" t="s">
        <v>571</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25">
      <c r="A94" s="50"/>
      <c r="B94" s="59"/>
      <c r="C94" s="52">
        <f t="shared" si="0"/>
        <v>3</v>
      </c>
      <c r="D94" s="80"/>
      <c r="E94" s="75"/>
      <c r="F94" s="75"/>
      <c r="G94" s="80"/>
      <c r="H94" s="83" t="s">
        <v>572</v>
      </c>
      <c r="I94" s="103" t="s">
        <v>571</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25">
      <c r="A95" s="50"/>
      <c r="B95" s="59"/>
      <c r="C95" s="52">
        <f t="shared" si="0"/>
        <v>3</v>
      </c>
      <c r="D95" s="80"/>
      <c r="E95" s="75"/>
      <c r="F95" s="75"/>
      <c r="G95" s="80"/>
      <c r="H95" s="83" t="s">
        <v>573</v>
      </c>
      <c r="I95" s="103" t="s">
        <v>571</v>
      </c>
      <c r="J95" s="103"/>
      <c r="K95" s="83"/>
      <c r="L95" s="83"/>
      <c r="M95" s="83"/>
      <c r="N95" s="83"/>
      <c r="O95" s="83"/>
      <c r="P95" s="83"/>
      <c r="Q95" s="83"/>
      <c r="R95" s="83"/>
      <c r="S95" s="83"/>
      <c r="T95" s="83"/>
      <c r="U95" s="305">
        <f t="shared" ref="U95:AB95"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25">
      <c r="A96" s="50"/>
      <c r="B96" s="59"/>
      <c r="C96" s="52">
        <f t="shared" si="0"/>
        <v>3</v>
      </c>
      <c r="D96" s="80"/>
      <c r="E96" s="75"/>
      <c r="F96" s="75"/>
      <c r="G96" s="80"/>
      <c r="H96" s="83" t="s">
        <v>574</v>
      </c>
      <c r="I96" s="103" t="s">
        <v>571</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83" t="s">
        <v>575</v>
      </c>
      <c r="I97" s="103" t="s">
        <v>571</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83" t="s">
        <v>576</v>
      </c>
      <c r="I98" s="103" t="s">
        <v>571</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83" t="s">
        <v>577</v>
      </c>
      <c r="I99" s="103" t="s">
        <v>571</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t="s">
        <v>2507</v>
      </c>
      <c r="I100" s="103" t="s">
        <v>571</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25">
      <c r="A101" s="50"/>
      <c r="B101" s="59"/>
      <c r="C101" s="52">
        <f t="shared" si="0"/>
        <v>3</v>
      </c>
      <c r="D101" s="80"/>
      <c r="E101" s="75"/>
      <c r="F101" s="75"/>
      <c r="G101" s="80"/>
      <c r="H101" s="83" t="s">
        <v>578</v>
      </c>
      <c r="I101" s="103" t="s">
        <v>123</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579</v>
      </c>
      <c r="AE101" s="83"/>
      <c r="AF101" s="104">
        <v>1</v>
      </c>
      <c r="AG101" s="104">
        <v>1</v>
      </c>
      <c r="AH101" s="80"/>
      <c r="AI101" s="62"/>
      <c r="AJ101" s="50"/>
      <c r="AK101" s="50"/>
      <c r="AL101" s="50"/>
    </row>
    <row r="102" spans="1:38" outlineLevel="2" x14ac:dyDescent="0.2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25">
      <c r="A103" s="50"/>
      <c r="B103" s="59"/>
      <c r="C103" s="52">
        <f t="shared" si="0"/>
        <v>3</v>
      </c>
      <c r="D103" s="80"/>
      <c r="E103" s="75"/>
      <c r="F103" s="75"/>
      <c r="G103" s="80"/>
      <c r="H103" s="298" t="s">
        <v>580</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25">
      <c r="A104" s="50"/>
      <c r="B104" s="59"/>
      <c r="C104" s="52">
        <f t="shared" si="0"/>
        <v>3</v>
      </c>
      <c r="D104" s="80"/>
      <c r="E104" s="75"/>
      <c r="F104" s="75"/>
      <c r="G104" s="80"/>
      <c r="H104" s="144" t="s">
        <v>581</v>
      </c>
      <c r="I104" s="103" t="s">
        <v>2445</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25">
      <c r="A105" s="50"/>
      <c r="B105" s="59"/>
      <c r="C105" s="52">
        <f t="shared" si="0"/>
        <v>3</v>
      </c>
      <c r="D105" s="80"/>
      <c r="E105" s="75"/>
      <c r="F105" s="75"/>
      <c r="G105" s="80"/>
      <c r="H105" s="144" t="s">
        <v>582</v>
      </c>
      <c r="I105" s="103" t="s">
        <v>2446</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25">
      <c r="A106" s="50"/>
      <c r="B106" s="59"/>
      <c r="C106" s="52">
        <f t="shared" si="0"/>
        <v>3</v>
      </c>
      <c r="D106" s="80"/>
      <c r="E106" s="75"/>
      <c r="F106" s="75"/>
      <c r="G106" s="80"/>
      <c r="H106" s="144" t="s">
        <v>583</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25">
      <c r="A107" s="50"/>
      <c r="B107" s="59"/>
      <c r="C107" s="52">
        <f t="shared" si="0"/>
        <v>3</v>
      </c>
      <c r="D107" s="80"/>
      <c r="E107" s="75"/>
      <c r="F107" s="75"/>
      <c r="G107" s="80"/>
      <c r="H107" s="144" t="s">
        <v>584</v>
      </c>
      <c r="I107" s="103" t="s">
        <v>547</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2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25">
      <c r="A109" s="50"/>
      <c r="B109" s="59"/>
      <c r="C109" s="52">
        <f>INT($C$40)+1</f>
        <v>2</v>
      </c>
      <c r="D109" s="80"/>
      <c r="E109" s="75"/>
      <c r="F109" s="308" t="s">
        <v>585</v>
      </c>
      <c r="G109" s="80"/>
      <c r="H109" s="298" t="s">
        <v>586</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25">
      <c r="A110" s="50"/>
      <c r="B110" s="59"/>
      <c r="C110" s="52">
        <f>INT($C$40)+3</f>
        <v>4</v>
      </c>
      <c r="D110" s="80"/>
      <c r="E110" s="75" t="s">
        <v>587</v>
      </c>
      <c r="F110" s="75" t="s">
        <v>588</v>
      </c>
      <c r="G110" s="80"/>
      <c r="H110" s="83" t="s">
        <v>589</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25">
      <c r="A111" s="50"/>
      <c r="B111" s="59"/>
      <c r="C111" s="52">
        <f>INT($C$40)+2</f>
        <v>3</v>
      </c>
      <c r="D111" s="80"/>
      <c r="E111" s="75"/>
      <c r="F111" s="75" t="s">
        <v>590</v>
      </c>
      <c r="G111" s="80"/>
      <c r="H111" s="83" t="s">
        <v>591</v>
      </c>
      <c r="I111" s="103" t="s">
        <v>592</v>
      </c>
      <c r="J111" s="103"/>
      <c r="K111" s="104">
        <v>1.5699999999999999E-2</v>
      </c>
      <c r="L111" s="104">
        <v>1.5699999999999999E-2</v>
      </c>
      <c r="M111" s="104">
        <v>1.15E-2</v>
      </c>
      <c r="N111" s="104">
        <v>1.15E-2</v>
      </c>
      <c r="O111" s="104">
        <v>1.15E-2</v>
      </c>
      <c r="P111" s="104">
        <v>1.15E-2</v>
      </c>
      <c r="Q111" s="83"/>
      <c r="R111" s="83" t="s">
        <v>593</v>
      </c>
      <c r="S111" s="83" t="s">
        <v>593</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25">
      <c r="A112" s="50"/>
      <c r="B112" s="59"/>
      <c r="C112" s="52">
        <f>INT($C$40)+2</f>
        <v>3</v>
      </c>
      <c r="D112" s="80"/>
      <c r="E112" s="75"/>
      <c r="F112" s="75" t="s">
        <v>594</v>
      </c>
      <c r="G112" s="80"/>
      <c r="H112" s="83" t="s">
        <v>595</v>
      </c>
      <c r="I112" s="103" t="s">
        <v>596</v>
      </c>
      <c r="J112" s="103"/>
      <c r="K112" s="104">
        <v>0.27</v>
      </c>
      <c r="L112" s="104">
        <v>0.27</v>
      </c>
      <c r="M112" s="104">
        <v>0.27</v>
      </c>
      <c r="N112" s="104">
        <v>0.27</v>
      </c>
      <c r="O112" s="104">
        <v>0.27</v>
      </c>
      <c r="P112" s="104">
        <v>0.27</v>
      </c>
      <c r="Q112" s="83"/>
      <c r="R112" s="83" t="s">
        <v>597</v>
      </c>
      <c r="S112" s="83" t="s">
        <v>597</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25">
      <c r="A113" s="50"/>
      <c r="B113" s="59"/>
      <c r="C113" s="52">
        <f>INT($C$40)+2</f>
        <v>3</v>
      </c>
      <c r="D113" s="80"/>
      <c r="E113" s="75"/>
      <c r="F113" s="75" t="s">
        <v>598</v>
      </c>
      <c r="G113" s="80"/>
      <c r="H113" s="309" t="s">
        <v>599</v>
      </c>
      <c r="I113" s="103" t="s">
        <v>596</v>
      </c>
      <c r="J113" s="103"/>
      <c r="K113" s="104">
        <v>0.4</v>
      </c>
      <c r="L113" s="104">
        <v>0.4</v>
      </c>
      <c r="M113" s="104">
        <v>0.4</v>
      </c>
      <c r="N113" s="104">
        <v>0.4</v>
      </c>
      <c r="O113" s="104">
        <v>0.4</v>
      </c>
      <c r="P113" s="104">
        <v>0.4</v>
      </c>
      <c r="Q113" s="83"/>
      <c r="R113" s="83" t="s">
        <v>600</v>
      </c>
      <c r="S113" s="83" t="s">
        <v>600</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25">
      <c r="A114" s="50"/>
      <c r="B114" s="59"/>
      <c r="C114" s="52">
        <f>INT($C$40)+2</f>
        <v>3</v>
      </c>
      <c r="D114" s="80"/>
      <c r="E114" s="75"/>
      <c r="F114" s="75" t="s">
        <v>601</v>
      </c>
      <c r="G114" s="80"/>
      <c r="H114" s="309" t="s">
        <v>602</v>
      </c>
      <c r="I114" s="103" t="s">
        <v>596</v>
      </c>
      <c r="J114" s="103"/>
      <c r="K114" s="104">
        <v>0.6</v>
      </c>
      <c r="L114" s="104">
        <v>0.6</v>
      </c>
      <c r="M114" s="104">
        <v>1</v>
      </c>
      <c r="N114" s="104">
        <v>1</v>
      </c>
      <c r="O114" s="104">
        <v>1</v>
      </c>
      <c r="P114" s="104">
        <v>1</v>
      </c>
      <c r="Q114" s="83"/>
      <c r="R114" s="83" t="s">
        <v>603</v>
      </c>
      <c r="S114" s="83" t="s">
        <v>604</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25">
      <c r="A115" s="50"/>
      <c r="B115" s="59"/>
      <c r="C115" s="52">
        <f>INT($C$40)+2</f>
        <v>3</v>
      </c>
      <c r="D115" s="80"/>
      <c r="E115" s="75"/>
      <c r="F115" s="75" t="s">
        <v>605</v>
      </c>
      <c r="G115" s="80"/>
      <c r="H115" s="83" t="s">
        <v>606</v>
      </c>
      <c r="I115" s="103" t="s">
        <v>596</v>
      </c>
      <c r="J115" s="103"/>
      <c r="K115" s="411">
        <v>0.15</v>
      </c>
      <c r="L115" s="411">
        <v>0.15</v>
      </c>
      <c r="M115" s="411">
        <v>0.15</v>
      </c>
      <c r="N115" s="411">
        <v>0.15</v>
      </c>
      <c r="O115" s="411">
        <v>0.15</v>
      </c>
      <c r="P115" s="411">
        <v>0.15</v>
      </c>
      <c r="Q115" s="83"/>
      <c r="R115" s="83" t="s">
        <v>607</v>
      </c>
      <c r="S115" s="83" t="s">
        <v>607</v>
      </c>
      <c r="T115" s="83"/>
      <c r="U115" s="104">
        <v>0.19</v>
      </c>
      <c r="V115" s="104">
        <v>0.19</v>
      </c>
      <c r="W115" s="104">
        <v>0.19</v>
      </c>
      <c r="X115" s="104">
        <v>0.25</v>
      </c>
      <c r="Y115" s="104">
        <v>0.25</v>
      </c>
      <c r="Z115" s="104">
        <v>0.25</v>
      </c>
      <c r="AA115" s="104">
        <v>0.25</v>
      </c>
      <c r="AB115" s="104">
        <v>0.25</v>
      </c>
      <c r="AC115" s="83"/>
      <c r="AD115" s="104" t="s">
        <v>2487</v>
      </c>
      <c r="AE115" s="83"/>
      <c r="AF115" s="104">
        <v>1</v>
      </c>
      <c r="AG115" s="104">
        <v>1</v>
      </c>
      <c r="AH115" s="80"/>
      <c r="AI115" s="62"/>
      <c r="AJ115" s="50"/>
      <c r="AK115" s="50"/>
      <c r="AL115" s="50"/>
    </row>
    <row r="116" spans="1:38" hidden="1" outlineLevel="3" x14ac:dyDescent="0.25">
      <c r="A116" s="50"/>
      <c r="B116" s="59"/>
      <c r="C116" s="52">
        <f>INT($C$40)+3</f>
        <v>4</v>
      </c>
      <c r="D116" s="80"/>
      <c r="E116" s="75"/>
      <c r="F116" s="75" t="s">
        <v>608</v>
      </c>
      <c r="G116" s="80"/>
      <c r="H116" s="83" t="s">
        <v>609</v>
      </c>
      <c r="I116" s="103" t="s">
        <v>596</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25">
      <c r="A117" s="50"/>
      <c r="B117" s="59"/>
      <c r="C117" s="52">
        <f>INT($C$40)+3</f>
        <v>4</v>
      </c>
      <c r="D117" s="80"/>
      <c r="E117" s="75"/>
      <c r="F117" s="75" t="s">
        <v>610</v>
      </c>
      <c r="G117" s="80"/>
      <c r="H117" s="83" t="s">
        <v>611</v>
      </c>
      <c r="I117" s="103" t="s">
        <v>2441</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545</v>
      </c>
      <c r="AE117" s="83"/>
      <c r="AF117" s="104">
        <v>1</v>
      </c>
      <c r="AG117" s="104">
        <v>1</v>
      </c>
      <c r="AH117" s="80"/>
      <c r="AI117" s="62"/>
      <c r="AJ117" s="50"/>
      <c r="AK117" s="50"/>
      <c r="AL117" s="50"/>
    </row>
    <row r="118" spans="1:38" outlineLevel="1" x14ac:dyDescent="0.25">
      <c r="A118" s="50"/>
      <c r="B118" s="59"/>
      <c r="C118" s="52">
        <f>INT($C$40)+1</f>
        <v>2</v>
      </c>
      <c r="D118" s="80"/>
      <c r="E118" s="75"/>
      <c r="F118" s="308" t="s">
        <v>612</v>
      </c>
      <c r="G118" s="80"/>
      <c r="H118" s="298" t="s">
        <v>613</v>
      </c>
      <c r="I118" s="103"/>
      <c r="J118" s="103" t="s">
        <v>614</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25">
      <c r="A119" s="50"/>
      <c r="B119" s="59"/>
      <c r="C119" s="52">
        <f>INT($C$40)+3</f>
        <v>4</v>
      </c>
      <c r="D119" s="80"/>
      <c r="E119" s="75" t="s">
        <v>615</v>
      </c>
      <c r="F119" s="75" t="s">
        <v>616</v>
      </c>
      <c r="G119" s="80"/>
      <c r="H119" s="83" t="s">
        <v>589</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25">
      <c r="A120" s="50"/>
      <c r="B120" s="59"/>
      <c r="C120" s="52">
        <f t="shared" ref="C120:C137" si="13">INT($C$40)+2</f>
        <v>3</v>
      </c>
      <c r="D120" s="80"/>
      <c r="E120" s="75"/>
      <c r="F120" s="75" t="s">
        <v>617</v>
      </c>
      <c r="G120" s="80"/>
      <c r="H120" s="83" t="s">
        <v>618</v>
      </c>
      <c r="I120" s="103" t="s">
        <v>619</v>
      </c>
      <c r="J120" s="103"/>
      <c r="K120" s="104">
        <v>0.04</v>
      </c>
      <c r="L120" s="104">
        <v>0.05</v>
      </c>
      <c r="M120" s="104">
        <v>2.5000000000000001E-2</v>
      </c>
      <c r="N120" s="104">
        <v>2.5000000000000001E-2</v>
      </c>
      <c r="O120" s="104">
        <v>2.5000000000000001E-2</v>
      </c>
      <c r="P120" s="104">
        <v>2.5000000000000001E-2</v>
      </c>
      <c r="Q120" s="83"/>
      <c r="R120" s="83" t="s">
        <v>2515</v>
      </c>
      <c r="S120" s="83" t="s">
        <v>607</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25">
      <c r="A121" s="50"/>
      <c r="B121" s="59"/>
      <c r="C121" s="52">
        <f t="shared" si="13"/>
        <v>3</v>
      </c>
      <c r="D121" s="80"/>
      <c r="E121" s="75"/>
      <c r="F121" s="75" t="s">
        <v>620</v>
      </c>
      <c r="G121" s="80"/>
      <c r="H121" s="83" t="s">
        <v>621</v>
      </c>
      <c r="I121" s="103" t="s">
        <v>596</v>
      </c>
      <c r="J121" s="103"/>
      <c r="K121" s="104">
        <v>1.7</v>
      </c>
      <c r="L121" s="104">
        <v>1.7</v>
      </c>
      <c r="M121" s="104">
        <v>1.7</v>
      </c>
      <c r="N121" s="104">
        <v>1.7</v>
      </c>
      <c r="O121" s="104">
        <v>1.7</v>
      </c>
      <c r="P121" s="104">
        <v>1.7</v>
      </c>
      <c r="Q121" s="83"/>
      <c r="R121" s="83" t="s">
        <v>607</v>
      </c>
      <c r="S121" s="83" t="s">
        <v>607</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25">
      <c r="A122" s="50"/>
      <c r="B122" s="59"/>
      <c r="C122" s="52">
        <f t="shared" si="13"/>
        <v>3</v>
      </c>
      <c r="D122" s="80"/>
      <c r="E122" s="75"/>
      <c r="F122" s="75" t="s">
        <v>622</v>
      </c>
      <c r="G122" s="80"/>
      <c r="H122" s="83" t="s">
        <v>623</v>
      </c>
      <c r="I122" s="103" t="s">
        <v>624</v>
      </c>
      <c r="J122" s="103"/>
      <c r="K122" s="104">
        <v>0.5</v>
      </c>
      <c r="L122" s="104">
        <v>0.5</v>
      </c>
      <c r="M122" s="104">
        <v>0.22</v>
      </c>
      <c r="N122" s="104">
        <v>0.22</v>
      </c>
      <c r="O122" s="104">
        <v>0.22</v>
      </c>
      <c r="P122" s="104">
        <v>0.22</v>
      </c>
      <c r="Q122" s="83"/>
      <c r="R122" s="83" t="s">
        <v>607</v>
      </c>
      <c r="S122" s="83" t="s">
        <v>607</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25">
      <c r="A123" s="50"/>
      <c r="B123" s="59"/>
      <c r="C123" s="52">
        <f t="shared" si="13"/>
        <v>3</v>
      </c>
      <c r="D123" s="80"/>
      <c r="E123" s="75"/>
      <c r="F123" s="75" t="s">
        <v>625</v>
      </c>
      <c r="G123" s="80"/>
      <c r="H123" s="83" t="s">
        <v>623</v>
      </c>
      <c r="I123" s="103" t="s">
        <v>626</v>
      </c>
      <c r="J123" s="103"/>
      <c r="K123" s="104">
        <v>25</v>
      </c>
      <c r="L123" s="104">
        <v>25</v>
      </c>
      <c r="M123" s="104">
        <v>60</v>
      </c>
      <c r="N123" s="104">
        <v>60</v>
      </c>
      <c r="O123" s="104">
        <v>60</v>
      </c>
      <c r="P123" s="104">
        <v>60</v>
      </c>
      <c r="Q123" s="83"/>
      <c r="R123" s="83" t="s">
        <v>607</v>
      </c>
      <c r="S123" s="83" t="s">
        <v>607</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25">
      <c r="A124" s="50"/>
      <c r="B124" s="59"/>
      <c r="C124" s="52">
        <f t="shared" si="13"/>
        <v>3</v>
      </c>
      <c r="D124" s="80"/>
      <c r="E124" s="75"/>
      <c r="F124" s="75" t="s">
        <v>627</v>
      </c>
      <c r="G124" s="80"/>
      <c r="H124" s="83" t="s">
        <v>628</v>
      </c>
      <c r="I124" s="103" t="s">
        <v>596</v>
      </c>
      <c r="J124" s="103"/>
      <c r="K124" s="104">
        <v>0.01</v>
      </c>
      <c r="L124" s="104">
        <v>0.01</v>
      </c>
      <c r="M124" s="104">
        <v>0.02</v>
      </c>
      <c r="N124" s="104">
        <v>0.01</v>
      </c>
      <c r="O124" s="104">
        <v>0.02</v>
      </c>
      <c r="P124" s="104">
        <v>0.02</v>
      </c>
      <c r="Q124" s="83"/>
      <c r="R124" s="83" t="s">
        <v>629</v>
      </c>
      <c r="S124" s="83" t="s">
        <v>629</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25">
      <c r="A125" s="50"/>
      <c r="B125" s="59"/>
      <c r="C125" s="52">
        <f t="shared" si="13"/>
        <v>3</v>
      </c>
      <c r="D125" s="80"/>
      <c r="E125" s="75"/>
      <c r="F125" s="75" t="s">
        <v>630</v>
      </c>
      <c r="G125" s="80"/>
      <c r="H125" s="83" t="s">
        <v>631</v>
      </c>
      <c r="I125" s="103" t="s">
        <v>632</v>
      </c>
      <c r="J125" s="103"/>
      <c r="K125" s="104">
        <v>25</v>
      </c>
      <c r="L125" s="104">
        <v>25</v>
      </c>
      <c r="M125" s="104">
        <v>25</v>
      </c>
      <c r="N125" s="104">
        <v>25</v>
      </c>
      <c r="O125" s="104">
        <v>25</v>
      </c>
      <c r="P125" s="104">
        <v>25</v>
      </c>
      <c r="Q125" s="83"/>
      <c r="R125" s="83" t="s">
        <v>629</v>
      </c>
      <c r="S125" s="83" t="s">
        <v>629</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25">
      <c r="A126" s="50"/>
      <c r="B126" s="59"/>
      <c r="C126" s="52">
        <f t="shared" si="13"/>
        <v>3</v>
      </c>
      <c r="D126" s="80"/>
      <c r="E126" s="75"/>
      <c r="F126" s="75" t="s">
        <v>633</v>
      </c>
      <c r="G126" s="80"/>
      <c r="H126" s="83" t="s">
        <v>634</v>
      </c>
      <c r="I126" s="103" t="s">
        <v>632</v>
      </c>
      <c r="J126" s="103"/>
      <c r="K126" s="104">
        <v>22</v>
      </c>
      <c r="L126" s="104">
        <v>22</v>
      </c>
      <c r="M126" s="104">
        <v>22</v>
      </c>
      <c r="N126" s="104">
        <v>22</v>
      </c>
      <c r="O126" s="104">
        <v>22</v>
      </c>
      <c r="P126" s="104">
        <v>22</v>
      </c>
      <c r="Q126" s="83"/>
      <c r="R126" s="83" t="s">
        <v>629</v>
      </c>
      <c r="S126" s="83" t="s">
        <v>629</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25">
      <c r="A127" s="50"/>
      <c r="B127" s="59"/>
      <c r="C127" s="52">
        <f t="shared" si="13"/>
        <v>3</v>
      </c>
      <c r="D127" s="80"/>
      <c r="E127" s="75"/>
      <c r="F127" s="75" t="s">
        <v>635</v>
      </c>
      <c r="G127" s="80"/>
      <c r="H127" s="83" t="s">
        <v>636</v>
      </c>
      <c r="I127" s="103" t="s">
        <v>626</v>
      </c>
      <c r="J127" s="103"/>
      <c r="K127" s="104">
        <v>28</v>
      </c>
      <c r="L127" s="104">
        <v>28</v>
      </c>
      <c r="M127" s="104">
        <v>62</v>
      </c>
      <c r="N127" s="104">
        <v>62</v>
      </c>
      <c r="O127" s="104">
        <v>62</v>
      </c>
      <c r="P127" s="104">
        <v>81</v>
      </c>
      <c r="Q127" s="83"/>
      <c r="R127" s="83" t="s">
        <v>607</v>
      </c>
      <c r="S127" s="83" t="s">
        <v>607</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25">
      <c r="A128" s="50"/>
      <c r="B128" s="59"/>
      <c r="C128" s="52">
        <f t="shared" si="13"/>
        <v>3</v>
      </c>
      <c r="D128" s="80"/>
      <c r="E128" s="75"/>
      <c r="F128" s="75" t="s">
        <v>637</v>
      </c>
      <c r="G128" s="80"/>
      <c r="H128" s="83" t="s">
        <v>638</v>
      </c>
      <c r="I128" s="103" t="s">
        <v>596</v>
      </c>
      <c r="J128" s="103"/>
      <c r="K128" s="104">
        <v>1.4</v>
      </c>
      <c r="L128" s="104">
        <v>1.4</v>
      </c>
      <c r="M128" s="104">
        <v>1.7</v>
      </c>
      <c r="N128" s="104">
        <v>1.7</v>
      </c>
      <c r="O128" s="104">
        <v>1.7</v>
      </c>
      <c r="P128" s="104">
        <v>0.7</v>
      </c>
      <c r="Q128" s="83"/>
      <c r="R128" s="83" t="s">
        <v>607</v>
      </c>
      <c r="S128" s="83" t="s">
        <v>607</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25">
      <c r="A129" s="50"/>
      <c r="B129" s="59"/>
      <c r="C129" s="52">
        <f t="shared" si="13"/>
        <v>3</v>
      </c>
      <c r="D129" s="80"/>
      <c r="E129" s="75"/>
      <c r="F129" s="75" t="s">
        <v>639</v>
      </c>
      <c r="G129" s="80"/>
      <c r="H129" s="83" t="s">
        <v>640</v>
      </c>
      <c r="I129" s="103" t="s">
        <v>641</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25">
      <c r="A130" s="50"/>
      <c r="B130" s="59"/>
      <c r="C130" s="52">
        <f t="shared" si="13"/>
        <v>3</v>
      </c>
      <c r="D130" s="80"/>
      <c r="E130" s="75"/>
      <c r="F130" s="75" t="s">
        <v>642</v>
      </c>
      <c r="G130" s="80"/>
      <c r="H130" s="83" t="s">
        <v>640</v>
      </c>
      <c r="I130" s="103" t="s">
        <v>596</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25">
      <c r="A131" s="50"/>
      <c r="B131" s="59"/>
      <c r="C131" s="52">
        <f t="shared" si="13"/>
        <v>3</v>
      </c>
      <c r="D131" s="80"/>
      <c r="E131" s="75"/>
      <c r="F131" s="75" t="s">
        <v>643</v>
      </c>
      <c r="G131" s="80"/>
      <c r="H131" s="83" t="s">
        <v>644</v>
      </c>
      <c r="I131" s="103" t="s">
        <v>596</v>
      </c>
      <c r="J131" s="103"/>
      <c r="K131" s="104">
        <v>0.15</v>
      </c>
      <c r="L131" s="104">
        <v>0.15</v>
      </c>
      <c r="M131" s="104">
        <v>0.15</v>
      </c>
      <c r="N131" s="104">
        <v>0.15</v>
      </c>
      <c r="O131" s="104">
        <v>0.15</v>
      </c>
      <c r="P131" s="104">
        <v>0.15</v>
      </c>
      <c r="Q131" s="83"/>
      <c r="R131" s="83" t="s">
        <v>645</v>
      </c>
      <c r="S131" s="83" t="s">
        <v>645</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25">
      <c r="A132" s="50"/>
      <c r="B132" s="59"/>
      <c r="C132" s="52">
        <f t="shared" si="13"/>
        <v>3</v>
      </c>
      <c r="D132" s="80"/>
      <c r="E132" s="75"/>
      <c r="F132" s="75" t="s">
        <v>646</v>
      </c>
      <c r="G132" s="80"/>
      <c r="H132" s="83" t="s">
        <v>644</v>
      </c>
      <c r="I132" s="103" t="s">
        <v>624</v>
      </c>
      <c r="J132" s="103"/>
      <c r="K132" s="104">
        <v>0.02</v>
      </c>
      <c r="L132" s="104">
        <v>0.02</v>
      </c>
      <c r="M132" s="104">
        <v>5.0000000000000001E-3</v>
      </c>
      <c r="N132" s="104">
        <v>5.0000000000000001E-3</v>
      </c>
      <c r="O132" s="104">
        <v>5.0000000000000001E-3</v>
      </c>
      <c r="P132" s="104">
        <v>5.0000000000000001E-3</v>
      </c>
      <c r="Q132" s="83"/>
      <c r="R132" s="83" t="s">
        <v>645</v>
      </c>
      <c r="S132" s="83" t="s">
        <v>645</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25">
      <c r="A133" s="50"/>
      <c r="B133" s="59"/>
      <c r="C133" s="52">
        <f t="shared" si="13"/>
        <v>3</v>
      </c>
      <c r="D133" s="80"/>
      <c r="E133" s="75"/>
      <c r="F133" s="75" t="s">
        <v>647</v>
      </c>
      <c r="G133" s="80"/>
      <c r="H133" s="83" t="s">
        <v>644</v>
      </c>
      <c r="I133" s="103" t="s">
        <v>624</v>
      </c>
      <c r="J133" s="103"/>
      <c r="K133" s="104">
        <v>2E-3</v>
      </c>
      <c r="L133" s="104">
        <v>2E-3</v>
      </c>
      <c r="M133" s="104">
        <v>2E-3</v>
      </c>
      <c r="N133" s="104">
        <v>2E-3</v>
      </c>
      <c r="O133" s="104">
        <v>2E-3</v>
      </c>
      <c r="P133" s="104">
        <v>2E-3</v>
      </c>
      <c r="Q133" s="83"/>
      <c r="R133" s="83" t="s">
        <v>645</v>
      </c>
      <c r="S133" s="83" t="s">
        <v>645</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25">
      <c r="A134" s="50"/>
      <c r="B134" s="59"/>
      <c r="C134" s="52">
        <f t="shared" si="13"/>
        <v>3</v>
      </c>
      <c r="D134" s="80"/>
      <c r="E134" s="75"/>
      <c r="F134" s="75" t="s">
        <v>648</v>
      </c>
      <c r="G134" s="80"/>
      <c r="H134" s="83" t="s">
        <v>649</v>
      </c>
      <c r="I134" s="103" t="s">
        <v>596</v>
      </c>
      <c r="J134" s="103"/>
      <c r="K134" s="104">
        <v>0.5</v>
      </c>
      <c r="L134" s="104">
        <v>0.5</v>
      </c>
      <c r="M134" s="104">
        <v>0.5</v>
      </c>
      <c r="N134" s="104">
        <v>0.5</v>
      </c>
      <c r="O134" s="104">
        <v>0.5</v>
      </c>
      <c r="P134" s="104">
        <v>0.5</v>
      </c>
      <c r="Q134" s="83"/>
      <c r="R134" s="83" t="s">
        <v>645</v>
      </c>
      <c r="S134" s="83" t="s">
        <v>645</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25">
      <c r="A135" s="50"/>
      <c r="B135" s="59"/>
      <c r="C135" s="52">
        <f t="shared" si="13"/>
        <v>3</v>
      </c>
      <c r="D135" s="80"/>
      <c r="E135" s="75"/>
      <c r="F135" s="75" t="s">
        <v>650</v>
      </c>
      <c r="G135" s="80"/>
      <c r="H135" s="83" t="s">
        <v>651</v>
      </c>
      <c r="I135" s="103" t="s">
        <v>596</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652</v>
      </c>
      <c r="G136" s="80"/>
      <c r="H136" s="83" t="s">
        <v>653</v>
      </c>
      <c r="I136" s="103" t="s">
        <v>596</v>
      </c>
      <c r="J136" s="103"/>
      <c r="K136" s="104">
        <v>0.01</v>
      </c>
      <c r="L136" s="104">
        <v>0.01</v>
      </c>
      <c r="M136" s="104">
        <v>0.01</v>
      </c>
      <c r="N136" s="104">
        <v>0.01</v>
      </c>
      <c r="O136" s="104">
        <v>0.01</v>
      </c>
      <c r="P136" s="104">
        <v>0.01</v>
      </c>
      <c r="Q136" s="83"/>
      <c r="R136" s="83" t="s">
        <v>654</v>
      </c>
      <c r="S136" s="83" t="s">
        <v>654</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25">
      <c r="A137" s="50"/>
      <c r="B137" s="59"/>
      <c r="C137" s="52">
        <f t="shared" si="13"/>
        <v>3</v>
      </c>
      <c r="D137" s="80"/>
      <c r="E137" s="75"/>
      <c r="F137" s="75" t="s">
        <v>655</v>
      </c>
      <c r="G137" s="80"/>
      <c r="H137" s="83" t="s">
        <v>656</v>
      </c>
      <c r="I137" s="103" t="s">
        <v>596</v>
      </c>
      <c r="J137" s="103"/>
      <c r="K137" s="104">
        <v>20</v>
      </c>
      <c r="L137" s="104">
        <v>20</v>
      </c>
      <c r="M137" s="104">
        <v>20</v>
      </c>
      <c r="N137" s="104">
        <v>20</v>
      </c>
      <c r="O137" s="104">
        <v>20</v>
      </c>
      <c r="P137" s="104">
        <v>20</v>
      </c>
      <c r="Q137" s="83"/>
      <c r="R137" s="83" t="s">
        <v>654</v>
      </c>
      <c r="S137" s="83" t="s">
        <v>654</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25">
      <c r="A138" s="50"/>
      <c r="B138" s="59"/>
      <c r="C138" s="52">
        <f>INT($C$40)+3</f>
        <v>4</v>
      </c>
      <c r="D138" s="80"/>
      <c r="E138" s="75"/>
      <c r="F138" s="75" t="s">
        <v>657</v>
      </c>
      <c r="G138" s="80"/>
      <c r="H138" s="83" t="s">
        <v>658</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25">
      <c r="A139" s="50"/>
      <c r="B139" s="59"/>
      <c r="C139" s="52">
        <f>INT($C$40)+2</f>
        <v>3</v>
      </c>
      <c r="D139" s="80"/>
      <c r="E139" s="75"/>
      <c r="F139" s="75" t="s">
        <v>659</v>
      </c>
      <c r="G139" s="80"/>
      <c r="H139" s="83" t="s">
        <v>660</v>
      </c>
      <c r="I139" s="103" t="s">
        <v>596</v>
      </c>
      <c r="J139" s="103"/>
      <c r="K139" s="104">
        <v>1.5</v>
      </c>
      <c r="L139" s="104">
        <v>1.7</v>
      </c>
      <c r="M139" s="104">
        <v>1.5</v>
      </c>
      <c r="N139" s="104">
        <v>1.5</v>
      </c>
      <c r="O139" s="104">
        <v>1.5</v>
      </c>
      <c r="P139" s="104">
        <v>1.5</v>
      </c>
      <c r="Q139" s="83"/>
      <c r="R139" s="83" t="s">
        <v>2516</v>
      </c>
      <c r="S139" s="83" t="s">
        <v>645</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25">
      <c r="A140" s="50"/>
      <c r="B140" s="59"/>
      <c r="C140" s="52">
        <f>INT($C$40)+2</f>
        <v>3</v>
      </c>
      <c r="D140" s="80"/>
      <c r="E140" s="75"/>
      <c r="F140" s="75" t="s">
        <v>661</v>
      </c>
      <c r="G140" s="80"/>
      <c r="H140" s="83" t="s">
        <v>662</v>
      </c>
      <c r="I140" s="103" t="s">
        <v>596</v>
      </c>
      <c r="J140" s="103"/>
      <c r="K140" s="104">
        <v>3</v>
      </c>
      <c r="L140" s="104">
        <v>3</v>
      </c>
      <c r="M140" s="104">
        <v>3</v>
      </c>
      <c r="N140" s="104">
        <v>3</v>
      </c>
      <c r="O140" s="104">
        <v>3</v>
      </c>
      <c r="P140" s="104">
        <v>3</v>
      </c>
      <c r="Q140" s="83"/>
      <c r="R140" s="83"/>
      <c r="S140" s="83" t="s">
        <v>600</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25">
      <c r="A141" s="50"/>
      <c r="B141" s="59"/>
      <c r="C141" s="52">
        <f>INT($C$40)+1</f>
        <v>2</v>
      </c>
      <c r="D141" s="80"/>
      <c r="E141" s="75"/>
      <c r="F141" s="308" t="s">
        <v>663</v>
      </c>
      <c r="G141" s="80"/>
      <c r="H141" s="298" t="s">
        <v>664</v>
      </c>
      <c r="I141" s="103"/>
      <c r="J141" s="103" t="s">
        <v>614</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52">
        <f>INT($C$40)+3</f>
        <v>4</v>
      </c>
      <c r="D142" s="80"/>
      <c r="E142" s="75" t="s">
        <v>665</v>
      </c>
      <c r="F142" s="75" t="s">
        <v>666</v>
      </c>
      <c r="G142" s="80"/>
      <c r="H142" s="83" t="s">
        <v>589</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25">
      <c r="A143" s="50"/>
      <c r="B143" s="59"/>
      <c r="C143" s="52">
        <f t="shared" ref="C143:C156" si="17">INT($C$40)+2</f>
        <v>3</v>
      </c>
      <c r="D143" s="80"/>
      <c r="E143" s="75"/>
      <c r="F143" s="75" t="s">
        <v>667</v>
      </c>
      <c r="G143" s="80"/>
      <c r="H143" s="83" t="s">
        <v>668</v>
      </c>
      <c r="I143" s="103" t="s">
        <v>669</v>
      </c>
      <c r="J143" s="103"/>
      <c r="K143" s="104">
        <v>0.8</v>
      </c>
      <c r="L143" s="104">
        <v>0.8</v>
      </c>
      <c r="M143" s="104">
        <v>0.8</v>
      </c>
      <c r="N143" s="104">
        <v>0.8</v>
      </c>
      <c r="O143" s="104">
        <v>0.8</v>
      </c>
      <c r="P143" s="104">
        <v>0.8</v>
      </c>
      <c r="Q143" s="83"/>
      <c r="R143" s="83" t="s">
        <v>607</v>
      </c>
      <c r="S143" s="83" t="s">
        <v>607</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25">
      <c r="A144" s="50"/>
      <c r="B144" s="59"/>
      <c r="C144" s="52">
        <f t="shared" si="17"/>
        <v>3</v>
      </c>
      <c r="D144" s="80"/>
      <c r="E144" s="75"/>
      <c r="F144" s="75" t="s">
        <v>670</v>
      </c>
      <c r="G144" s="80"/>
      <c r="H144" s="83" t="s">
        <v>671</v>
      </c>
      <c r="I144" s="103" t="s">
        <v>596</v>
      </c>
      <c r="J144" s="103"/>
      <c r="K144" s="104">
        <v>0.17</v>
      </c>
      <c r="L144" s="104">
        <v>0.17</v>
      </c>
      <c r="M144" s="104">
        <v>0.17</v>
      </c>
      <c r="N144" s="104">
        <v>0.17</v>
      </c>
      <c r="O144" s="104">
        <v>0.17</v>
      </c>
      <c r="P144" s="104">
        <v>0.17</v>
      </c>
      <c r="Q144" s="83"/>
      <c r="R144" s="83" t="s">
        <v>607</v>
      </c>
      <c r="S144" s="83" t="s">
        <v>607</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25">
      <c r="A145" s="50"/>
      <c r="B145" s="59"/>
      <c r="C145" s="52">
        <f t="shared" si="17"/>
        <v>3</v>
      </c>
      <c r="D145" s="80"/>
      <c r="E145" s="75"/>
      <c r="F145" s="75" t="s">
        <v>672</v>
      </c>
      <c r="G145" s="80"/>
      <c r="H145" s="83" t="s">
        <v>673</v>
      </c>
      <c r="I145" s="103" t="s">
        <v>596</v>
      </c>
      <c r="J145" s="103"/>
      <c r="K145" s="104">
        <v>1.7</v>
      </c>
      <c r="L145" s="104">
        <v>1.7</v>
      </c>
      <c r="M145" s="104">
        <v>1.7</v>
      </c>
      <c r="N145" s="104">
        <v>1.7</v>
      </c>
      <c r="O145" s="104">
        <v>1.7</v>
      </c>
      <c r="P145" s="104">
        <v>1.7</v>
      </c>
      <c r="Q145" s="83"/>
      <c r="R145" s="83" t="s">
        <v>607</v>
      </c>
      <c r="S145" s="83" t="s">
        <v>607</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25">
      <c r="A146" s="50"/>
      <c r="B146" s="59"/>
      <c r="C146" s="52">
        <f t="shared" si="17"/>
        <v>3</v>
      </c>
      <c r="D146" s="80"/>
      <c r="E146" s="75"/>
      <c r="F146" s="75" t="s">
        <v>674</v>
      </c>
      <c r="G146" s="80"/>
      <c r="H146" s="83" t="s">
        <v>675</v>
      </c>
      <c r="I146" s="103" t="s">
        <v>641</v>
      </c>
      <c r="J146" s="103"/>
      <c r="K146" s="104">
        <v>1.1199999999999999E-3</v>
      </c>
      <c r="L146" s="104">
        <v>1.1199999999999999E-3</v>
      </c>
      <c r="M146" s="104">
        <v>7.7999999999999999E-4</v>
      </c>
      <c r="N146" s="104">
        <v>7.7999999999999999E-4</v>
      </c>
      <c r="O146" s="104">
        <v>7.7999999999999999E-4</v>
      </c>
      <c r="P146" s="104">
        <v>7.7999999999999999E-4</v>
      </c>
      <c r="Q146" s="83"/>
      <c r="R146" s="83" t="s">
        <v>607</v>
      </c>
      <c r="S146" s="83" t="s">
        <v>607</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25">
      <c r="A147" s="50"/>
      <c r="B147" s="59"/>
      <c r="C147" s="52">
        <f t="shared" si="17"/>
        <v>3</v>
      </c>
      <c r="D147" s="80"/>
      <c r="E147" s="75"/>
      <c r="F147" s="75" t="s">
        <v>676</v>
      </c>
      <c r="G147" s="80"/>
      <c r="H147" s="83" t="s">
        <v>677</v>
      </c>
      <c r="I147" s="103" t="s">
        <v>596</v>
      </c>
      <c r="J147" s="103"/>
      <c r="K147" s="104">
        <v>0.6</v>
      </c>
      <c r="L147" s="104">
        <v>0.6</v>
      </c>
      <c r="M147" s="104">
        <v>0.6</v>
      </c>
      <c r="N147" s="104">
        <v>0.6</v>
      </c>
      <c r="O147" s="104">
        <v>0.6</v>
      </c>
      <c r="P147" s="104">
        <v>0.6</v>
      </c>
      <c r="Q147" s="83"/>
      <c r="R147" s="83" t="s">
        <v>607</v>
      </c>
      <c r="S147" s="83" t="s">
        <v>607</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25">
      <c r="A148" s="50"/>
      <c r="B148" s="59"/>
      <c r="C148" s="52">
        <f t="shared" si="17"/>
        <v>3</v>
      </c>
      <c r="D148" s="80"/>
      <c r="E148" s="75"/>
      <c r="F148" s="75" t="s">
        <v>678</v>
      </c>
      <c r="G148" s="80"/>
      <c r="H148" s="83" t="s">
        <v>679</v>
      </c>
      <c r="I148" s="103" t="s">
        <v>641</v>
      </c>
      <c r="J148" s="103"/>
      <c r="K148" s="104">
        <v>1.1199999999999999E-3</v>
      </c>
      <c r="L148" s="104">
        <v>1.1199999999999999E-3</v>
      </c>
      <c r="M148" s="104">
        <v>7.3999999999999999E-4</v>
      </c>
      <c r="N148" s="104">
        <v>7.3999999999999999E-4</v>
      </c>
      <c r="O148" s="104">
        <v>7.3999999999999999E-4</v>
      </c>
      <c r="P148" s="104">
        <v>7.3999999999999999E-4</v>
      </c>
      <c r="Q148" s="83"/>
      <c r="R148" s="83" t="s">
        <v>607</v>
      </c>
      <c r="S148" s="83" t="s">
        <v>607</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25">
      <c r="A149" s="50"/>
      <c r="B149" s="59"/>
      <c r="C149" s="52">
        <f t="shared" si="17"/>
        <v>3</v>
      </c>
      <c r="D149" s="80"/>
      <c r="E149" s="75"/>
      <c r="F149" s="75" t="s">
        <v>680</v>
      </c>
      <c r="G149" s="80"/>
      <c r="H149" s="83" t="s">
        <v>681</v>
      </c>
      <c r="I149" s="103" t="s">
        <v>596</v>
      </c>
      <c r="J149" s="103"/>
      <c r="K149" s="104">
        <v>0</v>
      </c>
      <c r="L149" s="104">
        <v>0</v>
      </c>
      <c r="M149" s="104">
        <v>0.5</v>
      </c>
      <c r="N149" s="104">
        <v>0.5</v>
      </c>
      <c r="O149" s="104">
        <v>0.5</v>
      </c>
      <c r="P149" s="104">
        <v>0.5</v>
      </c>
      <c r="Q149" s="83"/>
      <c r="R149" s="83"/>
      <c r="S149" s="83" t="s">
        <v>682</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25">
      <c r="A150" s="50"/>
      <c r="B150" s="59"/>
      <c r="C150" s="52">
        <f t="shared" si="17"/>
        <v>3</v>
      </c>
      <c r="D150" s="80"/>
      <c r="E150" s="75"/>
      <c r="F150" s="75" t="s">
        <v>683</v>
      </c>
      <c r="G150" s="80"/>
      <c r="H150" s="83" t="s">
        <v>684</v>
      </c>
      <c r="I150" s="103" t="s">
        <v>626</v>
      </c>
      <c r="J150" s="103"/>
      <c r="K150" s="83"/>
      <c r="L150" s="83"/>
      <c r="M150" s="104">
        <v>64</v>
      </c>
      <c r="N150" s="104">
        <v>64</v>
      </c>
      <c r="O150" s="104">
        <v>64</v>
      </c>
      <c r="P150" s="104">
        <v>150</v>
      </c>
      <c r="Q150" s="83"/>
      <c r="R150" s="83"/>
      <c r="S150" s="83" t="s">
        <v>682</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25">
      <c r="A151" s="50"/>
      <c r="B151" s="59"/>
      <c r="C151" s="52">
        <f t="shared" si="17"/>
        <v>3</v>
      </c>
      <c r="D151" s="80"/>
      <c r="E151" s="75"/>
      <c r="F151" s="75" t="s">
        <v>685</v>
      </c>
      <c r="G151" s="80"/>
      <c r="H151" s="83" t="s">
        <v>686</v>
      </c>
      <c r="I151" s="103" t="s">
        <v>596</v>
      </c>
      <c r="J151" s="103"/>
      <c r="K151" s="83"/>
      <c r="L151" s="83"/>
      <c r="M151" s="104">
        <v>1.7</v>
      </c>
      <c r="N151" s="104">
        <v>1.7</v>
      </c>
      <c r="O151" s="104">
        <v>1.7</v>
      </c>
      <c r="P151" s="104">
        <v>1.7</v>
      </c>
      <c r="Q151" s="83"/>
      <c r="R151" s="83"/>
      <c r="S151" s="83" t="s">
        <v>682</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25">
      <c r="A152" s="50"/>
      <c r="B152" s="59"/>
      <c r="C152" s="52">
        <f t="shared" si="17"/>
        <v>3</v>
      </c>
      <c r="D152" s="80"/>
      <c r="E152" s="75"/>
      <c r="F152" s="75" t="s">
        <v>687</v>
      </c>
      <c r="G152" s="80"/>
      <c r="H152" s="83" t="s">
        <v>686</v>
      </c>
      <c r="I152" s="103" t="s">
        <v>596</v>
      </c>
      <c r="J152" s="103"/>
      <c r="K152" s="83"/>
      <c r="L152" s="83"/>
      <c r="M152" s="104">
        <v>0.1</v>
      </c>
      <c r="N152" s="104">
        <v>0.1</v>
      </c>
      <c r="O152" s="104">
        <v>0.1</v>
      </c>
      <c r="P152" s="104">
        <v>0.1</v>
      </c>
      <c r="Q152" s="83"/>
      <c r="R152" s="83"/>
      <c r="S152" s="83" t="s">
        <v>682</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25">
      <c r="A153" s="50"/>
      <c r="B153" s="59"/>
      <c r="C153" s="52">
        <f t="shared" si="17"/>
        <v>3</v>
      </c>
      <c r="D153" s="80"/>
      <c r="E153" s="75"/>
      <c r="F153" s="75" t="s">
        <v>688</v>
      </c>
      <c r="G153" s="80"/>
      <c r="H153" s="83" t="s">
        <v>689</v>
      </c>
      <c r="I153" s="103" t="s">
        <v>690</v>
      </c>
      <c r="J153" s="103"/>
      <c r="K153" s="104">
        <v>10.5</v>
      </c>
      <c r="L153" s="104">
        <v>10.5</v>
      </c>
      <c r="M153" s="104">
        <v>10.5</v>
      </c>
      <c r="N153" s="104">
        <v>10.5</v>
      </c>
      <c r="O153" s="104">
        <v>10.5</v>
      </c>
      <c r="P153" s="104">
        <v>10.5</v>
      </c>
      <c r="Q153" s="83"/>
      <c r="R153" s="83" t="s">
        <v>691</v>
      </c>
      <c r="S153" s="83" t="s">
        <v>682</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25">
      <c r="A154" s="50"/>
      <c r="B154" s="59"/>
      <c r="C154" s="52">
        <f t="shared" si="17"/>
        <v>3</v>
      </c>
      <c r="D154" s="80"/>
      <c r="E154" s="75"/>
      <c r="F154" s="75" t="s">
        <v>692</v>
      </c>
      <c r="G154" s="80"/>
      <c r="H154" s="83" t="s">
        <v>693</v>
      </c>
      <c r="I154" s="103" t="s">
        <v>596</v>
      </c>
      <c r="J154" s="103"/>
      <c r="K154" s="104">
        <v>1</v>
      </c>
      <c r="L154" s="104">
        <v>1</v>
      </c>
      <c r="M154" s="104">
        <v>1</v>
      </c>
      <c r="N154" s="104">
        <v>1</v>
      </c>
      <c r="O154" s="104">
        <v>1</v>
      </c>
      <c r="P154" s="104">
        <v>1</v>
      </c>
      <c r="Q154" s="83"/>
      <c r="R154" s="83" t="s">
        <v>682</v>
      </c>
      <c r="S154" s="83" t="s">
        <v>682</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25">
      <c r="A155" s="50"/>
      <c r="B155" s="59"/>
      <c r="C155" s="52">
        <f t="shared" si="17"/>
        <v>3</v>
      </c>
      <c r="D155" s="80"/>
      <c r="E155" s="75"/>
      <c r="F155" s="75" t="s">
        <v>694</v>
      </c>
      <c r="G155" s="80"/>
      <c r="H155" s="83" t="s">
        <v>695</v>
      </c>
      <c r="I155" s="103" t="s">
        <v>596</v>
      </c>
      <c r="J155" s="103"/>
      <c r="K155" s="104">
        <v>0.35</v>
      </c>
      <c r="L155" s="104">
        <v>0.35</v>
      </c>
      <c r="M155" s="104">
        <v>0.35</v>
      </c>
      <c r="N155" s="104">
        <v>0.35</v>
      </c>
      <c r="O155" s="104">
        <v>0.35</v>
      </c>
      <c r="P155" s="104">
        <v>0.35</v>
      </c>
      <c r="Q155" s="83"/>
      <c r="R155" s="83" t="s">
        <v>682</v>
      </c>
      <c r="S155" s="83" t="s">
        <v>682</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25">
      <c r="A156" s="50"/>
      <c r="B156" s="59"/>
      <c r="C156" s="52">
        <f t="shared" si="17"/>
        <v>3</v>
      </c>
      <c r="D156" s="80"/>
      <c r="E156" s="75"/>
      <c r="F156" s="75" t="s">
        <v>696</v>
      </c>
      <c r="G156" s="80"/>
      <c r="H156" s="83" t="s">
        <v>697</v>
      </c>
      <c r="I156" s="103" t="s">
        <v>596</v>
      </c>
      <c r="J156" s="103"/>
      <c r="K156" s="104">
        <v>1</v>
      </c>
      <c r="L156" s="104">
        <v>1</v>
      </c>
      <c r="M156" s="104">
        <v>1</v>
      </c>
      <c r="N156" s="104">
        <v>1</v>
      </c>
      <c r="O156" s="104">
        <v>1</v>
      </c>
      <c r="P156" s="104">
        <v>1</v>
      </c>
      <c r="Q156" s="83"/>
      <c r="R156" s="83" t="s">
        <v>682</v>
      </c>
      <c r="S156" s="83" t="s">
        <v>682</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25">
      <c r="A157" s="50"/>
      <c r="B157" s="59"/>
      <c r="C157" s="52">
        <f>INT($C$40)+3</f>
        <v>4</v>
      </c>
      <c r="D157" s="80"/>
      <c r="E157" s="75"/>
      <c r="F157" s="75" t="s">
        <v>698</v>
      </c>
      <c r="G157" s="80"/>
      <c r="H157" s="83" t="s">
        <v>699</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25">
      <c r="A158" s="50"/>
      <c r="B158" s="59"/>
      <c r="C158" s="52">
        <f>INT($C$40)+3</f>
        <v>4</v>
      </c>
      <c r="D158" s="80"/>
      <c r="E158" s="75"/>
      <c r="F158" s="75" t="s">
        <v>700</v>
      </c>
      <c r="G158" s="80"/>
      <c r="H158" s="83" t="s">
        <v>699</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25">
      <c r="A159" s="50"/>
      <c r="B159" s="59"/>
      <c r="C159" s="52">
        <f>INT($C$40)+3</f>
        <v>4</v>
      </c>
      <c r="D159" s="80"/>
      <c r="E159" s="75"/>
      <c r="F159" s="75" t="s">
        <v>701</v>
      </c>
      <c r="G159" s="80"/>
      <c r="H159" s="83" t="s">
        <v>699</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25">
      <c r="A160" s="50"/>
      <c r="B160" s="59"/>
      <c r="C160" s="52">
        <f>INT($C$40)+3</f>
        <v>4</v>
      </c>
      <c r="D160" s="80"/>
      <c r="E160" s="75"/>
      <c r="F160" s="75" t="s">
        <v>702</v>
      </c>
      <c r="G160" s="80"/>
      <c r="H160" s="83" t="s">
        <v>699</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25">
      <c r="A161" s="50"/>
      <c r="B161" s="59"/>
      <c r="C161" s="52">
        <f>INT($C$40)+3</f>
        <v>4</v>
      </c>
      <c r="D161" s="80"/>
      <c r="E161" s="75"/>
      <c r="F161" s="75" t="s">
        <v>703</v>
      </c>
      <c r="G161" s="80"/>
      <c r="H161" s="83" t="s">
        <v>699</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25">
      <c r="A162" s="50"/>
      <c r="B162" s="59"/>
      <c r="C162" s="52">
        <f>INT($C$40)+2</f>
        <v>3</v>
      </c>
      <c r="D162" s="80"/>
      <c r="E162" s="75"/>
      <c r="F162" s="75" t="s">
        <v>704</v>
      </c>
      <c r="G162" s="80"/>
      <c r="H162" s="83" t="s">
        <v>705</v>
      </c>
      <c r="I162" s="103" t="s">
        <v>690</v>
      </c>
      <c r="J162" s="103"/>
      <c r="K162" s="104">
        <v>11.5</v>
      </c>
      <c r="L162" s="104">
        <v>11.5</v>
      </c>
      <c r="M162" s="104">
        <v>11.5</v>
      </c>
      <c r="N162" s="104">
        <v>11.5</v>
      </c>
      <c r="O162" s="104">
        <v>11.5</v>
      </c>
      <c r="P162" s="104">
        <v>11.5</v>
      </c>
      <c r="Q162" s="83"/>
      <c r="R162" s="83" t="s">
        <v>706</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25">
      <c r="A163" s="50"/>
      <c r="B163" s="59"/>
      <c r="C163" s="52">
        <f>INT($C$40)+2</f>
        <v>3</v>
      </c>
      <c r="D163" s="80"/>
      <c r="E163" s="75"/>
      <c r="F163" s="75" t="s">
        <v>707</v>
      </c>
      <c r="G163" s="80"/>
      <c r="H163" s="83" t="s">
        <v>708</v>
      </c>
      <c r="I163" s="103" t="s">
        <v>690</v>
      </c>
      <c r="J163" s="103"/>
      <c r="K163" s="104">
        <v>0</v>
      </c>
      <c r="L163" s="104">
        <v>0</v>
      </c>
      <c r="M163" s="104">
        <v>0</v>
      </c>
      <c r="N163" s="104">
        <v>0</v>
      </c>
      <c r="O163" s="104">
        <v>0</v>
      </c>
      <c r="P163" s="104">
        <v>0</v>
      </c>
      <c r="Q163" s="83"/>
      <c r="R163" s="83" t="s">
        <v>709</v>
      </c>
      <c r="S163" s="83" t="s">
        <v>709</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25">
      <c r="A164" s="50"/>
      <c r="B164" s="59"/>
      <c r="C164" s="52">
        <f>INT($C$40)+2</f>
        <v>3</v>
      </c>
      <c r="D164" s="80"/>
      <c r="E164" s="75"/>
      <c r="F164" s="75" t="s">
        <v>710</v>
      </c>
      <c r="G164" s="80"/>
      <c r="H164" s="83" t="s">
        <v>711</v>
      </c>
      <c r="I164" s="103" t="s">
        <v>690</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712</v>
      </c>
      <c r="S164" s="83" t="s">
        <v>712</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25">
      <c r="A165" s="50"/>
      <c r="B165" s="59"/>
      <c r="C165" s="52">
        <f>INT($C$40)+1</f>
        <v>2</v>
      </c>
      <c r="D165" s="80"/>
      <c r="E165" s="75"/>
      <c r="F165" s="308" t="s">
        <v>713</v>
      </c>
      <c r="G165" s="80"/>
      <c r="H165" s="298" t="s">
        <v>714</v>
      </c>
      <c r="I165" s="103"/>
      <c r="J165" s="103" t="s">
        <v>614</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25">
      <c r="A166" s="50"/>
      <c r="B166" s="59"/>
      <c r="C166" s="52">
        <f>INT($C$40)+3</f>
        <v>4</v>
      </c>
      <c r="D166" s="80"/>
      <c r="E166" s="75" t="s">
        <v>715</v>
      </c>
      <c r="F166" s="75" t="s">
        <v>716</v>
      </c>
      <c r="G166" s="80"/>
      <c r="H166" s="83" t="s">
        <v>589</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25">
      <c r="A167" s="50"/>
      <c r="B167" s="59"/>
      <c r="C167" s="52">
        <f t="shared" ref="C167:C183" si="21">INT($C$40)+2</f>
        <v>3</v>
      </c>
      <c r="D167" s="80"/>
      <c r="E167" s="75"/>
      <c r="F167" s="75" t="s">
        <v>717</v>
      </c>
      <c r="G167" s="80"/>
      <c r="H167" s="83" t="s">
        <v>718</v>
      </c>
      <c r="I167" s="103" t="s">
        <v>596</v>
      </c>
      <c r="J167" s="103"/>
      <c r="K167" s="104">
        <v>0.5</v>
      </c>
      <c r="L167" s="104">
        <v>0.5</v>
      </c>
      <c r="M167" s="104">
        <v>0.5</v>
      </c>
      <c r="N167" s="104">
        <v>0.5</v>
      </c>
      <c r="O167" s="104">
        <v>0.5</v>
      </c>
      <c r="P167" s="104">
        <v>0.5</v>
      </c>
      <c r="Q167" s="83"/>
      <c r="R167" s="83" t="s">
        <v>719</v>
      </c>
      <c r="S167" s="83" t="s">
        <v>719</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25">
      <c r="A168" s="50"/>
      <c r="B168" s="59"/>
      <c r="C168" s="52">
        <f t="shared" si="21"/>
        <v>3</v>
      </c>
      <c r="D168" s="80"/>
      <c r="E168" s="75"/>
      <c r="F168" s="75" t="s">
        <v>720</v>
      </c>
      <c r="G168" s="80"/>
      <c r="H168" s="83" t="s">
        <v>721</v>
      </c>
      <c r="I168" s="103" t="s">
        <v>722</v>
      </c>
      <c r="J168" s="103"/>
      <c r="K168" s="104">
        <v>0.02</v>
      </c>
      <c r="L168" s="104">
        <v>0.02</v>
      </c>
      <c r="M168" s="104">
        <v>0.02</v>
      </c>
      <c r="N168" s="104">
        <v>0.02</v>
      </c>
      <c r="O168" s="104">
        <v>0.02</v>
      </c>
      <c r="P168" s="104">
        <v>0.02</v>
      </c>
      <c r="Q168" s="83"/>
      <c r="R168" s="83" t="s">
        <v>723</v>
      </c>
      <c r="S168" s="83" t="s">
        <v>723</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25">
      <c r="A169" s="50"/>
      <c r="B169" s="59"/>
      <c r="C169" s="52">
        <f t="shared" si="21"/>
        <v>3</v>
      </c>
      <c r="D169" s="80"/>
      <c r="E169" s="75"/>
      <c r="F169" s="75" t="s">
        <v>724</v>
      </c>
      <c r="G169" s="80"/>
      <c r="H169" s="83" t="s">
        <v>725</v>
      </c>
      <c r="I169" s="103" t="s">
        <v>596</v>
      </c>
      <c r="J169" s="103"/>
      <c r="K169" s="104">
        <v>0.85</v>
      </c>
      <c r="L169" s="104">
        <v>0.85</v>
      </c>
      <c r="M169" s="104">
        <v>0.85</v>
      </c>
      <c r="N169" s="104">
        <v>0.85</v>
      </c>
      <c r="O169" s="104">
        <v>0.85</v>
      </c>
      <c r="P169" s="104">
        <v>0.85</v>
      </c>
      <c r="Q169" s="83"/>
      <c r="R169" s="83" t="s">
        <v>723</v>
      </c>
      <c r="S169" s="83" t="s">
        <v>723</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25">
      <c r="A170" s="50"/>
      <c r="B170" s="59"/>
      <c r="C170" s="52">
        <f t="shared" si="21"/>
        <v>3</v>
      </c>
      <c r="D170" s="80"/>
      <c r="E170" s="75"/>
      <c r="F170" s="75" t="s">
        <v>726</v>
      </c>
      <c r="G170" s="80"/>
      <c r="H170" s="83" t="s">
        <v>727</v>
      </c>
      <c r="I170" s="103" t="s">
        <v>669</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25">
      <c r="A171" s="50"/>
      <c r="B171" s="59"/>
      <c r="C171" s="52">
        <f t="shared" si="21"/>
        <v>3</v>
      </c>
      <c r="D171" s="80"/>
      <c r="E171" s="75"/>
      <c r="F171" s="75" t="s">
        <v>728</v>
      </c>
      <c r="G171" s="80"/>
      <c r="H171" s="83" t="s">
        <v>729</v>
      </c>
      <c r="I171" s="103" t="s">
        <v>596</v>
      </c>
      <c r="J171" s="103"/>
      <c r="K171" s="104">
        <v>0.4</v>
      </c>
      <c r="L171" s="104">
        <v>0.4</v>
      </c>
      <c r="M171" s="104">
        <v>0.4</v>
      </c>
      <c r="N171" s="104">
        <v>0.4</v>
      </c>
      <c r="O171" s="104">
        <v>0.4</v>
      </c>
      <c r="P171" s="104">
        <v>0.4</v>
      </c>
      <c r="Q171" s="83"/>
      <c r="R171" s="83" t="s">
        <v>723</v>
      </c>
      <c r="S171" s="83" t="s">
        <v>723</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25">
      <c r="A172" s="50"/>
      <c r="B172" s="59"/>
      <c r="C172" s="52">
        <f t="shared" si="21"/>
        <v>3</v>
      </c>
      <c r="D172" s="80"/>
      <c r="E172" s="75"/>
      <c r="F172" s="75" t="s">
        <v>730</v>
      </c>
      <c r="G172" s="80"/>
      <c r="H172" s="83" t="s">
        <v>731</v>
      </c>
      <c r="I172" s="103" t="s">
        <v>722</v>
      </c>
      <c r="J172" s="103"/>
      <c r="K172" s="104">
        <v>0.02</v>
      </c>
      <c r="L172" s="104">
        <v>0.02</v>
      </c>
      <c r="M172" s="104">
        <v>0.02</v>
      </c>
      <c r="N172" s="104">
        <v>0.02</v>
      </c>
      <c r="O172" s="104">
        <v>0.02</v>
      </c>
      <c r="P172" s="104">
        <v>0.02</v>
      </c>
      <c r="Q172" s="83"/>
      <c r="R172" s="83" t="s">
        <v>723</v>
      </c>
      <c r="S172" s="83" t="s">
        <v>723</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25">
      <c r="A173" s="50"/>
      <c r="B173" s="59"/>
      <c r="C173" s="52">
        <f t="shared" si="21"/>
        <v>3</v>
      </c>
      <c r="D173" s="80"/>
      <c r="E173" s="75"/>
      <c r="F173" s="75" t="s">
        <v>732</v>
      </c>
      <c r="G173" s="80"/>
      <c r="H173" s="83" t="s">
        <v>733</v>
      </c>
      <c r="I173" s="103" t="s">
        <v>669</v>
      </c>
      <c r="J173" s="103"/>
      <c r="K173" s="104">
        <v>0.6</v>
      </c>
      <c r="L173" s="104">
        <v>0.6</v>
      </c>
      <c r="M173" s="104">
        <v>0.6</v>
      </c>
      <c r="N173" s="104">
        <v>0.6</v>
      </c>
      <c r="O173" s="104">
        <v>0.6</v>
      </c>
      <c r="P173" s="104">
        <v>0.6</v>
      </c>
      <c r="Q173" s="83"/>
      <c r="R173" s="83" t="s">
        <v>723</v>
      </c>
      <c r="S173" s="83" t="s">
        <v>723</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25">
      <c r="A174" s="50"/>
      <c r="B174" s="59"/>
      <c r="C174" s="52">
        <f t="shared" si="21"/>
        <v>3</v>
      </c>
      <c r="D174" s="80"/>
      <c r="E174" s="75"/>
      <c r="F174" s="75" t="s">
        <v>734</v>
      </c>
      <c r="G174" s="80"/>
      <c r="H174" s="83" t="s">
        <v>735</v>
      </c>
      <c r="I174" s="103" t="s">
        <v>669</v>
      </c>
      <c r="J174" s="103"/>
      <c r="K174" s="104">
        <v>0.13300000000000001</v>
      </c>
      <c r="L174" s="104">
        <v>0.13300000000000001</v>
      </c>
      <c r="M174" s="104">
        <v>0.13300000000000001</v>
      </c>
      <c r="N174" s="104">
        <v>0.13300000000000001</v>
      </c>
      <c r="O174" s="104">
        <v>0.13300000000000001</v>
      </c>
      <c r="P174" s="104">
        <v>0.13300000000000001</v>
      </c>
      <c r="Q174" s="83"/>
      <c r="R174" s="83" t="s">
        <v>607</v>
      </c>
      <c r="S174" s="83" t="s">
        <v>607</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25">
      <c r="A175" s="50"/>
      <c r="B175" s="59"/>
      <c r="C175" s="52">
        <f t="shared" si="21"/>
        <v>3</v>
      </c>
      <c r="D175" s="80"/>
      <c r="E175" s="75"/>
      <c r="F175" s="75" t="s">
        <v>736</v>
      </c>
      <c r="G175" s="80"/>
      <c r="H175" s="83" t="s">
        <v>737</v>
      </c>
      <c r="I175" s="103" t="s">
        <v>596</v>
      </c>
      <c r="J175" s="103"/>
      <c r="K175" s="104">
        <v>0.95</v>
      </c>
      <c r="L175" s="104">
        <v>0.95</v>
      </c>
      <c r="M175" s="104">
        <v>0.95</v>
      </c>
      <c r="N175" s="104">
        <v>0.95</v>
      </c>
      <c r="O175" s="104">
        <v>0.95</v>
      </c>
      <c r="P175" s="104">
        <v>0.95</v>
      </c>
      <c r="Q175" s="83"/>
      <c r="R175" s="83" t="s">
        <v>723</v>
      </c>
      <c r="S175" s="83" t="s">
        <v>723</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25">
      <c r="A176" s="50"/>
      <c r="B176" s="59"/>
      <c r="C176" s="52">
        <f t="shared" si="21"/>
        <v>3</v>
      </c>
      <c r="D176" s="80"/>
      <c r="E176" s="75"/>
      <c r="F176" s="75" t="s">
        <v>738</v>
      </c>
      <c r="G176" s="80"/>
      <c r="H176" s="83" t="s">
        <v>739</v>
      </c>
      <c r="I176" s="103" t="s">
        <v>669</v>
      </c>
      <c r="J176" s="103"/>
      <c r="K176" s="104">
        <v>0.84</v>
      </c>
      <c r="L176" s="104">
        <v>0.84</v>
      </c>
      <c r="M176" s="104">
        <v>0.84</v>
      </c>
      <c r="N176" s="104">
        <v>0.84</v>
      </c>
      <c r="O176" s="104">
        <v>0.84</v>
      </c>
      <c r="P176" s="104">
        <v>0.84</v>
      </c>
      <c r="Q176" s="83"/>
      <c r="R176" s="83" t="s">
        <v>723</v>
      </c>
      <c r="S176" s="83" t="s">
        <v>723</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25">
      <c r="A177" s="50"/>
      <c r="B177" s="59"/>
      <c r="C177" s="52">
        <f t="shared" si="21"/>
        <v>3</v>
      </c>
      <c r="D177" s="80"/>
      <c r="E177" s="75"/>
      <c r="F177" s="75" t="s">
        <v>740</v>
      </c>
      <c r="G177" s="80"/>
      <c r="H177" s="83" t="s">
        <v>741</v>
      </c>
      <c r="I177" s="103" t="s">
        <v>669</v>
      </c>
      <c r="J177" s="103"/>
      <c r="K177" s="104">
        <v>0.8</v>
      </c>
      <c r="L177" s="104">
        <v>0.8</v>
      </c>
      <c r="M177" s="104">
        <v>0.8</v>
      </c>
      <c r="N177" s="104">
        <v>0.8</v>
      </c>
      <c r="O177" s="104">
        <v>0.8</v>
      </c>
      <c r="P177" s="104">
        <v>0.8</v>
      </c>
      <c r="Q177" s="83"/>
      <c r="R177" s="83" t="s">
        <v>607</v>
      </c>
      <c r="S177" s="83" t="s">
        <v>607</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25">
      <c r="A178" s="50"/>
      <c r="B178" s="59"/>
      <c r="C178" s="52">
        <f t="shared" si="21"/>
        <v>3</v>
      </c>
      <c r="D178" s="80"/>
      <c r="E178" s="75"/>
      <c r="F178" s="75" t="s">
        <v>742</v>
      </c>
      <c r="G178" s="80"/>
      <c r="H178" s="83" t="s">
        <v>743</v>
      </c>
      <c r="I178" s="103" t="s">
        <v>596</v>
      </c>
      <c r="J178" s="103"/>
      <c r="K178" s="104">
        <v>0.7</v>
      </c>
      <c r="L178" s="104">
        <v>0.7</v>
      </c>
      <c r="M178" s="104">
        <v>0.7</v>
      </c>
      <c r="N178" s="104">
        <v>0.7</v>
      </c>
      <c r="O178" s="104">
        <v>0.7</v>
      </c>
      <c r="P178" s="104">
        <v>0.7</v>
      </c>
      <c r="Q178" s="83"/>
      <c r="R178" s="83" t="s">
        <v>723</v>
      </c>
      <c r="S178" s="83" t="s">
        <v>723</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25">
      <c r="A179" s="50"/>
      <c r="B179" s="59"/>
      <c r="C179" s="52">
        <f t="shared" si="21"/>
        <v>3</v>
      </c>
      <c r="D179" s="80"/>
      <c r="E179" s="75"/>
      <c r="F179" s="75" t="s">
        <v>744</v>
      </c>
      <c r="G179" s="80"/>
      <c r="H179" s="83" t="s">
        <v>745</v>
      </c>
      <c r="I179" s="103" t="s">
        <v>722</v>
      </c>
      <c r="J179" s="103"/>
      <c r="K179" s="104">
        <v>3.5000000000000003E-2</v>
      </c>
      <c r="L179" s="104">
        <v>3.5000000000000003E-2</v>
      </c>
      <c r="M179" s="104">
        <v>3.5000000000000003E-2</v>
      </c>
      <c r="N179" s="104">
        <v>3.5000000000000003E-2</v>
      </c>
      <c r="O179" s="104">
        <v>3.5000000000000003E-2</v>
      </c>
      <c r="P179" s="104">
        <v>3.5000000000000003E-2</v>
      </c>
      <c r="Q179" s="83"/>
      <c r="R179" s="83" t="s">
        <v>607</v>
      </c>
      <c r="S179" s="83" t="s">
        <v>607</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25">
      <c r="A180" s="50"/>
      <c r="B180" s="59"/>
      <c r="C180" s="52">
        <f t="shared" si="21"/>
        <v>3</v>
      </c>
      <c r="D180" s="80"/>
      <c r="E180" s="75"/>
      <c r="F180" s="75" t="s">
        <v>746</v>
      </c>
      <c r="G180" s="80"/>
      <c r="H180" s="83" t="s">
        <v>745</v>
      </c>
      <c r="I180" s="103" t="s">
        <v>722</v>
      </c>
      <c r="J180" s="103"/>
      <c r="K180" s="104">
        <v>0.33</v>
      </c>
      <c r="L180" s="104">
        <v>0.33</v>
      </c>
      <c r="M180" s="104">
        <v>0.33</v>
      </c>
      <c r="N180" s="104">
        <v>0.33</v>
      </c>
      <c r="O180" s="104">
        <v>0.33</v>
      </c>
      <c r="P180" s="104">
        <v>0.33</v>
      </c>
      <c r="Q180" s="83"/>
      <c r="R180" s="83" t="s">
        <v>607</v>
      </c>
      <c r="S180" s="83" t="s">
        <v>607</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25">
      <c r="A181" s="50"/>
      <c r="B181" s="59"/>
      <c r="C181" s="52">
        <f t="shared" si="21"/>
        <v>3</v>
      </c>
      <c r="D181" s="80"/>
      <c r="E181" s="75"/>
      <c r="F181" s="75" t="s">
        <v>747</v>
      </c>
      <c r="G181" s="80"/>
      <c r="H181" s="83" t="s">
        <v>748</v>
      </c>
      <c r="I181" s="103" t="s">
        <v>722</v>
      </c>
      <c r="J181" s="103"/>
      <c r="K181" s="104">
        <v>0.12</v>
      </c>
      <c r="L181" s="104">
        <v>0.12</v>
      </c>
      <c r="M181" s="104">
        <v>0.12</v>
      </c>
      <c r="N181" s="104">
        <v>0.12</v>
      </c>
      <c r="O181" s="104">
        <v>0.12</v>
      </c>
      <c r="P181" s="104">
        <v>0.12</v>
      </c>
      <c r="Q181" s="83"/>
      <c r="R181" s="83" t="s">
        <v>607</v>
      </c>
      <c r="S181" s="83" t="s">
        <v>607</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25">
      <c r="A182" s="50"/>
      <c r="B182" s="59"/>
      <c r="C182" s="52">
        <f t="shared" si="21"/>
        <v>3</v>
      </c>
      <c r="D182" s="80"/>
      <c r="E182" s="75"/>
      <c r="F182" s="75" t="s">
        <v>749</v>
      </c>
      <c r="G182" s="80"/>
      <c r="H182" s="83" t="s">
        <v>750</v>
      </c>
      <c r="I182" s="103" t="s">
        <v>722</v>
      </c>
      <c r="J182" s="103"/>
      <c r="K182" s="104">
        <v>4.2999999999999997E-2</v>
      </c>
      <c r="L182" s="104">
        <v>4.2999999999999997E-2</v>
      </c>
      <c r="M182" s="104">
        <v>4.2999999999999997E-2</v>
      </c>
      <c r="N182" s="104">
        <v>4.2999999999999997E-2</v>
      </c>
      <c r="O182" s="104">
        <v>4.2999999999999997E-2</v>
      </c>
      <c r="P182" s="104">
        <v>4.2999999999999997E-2</v>
      </c>
      <c r="Q182" s="83"/>
      <c r="R182" s="83" t="s">
        <v>723</v>
      </c>
      <c r="S182" s="83" t="s">
        <v>607</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25">
      <c r="A183" s="50"/>
      <c r="B183" s="59"/>
      <c r="C183" s="52">
        <f t="shared" si="21"/>
        <v>3</v>
      </c>
      <c r="D183" s="80"/>
      <c r="E183" s="75"/>
      <c r="F183" s="75" t="s">
        <v>751</v>
      </c>
      <c r="G183" s="80"/>
      <c r="H183" s="83" t="s">
        <v>752</v>
      </c>
      <c r="I183" s="103" t="s">
        <v>722</v>
      </c>
      <c r="J183" s="103"/>
      <c r="K183" s="104">
        <v>0.18</v>
      </c>
      <c r="L183" s="104">
        <v>0.18</v>
      </c>
      <c r="M183" s="83"/>
      <c r="N183" s="83"/>
      <c r="O183" s="83"/>
      <c r="P183" s="83"/>
      <c r="Q183" s="83"/>
      <c r="R183" s="83" t="s">
        <v>607</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25">
      <c r="A184" s="50"/>
      <c r="B184" s="59"/>
      <c r="C184" s="52">
        <f>INT($C$40)+1</f>
        <v>2</v>
      </c>
      <c r="D184" s="80"/>
      <c r="E184" s="75"/>
      <c r="F184" s="308" t="s">
        <v>753</v>
      </c>
      <c r="G184" s="80"/>
      <c r="H184" s="298" t="s">
        <v>754</v>
      </c>
      <c r="I184" s="103"/>
      <c r="J184" s="103" t="s">
        <v>614</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25">
      <c r="A185" s="50"/>
      <c r="B185" s="59"/>
      <c r="C185" s="52">
        <f t="shared" ref="C185:C199" si="23">INT($C$40)+2</f>
        <v>3</v>
      </c>
      <c r="D185" s="80"/>
      <c r="E185" s="75" t="s">
        <v>755</v>
      </c>
      <c r="F185" s="75" t="s">
        <v>756</v>
      </c>
      <c r="G185" s="80"/>
      <c r="H185" s="83" t="s">
        <v>757</v>
      </c>
      <c r="I185" s="103" t="s">
        <v>758</v>
      </c>
      <c r="J185" s="103"/>
      <c r="K185" s="104">
        <v>25</v>
      </c>
      <c r="L185" s="104">
        <v>25</v>
      </c>
      <c r="M185" s="104">
        <v>25</v>
      </c>
      <c r="N185" s="104">
        <v>25</v>
      </c>
      <c r="O185" s="104">
        <v>25</v>
      </c>
      <c r="P185" s="104">
        <v>25</v>
      </c>
      <c r="Q185" s="83"/>
      <c r="R185" s="83" t="s">
        <v>759</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25">
      <c r="A186" s="50"/>
      <c r="B186" s="59"/>
      <c r="C186" s="52">
        <f t="shared" si="23"/>
        <v>3</v>
      </c>
      <c r="D186" s="80"/>
      <c r="E186" s="75"/>
      <c r="F186" s="75" t="s">
        <v>760</v>
      </c>
      <c r="G186" s="80"/>
      <c r="H186" s="83" t="s">
        <v>761</v>
      </c>
      <c r="I186" s="103" t="s">
        <v>596</v>
      </c>
      <c r="J186" s="103"/>
      <c r="K186" s="104">
        <v>0.09</v>
      </c>
      <c r="L186" s="104">
        <v>0.09</v>
      </c>
      <c r="M186" s="104">
        <v>0.09</v>
      </c>
      <c r="N186" s="104">
        <v>0.09</v>
      </c>
      <c r="O186" s="104">
        <v>0.09</v>
      </c>
      <c r="P186" s="104">
        <v>0.09</v>
      </c>
      <c r="Q186" s="83"/>
      <c r="R186" s="83" t="s">
        <v>607</v>
      </c>
      <c r="S186" s="83" t="s">
        <v>607</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25">
      <c r="A187" s="50"/>
      <c r="B187" s="59"/>
      <c r="C187" s="52">
        <f t="shared" si="23"/>
        <v>3</v>
      </c>
      <c r="D187" s="80"/>
      <c r="E187" s="75"/>
      <c r="F187" s="75" t="s">
        <v>762</v>
      </c>
      <c r="G187" s="80"/>
      <c r="H187" s="83" t="s">
        <v>763</v>
      </c>
      <c r="I187" s="103" t="s">
        <v>764</v>
      </c>
      <c r="J187" s="103"/>
      <c r="K187" s="104">
        <v>0.26</v>
      </c>
      <c r="L187" s="104">
        <v>0.26</v>
      </c>
      <c r="M187" s="104">
        <v>0.36</v>
      </c>
      <c r="N187" s="104">
        <v>0.31</v>
      </c>
      <c r="O187" s="104">
        <v>0.36</v>
      </c>
      <c r="P187" s="104">
        <v>0.36</v>
      </c>
      <c r="Q187" s="83"/>
      <c r="R187" s="83" t="s">
        <v>607</v>
      </c>
      <c r="S187" s="83" t="s">
        <v>607</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25">
      <c r="A188" s="50"/>
      <c r="B188" s="59"/>
      <c r="C188" s="52">
        <f t="shared" si="23"/>
        <v>3</v>
      </c>
      <c r="D188" s="80"/>
      <c r="E188" s="75"/>
      <c r="F188" s="75" t="s">
        <v>765</v>
      </c>
      <c r="G188" s="80"/>
      <c r="H188" s="83" t="s">
        <v>766</v>
      </c>
      <c r="I188" s="103" t="s">
        <v>624</v>
      </c>
      <c r="J188" s="103"/>
      <c r="K188" s="104">
        <v>8.0000000000000007E-5</v>
      </c>
      <c r="L188" s="104">
        <v>8.0000000000000007E-5</v>
      </c>
      <c r="M188" s="104">
        <v>8.0000000000000007E-5</v>
      </c>
      <c r="N188" s="104">
        <v>8.0000000000000007E-5</v>
      </c>
      <c r="O188" s="104">
        <v>8.0000000000000007E-5</v>
      </c>
      <c r="P188" s="104">
        <v>8.0000000000000007E-5</v>
      </c>
      <c r="Q188" s="83"/>
      <c r="R188" s="83" t="s">
        <v>607</v>
      </c>
      <c r="S188" s="83" t="s">
        <v>607</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25">
      <c r="A189" s="50"/>
      <c r="B189" s="59"/>
      <c r="C189" s="52">
        <f t="shared" si="23"/>
        <v>3</v>
      </c>
      <c r="D189" s="80"/>
      <c r="E189" s="75"/>
      <c r="F189" s="75" t="s">
        <v>767</v>
      </c>
      <c r="G189" s="80"/>
      <c r="H189" s="83" t="s">
        <v>768</v>
      </c>
      <c r="I189" s="103" t="s">
        <v>596</v>
      </c>
      <c r="J189" s="103"/>
      <c r="K189" s="104">
        <v>0.84</v>
      </c>
      <c r="L189" s="104">
        <v>0.84</v>
      </c>
      <c r="M189" s="104">
        <v>0.84</v>
      </c>
      <c r="N189" s="104">
        <v>0.84</v>
      </c>
      <c r="O189" s="104">
        <v>0.84</v>
      </c>
      <c r="P189" s="104">
        <v>0.84</v>
      </c>
      <c r="Q189" s="83"/>
      <c r="R189" s="83" t="s">
        <v>607</v>
      </c>
      <c r="S189" s="83" t="s">
        <v>607</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25">
      <c r="A190" s="50"/>
      <c r="B190" s="59"/>
      <c r="C190" s="52">
        <f t="shared" si="23"/>
        <v>3</v>
      </c>
      <c r="D190" s="80"/>
      <c r="E190" s="75"/>
      <c r="F190" s="75" t="s">
        <v>769</v>
      </c>
      <c r="G190" s="80"/>
      <c r="H190" s="83" t="s">
        <v>770</v>
      </c>
      <c r="I190" s="103" t="s">
        <v>596</v>
      </c>
      <c r="J190" s="103"/>
      <c r="K190" s="104">
        <v>0.23</v>
      </c>
      <c r="L190" s="104">
        <v>0.23</v>
      </c>
      <c r="M190" s="104">
        <v>0.23</v>
      </c>
      <c r="N190" s="104">
        <v>0.23</v>
      </c>
      <c r="O190" s="104">
        <v>0.23</v>
      </c>
      <c r="P190" s="104">
        <v>0.23</v>
      </c>
      <c r="Q190" s="83"/>
      <c r="R190" s="83" t="s">
        <v>771</v>
      </c>
      <c r="S190" s="83" t="s">
        <v>607</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25">
      <c r="A191" s="50"/>
      <c r="B191" s="59"/>
      <c r="C191" s="52">
        <f t="shared" si="23"/>
        <v>3</v>
      </c>
      <c r="D191" s="80"/>
      <c r="E191" s="75"/>
      <c r="F191" s="75" t="s">
        <v>772</v>
      </c>
      <c r="G191" s="80"/>
      <c r="H191" s="83" t="s">
        <v>773</v>
      </c>
      <c r="I191" s="103" t="s">
        <v>774</v>
      </c>
      <c r="J191" s="103"/>
      <c r="K191" s="104">
        <v>0.02</v>
      </c>
      <c r="L191" s="104">
        <v>0.02</v>
      </c>
      <c r="M191" s="104">
        <v>2.5000000000000001E-3</v>
      </c>
      <c r="N191" s="104">
        <v>2.5000000000000001E-3</v>
      </c>
      <c r="O191" s="104">
        <v>2.5000000000000001E-3</v>
      </c>
      <c r="P191" s="104">
        <v>2.5000000000000001E-3</v>
      </c>
      <c r="Q191" s="83"/>
      <c r="R191" s="83" t="s">
        <v>771</v>
      </c>
      <c r="S191" s="83" t="s">
        <v>775</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25">
      <c r="A192" s="50"/>
      <c r="B192" s="59"/>
      <c r="C192" s="52">
        <f t="shared" si="23"/>
        <v>3</v>
      </c>
      <c r="D192" s="80"/>
      <c r="E192" s="75"/>
      <c r="F192" s="75" t="s">
        <v>776</v>
      </c>
      <c r="G192" s="80"/>
      <c r="H192" s="83" t="s">
        <v>777</v>
      </c>
      <c r="I192" s="103" t="s">
        <v>669</v>
      </c>
      <c r="J192" s="103"/>
      <c r="K192" s="104">
        <v>0.9</v>
      </c>
      <c r="L192" s="104">
        <v>0.9</v>
      </c>
      <c r="M192" s="104">
        <v>0.9</v>
      </c>
      <c r="N192" s="104">
        <v>0.9</v>
      </c>
      <c r="O192" s="104">
        <v>0.9</v>
      </c>
      <c r="P192" s="104">
        <v>0.9</v>
      </c>
      <c r="Q192" s="83"/>
      <c r="R192" s="83" t="s">
        <v>607</v>
      </c>
      <c r="S192" s="83" t="s">
        <v>775</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25">
      <c r="A193" s="50"/>
      <c r="B193" s="59"/>
      <c r="C193" s="52">
        <f t="shared" si="23"/>
        <v>3</v>
      </c>
      <c r="D193" s="80"/>
      <c r="E193" s="75"/>
      <c r="F193" s="75" t="s">
        <v>778</v>
      </c>
      <c r="G193" s="80"/>
      <c r="H193" s="83" t="s">
        <v>779</v>
      </c>
      <c r="I193" s="103" t="s">
        <v>2457</v>
      </c>
      <c r="J193" s="103"/>
      <c r="K193" s="104">
        <v>5.7000000000000003E-5</v>
      </c>
      <c r="L193" s="104">
        <v>5.7000000000000003E-5</v>
      </c>
      <c r="M193" s="104">
        <v>5.7000000000000003E-5</v>
      </c>
      <c r="N193" s="104">
        <v>5.7000000000000003E-5</v>
      </c>
      <c r="O193" s="104">
        <v>5.7000000000000003E-5</v>
      </c>
      <c r="P193" s="104">
        <v>5.7000000000000003E-5</v>
      </c>
      <c r="Q193" s="83"/>
      <c r="R193" s="83" t="s">
        <v>771</v>
      </c>
      <c r="S193" s="83" t="s">
        <v>775</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25">
      <c r="A194" s="50"/>
      <c r="B194" s="59"/>
      <c r="C194" s="52">
        <f t="shared" si="23"/>
        <v>3</v>
      </c>
      <c r="D194" s="80"/>
      <c r="E194" s="75"/>
      <c r="F194" s="75" t="s">
        <v>780</v>
      </c>
      <c r="G194" s="80"/>
      <c r="H194" s="83" t="s">
        <v>781</v>
      </c>
      <c r="I194" s="103" t="s">
        <v>722</v>
      </c>
      <c r="J194" s="103"/>
      <c r="K194" s="104">
        <v>0.16</v>
      </c>
      <c r="L194" s="104">
        <v>0.16</v>
      </c>
      <c r="M194" s="104">
        <v>0.16</v>
      </c>
      <c r="N194" s="104">
        <v>0.16</v>
      </c>
      <c r="O194" s="104">
        <v>0.16</v>
      </c>
      <c r="P194" s="104">
        <v>0.16</v>
      </c>
      <c r="Q194" s="83"/>
      <c r="R194" s="83" t="s">
        <v>771</v>
      </c>
      <c r="S194" s="83" t="s">
        <v>775</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25">
      <c r="A195" s="50"/>
      <c r="B195" s="59"/>
      <c r="C195" s="52">
        <f t="shared" si="23"/>
        <v>3</v>
      </c>
      <c r="D195" s="80"/>
      <c r="E195" s="75"/>
      <c r="F195" s="75" t="s">
        <v>782</v>
      </c>
      <c r="G195" s="80"/>
      <c r="H195" s="83" t="s">
        <v>783</v>
      </c>
      <c r="I195" s="103" t="s">
        <v>619</v>
      </c>
      <c r="J195" s="103"/>
      <c r="K195" s="104">
        <v>1.52E-2</v>
      </c>
      <c r="L195" s="104">
        <v>1.52E-2</v>
      </c>
      <c r="M195" s="104">
        <v>1.52E-2</v>
      </c>
      <c r="N195" s="104">
        <v>1.52E-2</v>
      </c>
      <c r="O195" s="104">
        <v>1.52E-2</v>
      </c>
      <c r="P195" s="104">
        <v>1.52E-2</v>
      </c>
      <c r="Q195" s="83"/>
      <c r="R195" s="83" t="s">
        <v>607</v>
      </c>
      <c r="S195" s="83" t="s">
        <v>607</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25">
      <c r="A196" s="50"/>
      <c r="B196" s="59"/>
      <c r="C196" s="52">
        <f t="shared" si="23"/>
        <v>3</v>
      </c>
      <c r="D196" s="80"/>
      <c r="E196" s="75"/>
      <c r="F196" s="75" t="s">
        <v>784</v>
      </c>
      <c r="G196" s="80"/>
      <c r="H196" s="83" t="s">
        <v>785</v>
      </c>
      <c r="I196" s="103" t="s">
        <v>722</v>
      </c>
      <c r="J196" s="103"/>
      <c r="K196" s="310">
        <v>4.6000000000000001E-4</v>
      </c>
      <c r="L196" s="310">
        <v>4.6000000000000001E-4</v>
      </c>
      <c r="M196" s="104">
        <v>5.2599999999999999E-4</v>
      </c>
      <c r="N196" s="104">
        <v>5.2599999999999999E-4</v>
      </c>
      <c r="O196" s="104">
        <v>5.2599999999999999E-4</v>
      </c>
      <c r="P196" s="104">
        <v>5.2599999999999999E-4</v>
      </c>
      <c r="Q196" s="83"/>
      <c r="R196" s="83" t="s">
        <v>786</v>
      </c>
      <c r="S196" s="83" t="s">
        <v>786</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25">
      <c r="A197" s="50"/>
      <c r="B197" s="59"/>
      <c r="C197" s="52">
        <f t="shared" si="23"/>
        <v>3</v>
      </c>
      <c r="D197" s="80"/>
      <c r="E197" s="75"/>
      <c r="F197" s="75" t="s">
        <v>787</v>
      </c>
      <c r="G197" s="80"/>
      <c r="H197" s="83" t="s">
        <v>788</v>
      </c>
      <c r="I197" s="103" t="s">
        <v>596</v>
      </c>
      <c r="J197" s="103"/>
      <c r="K197" s="310">
        <v>1.47E-4</v>
      </c>
      <c r="L197" s="310">
        <v>1.47E-4</v>
      </c>
      <c r="M197" s="104">
        <v>1.61E-2</v>
      </c>
      <c r="N197" s="104">
        <v>1.29E-2</v>
      </c>
      <c r="O197" s="104">
        <v>1.61E-2</v>
      </c>
      <c r="P197" s="104">
        <v>1.61E-2</v>
      </c>
      <c r="Q197" s="83"/>
      <c r="R197" s="83" t="s">
        <v>786</v>
      </c>
      <c r="S197" s="83" t="s">
        <v>786</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25">
      <c r="A198" s="50"/>
      <c r="B198" s="59"/>
      <c r="C198" s="52">
        <f t="shared" si="23"/>
        <v>3</v>
      </c>
      <c r="D198" s="80"/>
      <c r="E198" s="75"/>
      <c r="F198" s="75" t="s">
        <v>789</v>
      </c>
      <c r="G198" s="80"/>
      <c r="H198" s="83" t="s">
        <v>790</v>
      </c>
      <c r="I198" s="103" t="s">
        <v>791</v>
      </c>
      <c r="J198" s="103"/>
      <c r="K198" s="104">
        <v>3.375E-3</v>
      </c>
      <c r="L198" s="104">
        <v>3.375E-3</v>
      </c>
      <c r="M198" s="104">
        <v>4.2200000000000001E-2</v>
      </c>
      <c r="N198" s="104">
        <v>3.3799999999999997E-2</v>
      </c>
      <c r="O198" s="104">
        <v>4.2200000000000001E-2</v>
      </c>
      <c r="P198" s="104">
        <v>4.2200000000000001E-2</v>
      </c>
      <c r="Q198" s="83"/>
      <c r="R198" s="83" t="s">
        <v>786</v>
      </c>
      <c r="S198" s="83" t="s">
        <v>786</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25">
      <c r="A199" s="50"/>
      <c r="B199" s="59"/>
      <c r="C199" s="52">
        <f t="shared" si="23"/>
        <v>3</v>
      </c>
      <c r="D199" s="80"/>
      <c r="E199" s="75"/>
      <c r="F199" s="75" t="s">
        <v>792</v>
      </c>
      <c r="G199" s="80"/>
      <c r="H199" s="83" t="s">
        <v>793</v>
      </c>
      <c r="I199" s="103" t="s">
        <v>794</v>
      </c>
      <c r="J199" s="103"/>
      <c r="K199" s="83"/>
      <c r="L199" s="83"/>
      <c r="M199" s="104">
        <v>1.1E-4</v>
      </c>
      <c r="N199" s="104">
        <v>1.1E-4</v>
      </c>
      <c r="O199" s="104">
        <v>1.1E-4</v>
      </c>
      <c r="P199" s="104">
        <v>1.1E-4</v>
      </c>
      <c r="Q199" s="83"/>
      <c r="R199" s="83"/>
      <c r="S199" s="83" t="s">
        <v>607</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25">
      <c r="A200" s="50"/>
      <c r="B200" s="59"/>
      <c r="C200" s="52">
        <f>INT($C$40)+3</f>
        <v>4</v>
      </c>
      <c r="D200" s="80"/>
      <c r="E200" s="75"/>
      <c r="F200" s="75" t="s">
        <v>795</v>
      </c>
      <c r="G200" s="80"/>
      <c r="H200" s="83" t="s">
        <v>796</v>
      </c>
      <c r="I200" s="103" t="s">
        <v>596</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25">
      <c r="A201" s="50"/>
      <c r="B201" s="59"/>
      <c r="C201" s="52">
        <f>INT($C$40)+2</f>
        <v>3</v>
      </c>
      <c r="D201" s="80"/>
      <c r="E201" s="75"/>
      <c r="F201" s="75" t="s">
        <v>797</v>
      </c>
      <c r="G201" s="80"/>
      <c r="H201" s="83" t="s">
        <v>798</v>
      </c>
      <c r="I201" s="103" t="s">
        <v>2456</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607</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25">
      <c r="A202" s="50"/>
      <c r="B202" s="59"/>
      <c r="C202" s="52">
        <f>INT($C$40)+2</f>
        <v>3</v>
      </c>
      <c r="D202" s="80"/>
      <c r="E202" s="75"/>
      <c r="F202" s="75" t="s">
        <v>799</v>
      </c>
      <c r="G202" s="80"/>
      <c r="H202" s="83" t="s">
        <v>800</v>
      </c>
      <c r="I202" s="103" t="s">
        <v>801</v>
      </c>
      <c r="J202" s="103"/>
      <c r="K202" s="104">
        <v>40</v>
      </c>
      <c r="L202" s="104">
        <v>40</v>
      </c>
      <c r="M202" s="104">
        <v>5</v>
      </c>
      <c r="N202" s="104">
        <v>5</v>
      </c>
      <c r="O202" s="104">
        <v>5</v>
      </c>
      <c r="P202" s="104">
        <v>5</v>
      </c>
      <c r="Q202" s="83"/>
      <c r="R202" s="83" t="s">
        <v>607</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25">
      <c r="A203" s="50"/>
      <c r="B203" s="59"/>
      <c r="C203" s="52">
        <f>INT($C$40)+2</f>
        <v>3</v>
      </c>
      <c r="D203" s="80"/>
      <c r="E203" s="75"/>
      <c r="F203" s="75" t="s">
        <v>802</v>
      </c>
      <c r="G203" s="80"/>
      <c r="H203" s="83" t="s">
        <v>803</v>
      </c>
      <c r="I203" s="103" t="s">
        <v>804</v>
      </c>
      <c r="J203" s="103"/>
      <c r="K203" s="104">
        <v>100</v>
      </c>
      <c r="L203" s="104">
        <v>100</v>
      </c>
      <c r="M203" s="104">
        <v>100</v>
      </c>
      <c r="N203" s="104">
        <v>100</v>
      </c>
      <c r="O203" s="104">
        <v>100</v>
      </c>
      <c r="P203" s="104">
        <v>100</v>
      </c>
      <c r="Q203" s="83"/>
      <c r="R203" s="83" t="s">
        <v>607</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25">
      <c r="A204" s="50"/>
      <c r="B204" s="59"/>
      <c r="C204" s="52">
        <f>INT($C$40)+2</f>
        <v>3</v>
      </c>
      <c r="D204" s="80"/>
      <c r="E204" s="75"/>
      <c r="F204" s="75" t="s">
        <v>805</v>
      </c>
      <c r="G204" s="80"/>
      <c r="H204" s="83" t="s">
        <v>806</v>
      </c>
      <c r="I204" s="103" t="s">
        <v>804</v>
      </c>
      <c r="J204" s="103"/>
      <c r="K204" s="104">
        <v>100</v>
      </c>
      <c r="L204" s="104">
        <v>100</v>
      </c>
      <c r="M204" s="104">
        <v>100</v>
      </c>
      <c r="N204" s="104">
        <v>100</v>
      </c>
      <c r="O204" s="104">
        <v>100</v>
      </c>
      <c r="P204" s="104">
        <v>100</v>
      </c>
      <c r="Q204" s="83"/>
      <c r="R204" s="83" t="s">
        <v>607</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25">
      <c r="A205" s="50"/>
      <c r="B205" s="59"/>
      <c r="C205" s="52">
        <f>INT($C$40)+1</f>
        <v>2</v>
      </c>
      <c r="D205" s="80"/>
      <c r="E205" s="75"/>
      <c r="F205" s="308" t="s">
        <v>807</v>
      </c>
      <c r="G205" s="80"/>
      <c r="H205" s="298" t="s">
        <v>808</v>
      </c>
      <c r="I205" s="103"/>
      <c r="J205" s="103" t="s">
        <v>614</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25">
      <c r="A206" s="50"/>
      <c r="B206" s="59"/>
      <c r="C206" s="52">
        <f>INT($C$40)+3</f>
        <v>4</v>
      </c>
      <c r="D206" s="80"/>
      <c r="E206" s="75" t="s">
        <v>809</v>
      </c>
      <c r="F206" s="75" t="s">
        <v>810</v>
      </c>
      <c r="G206" s="80"/>
      <c r="H206" s="83" t="s">
        <v>589</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25">
      <c r="A207" s="50"/>
      <c r="B207" s="59"/>
      <c r="C207" s="52">
        <f t="shared" ref="C207:C213" si="26">INT($C$40)+2</f>
        <v>3</v>
      </c>
      <c r="D207" s="80"/>
      <c r="E207" s="75"/>
      <c r="F207" s="75" t="s">
        <v>811</v>
      </c>
      <c r="G207" s="80"/>
      <c r="H207" s="83" t="s">
        <v>812</v>
      </c>
      <c r="I207" s="103" t="s">
        <v>596</v>
      </c>
      <c r="J207" s="103"/>
      <c r="K207" s="104">
        <v>0.3</v>
      </c>
      <c r="L207" s="104">
        <v>0.3</v>
      </c>
      <c r="M207" s="104">
        <v>0.3</v>
      </c>
      <c r="N207" s="104">
        <v>0.3</v>
      </c>
      <c r="O207" s="104">
        <v>0.3</v>
      </c>
      <c r="P207" s="104">
        <v>0.3</v>
      </c>
      <c r="Q207" s="83"/>
      <c r="R207" s="83" t="s">
        <v>813</v>
      </c>
      <c r="S207" s="83" t="s">
        <v>813</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25">
      <c r="A208" s="50"/>
      <c r="B208" s="59"/>
      <c r="C208" s="52">
        <f t="shared" si="26"/>
        <v>3</v>
      </c>
      <c r="D208" s="80"/>
      <c r="E208" s="75"/>
      <c r="F208" s="75" t="s">
        <v>814</v>
      </c>
      <c r="G208" s="80"/>
      <c r="H208" s="83" t="s">
        <v>815</v>
      </c>
      <c r="I208" s="103" t="s">
        <v>596</v>
      </c>
      <c r="J208" s="103"/>
      <c r="K208" s="104">
        <v>0.25</v>
      </c>
      <c r="L208" s="104">
        <v>0.25</v>
      </c>
      <c r="M208" s="104">
        <v>0.25</v>
      </c>
      <c r="N208" s="104">
        <v>0.25</v>
      </c>
      <c r="O208" s="104">
        <v>0.25</v>
      </c>
      <c r="P208" s="104">
        <v>0.25</v>
      </c>
      <c r="Q208" s="83"/>
      <c r="R208" s="83" t="s">
        <v>813</v>
      </c>
      <c r="S208" s="83" t="s">
        <v>813</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25">
      <c r="A209" s="50"/>
      <c r="B209" s="59"/>
      <c r="C209" s="52">
        <f t="shared" si="26"/>
        <v>3</v>
      </c>
      <c r="D209" s="80"/>
      <c r="E209" s="75"/>
      <c r="F209" s="75" t="s">
        <v>816</v>
      </c>
      <c r="G209" s="80"/>
      <c r="H209" s="83" t="s">
        <v>817</v>
      </c>
      <c r="I209" s="103" t="s">
        <v>596</v>
      </c>
      <c r="J209" s="103"/>
      <c r="K209" s="104">
        <v>0.1</v>
      </c>
      <c r="L209" s="104">
        <v>0.1</v>
      </c>
      <c r="M209" s="104">
        <v>0.1</v>
      </c>
      <c r="N209" s="104">
        <v>0.1</v>
      </c>
      <c r="O209" s="104">
        <v>0.1</v>
      </c>
      <c r="P209" s="104">
        <v>0.1</v>
      </c>
      <c r="Q209" s="83"/>
      <c r="R209" s="83" t="s">
        <v>813</v>
      </c>
      <c r="S209" s="83" t="s">
        <v>813</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25">
      <c r="A210" s="50"/>
      <c r="B210" s="59"/>
      <c r="C210" s="52">
        <f t="shared" si="26"/>
        <v>3</v>
      </c>
      <c r="D210" s="80"/>
      <c r="E210" s="75"/>
      <c r="F210" s="75" t="s">
        <v>818</v>
      </c>
      <c r="G210" s="80"/>
      <c r="H210" s="83" t="s">
        <v>819</v>
      </c>
      <c r="I210" s="103" t="s">
        <v>641</v>
      </c>
      <c r="J210" s="103"/>
      <c r="K210" s="104">
        <v>7.0000000000000001E-3</v>
      </c>
      <c r="L210" s="104">
        <v>7.0000000000000001E-3</v>
      </c>
      <c r="M210" s="104">
        <v>7.0000000000000001E-3</v>
      </c>
      <c r="N210" s="104">
        <v>7.0000000000000001E-3</v>
      </c>
      <c r="O210" s="104">
        <v>7.0000000000000001E-3</v>
      </c>
      <c r="P210" s="104">
        <v>7.0000000000000001E-3</v>
      </c>
      <c r="Q210" s="83"/>
      <c r="R210" s="83" t="s">
        <v>813</v>
      </c>
      <c r="S210" s="83" t="s">
        <v>813</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25">
      <c r="A211" s="50"/>
      <c r="B211" s="59"/>
      <c r="C211" s="52">
        <f t="shared" si="26"/>
        <v>3</v>
      </c>
      <c r="D211" s="80"/>
      <c r="E211" s="75"/>
      <c r="F211" s="75" t="s">
        <v>820</v>
      </c>
      <c r="G211" s="80"/>
      <c r="H211" s="83" t="s">
        <v>821</v>
      </c>
      <c r="I211" s="103" t="s">
        <v>641</v>
      </c>
      <c r="J211" s="103"/>
      <c r="K211" s="104">
        <v>5.0000000000000001E-3</v>
      </c>
      <c r="L211" s="104">
        <v>5.0000000000000001E-3</v>
      </c>
      <c r="M211" s="104">
        <v>5.0000000000000001E-3</v>
      </c>
      <c r="N211" s="104">
        <v>5.0000000000000001E-3</v>
      </c>
      <c r="O211" s="104">
        <v>5.0000000000000001E-3</v>
      </c>
      <c r="P211" s="104">
        <v>5.0000000000000001E-3</v>
      </c>
      <c r="Q211" s="83"/>
      <c r="R211" s="83" t="s">
        <v>813</v>
      </c>
      <c r="S211" s="83" t="s">
        <v>813</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25">
      <c r="A212" s="50"/>
      <c r="B212" s="59"/>
      <c r="C212" s="52">
        <f t="shared" si="26"/>
        <v>3</v>
      </c>
      <c r="D212" s="80"/>
      <c r="E212" s="75"/>
      <c r="F212" s="75" t="s">
        <v>822</v>
      </c>
      <c r="G212" s="80"/>
      <c r="H212" s="83" t="s">
        <v>823</v>
      </c>
      <c r="I212" s="103" t="s">
        <v>596</v>
      </c>
      <c r="J212" s="103"/>
      <c r="K212" s="104">
        <v>0.35</v>
      </c>
      <c r="L212" s="104">
        <v>0.35</v>
      </c>
      <c r="M212" s="104">
        <v>0.35</v>
      </c>
      <c r="N212" s="104">
        <v>0.35</v>
      </c>
      <c r="O212" s="104">
        <v>0.35</v>
      </c>
      <c r="P212" s="104">
        <v>0.35</v>
      </c>
      <c r="Q212" s="83"/>
      <c r="R212" s="83" t="s">
        <v>813</v>
      </c>
      <c r="S212" s="83" t="s">
        <v>813</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25">
      <c r="A213" s="50"/>
      <c r="B213" s="59"/>
      <c r="C213" s="52">
        <f t="shared" si="26"/>
        <v>3</v>
      </c>
      <c r="D213" s="80"/>
      <c r="E213" s="75"/>
      <c r="F213" s="75" t="s">
        <v>824</v>
      </c>
      <c r="G213" s="80"/>
      <c r="H213" s="83" t="s">
        <v>825</v>
      </c>
      <c r="I213" s="103" t="s">
        <v>596</v>
      </c>
      <c r="J213" s="103"/>
      <c r="K213" s="104">
        <v>0.1</v>
      </c>
      <c r="L213" s="104">
        <v>0.1</v>
      </c>
      <c r="M213" s="104">
        <v>0.1</v>
      </c>
      <c r="N213" s="104">
        <v>0.1</v>
      </c>
      <c r="O213" s="104">
        <v>0.1</v>
      </c>
      <c r="P213" s="104">
        <v>0.1</v>
      </c>
      <c r="Q213" s="83"/>
      <c r="R213" s="83" t="s">
        <v>771</v>
      </c>
      <c r="S213" s="83" t="s">
        <v>813</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826</v>
      </c>
      <c r="G214" s="80"/>
      <c r="H214" s="298" t="s">
        <v>827</v>
      </c>
      <c r="I214" s="103"/>
      <c r="J214" s="103" t="s">
        <v>614</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828</v>
      </c>
      <c r="F215" s="75" t="s">
        <v>829</v>
      </c>
      <c r="G215" s="80"/>
      <c r="H215" s="83" t="s">
        <v>589</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25">
      <c r="A216" s="50"/>
      <c r="B216" s="59"/>
      <c r="C216" s="52">
        <f t="shared" ref="C216:C224" si="28">INT($C$40)+2</f>
        <v>3</v>
      </c>
      <c r="D216" s="80"/>
      <c r="E216" s="75"/>
      <c r="F216" s="75" t="s">
        <v>830</v>
      </c>
      <c r="G216" s="80"/>
      <c r="H216" s="83" t="s">
        <v>831</v>
      </c>
      <c r="I216" s="103" t="s">
        <v>596</v>
      </c>
      <c r="J216" s="103"/>
      <c r="K216" s="104">
        <v>0.05</v>
      </c>
      <c r="L216" s="104">
        <v>0.05</v>
      </c>
      <c r="M216" s="104">
        <v>0.05</v>
      </c>
      <c r="N216" s="104">
        <v>0.05</v>
      </c>
      <c r="O216" s="104">
        <v>0.05</v>
      </c>
      <c r="P216" s="104">
        <v>0.05</v>
      </c>
      <c r="Q216" s="83"/>
      <c r="R216" s="83" t="s">
        <v>832</v>
      </c>
      <c r="S216" s="83" t="s">
        <v>832</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25">
      <c r="A217" s="50"/>
      <c r="B217" s="59"/>
      <c r="C217" s="52">
        <f t="shared" si="28"/>
        <v>3</v>
      </c>
      <c r="D217" s="80"/>
      <c r="E217" s="75"/>
      <c r="F217" s="75" t="s">
        <v>833</v>
      </c>
      <c r="G217" s="80"/>
      <c r="H217" s="83" t="s">
        <v>834</v>
      </c>
      <c r="I217" s="103" t="s">
        <v>596</v>
      </c>
      <c r="J217" s="103"/>
      <c r="K217" s="104">
        <v>0.85</v>
      </c>
      <c r="L217" s="104">
        <v>0.85</v>
      </c>
      <c r="M217" s="104">
        <v>0.85</v>
      </c>
      <c r="N217" s="104">
        <v>0.85</v>
      </c>
      <c r="O217" s="104">
        <v>0.85</v>
      </c>
      <c r="P217" s="104">
        <v>0.85</v>
      </c>
      <c r="Q217" s="83"/>
      <c r="R217" s="83" t="s">
        <v>832</v>
      </c>
      <c r="S217" s="83" t="s">
        <v>832</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25">
      <c r="A218" s="50"/>
      <c r="B218" s="59"/>
      <c r="C218" s="52">
        <f t="shared" si="28"/>
        <v>3</v>
      </c>
      <c r="D218" s="80"/>
      <c r="E218" s="75"/>
      <c r="F218" s="75" t="s">
        <v>835</v>
      </c>
      <c r="G218" s="80"/>
      <c r="H218" s="83" t="s">
        <v>836</v>
      </c>
      <c r="I218" s="103" t="s">
        <v>596</v>
      </c>
      <c r="J218" s="103"/>
      <c r="K218" s="104">
        <v>5.5</v>
      </c>
      <c r="L218" s="104">
        <v>5.5</v>
      </c>
      <c r="M218" s="104">
        <v>5.5</v>
      </c>
      <c r="N218" s="104">
        <v>5.5</v>
      </c>
      <c r="O218" s="104">
        <v>5.5</v>
      </c>
      <c r="P218" s="104">
        <v>5.5</v>
      </c>
      <c r="Q218" s="83"/>
      <c r="R218" s="83" t="s">
        <v>832</v>
      </c>
      <c r="S218" s="83" t="s">
        <v>832</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25">
      <c r="A219" s="50"/>
      <c r="B219" s="59"/>
      <c r="C219" s="52">
        <f t="shared" si="28"/>
        <v>3</v>
      </c>
      <c r="D219" s="80"/>
      <c r="E219" s="75"/>
      <c r="F219" s="75" t="s">
        <v>837</v>
      </c>
      <c r="G219" s="80"/>
      <c r="H219" s="83" t="s">
        <v>838</v>
      </c>
      <c r="I219" s="103" t="s">
        <v>596</v>
      </c>
      <c r="J219" s="103"/>
      <c r="K219" s="104">
        <v>0.17799999999999999</v>
      </c>
      <c r="L219" s="104">
        <v>0.17799999999999999</v>
      </c>
      <c r="M219" s="104">
        <v>0.17799999999999999</v>
      </c>
      <c r="N219" s="104">
        <v>0.17799999999999999</v>
      </c>
      <c r="O219" s="104">
        <v>0.17799999999999999</v>
      </c>
      <c r="P219" s="104">
        <v>0.17799999999999999</v>
      </c>
      <c r="Q219" s="83"/>
      <c r="R219" s="83" t="s">
        <v>832</v>
      </c>
      <c r="S219" s="83" t="s">
        <v>832</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25">
      <c r="A220" s="50"/>
      <c r="B220" s="59"/>
      <c r="C220" s="52">
        <f t="shared" si="28"/>
        <v>3</v>
      </c>
      <c r="D220" s="80"/>
      <c r="E220" s="75"/>
      <c r="F220" s="75" t="s">
        <v>839</v>
      </c>
      <c r="G220" s="80"/>
      <c r="H220" s="83" t="s">
        <v>840</v>
      </c>
      <c r="I220" s="103" t="s">
        <v>669</v>
      </c>
      <c r="J220" s="103"/>
      <c r="K220" s="104">
        <v>0.92</v>
      </c>
      <c r="L220" s="104">
        <v>0.92</v>
      </c>
      <c r="M220" s="104">
        <v>0.92</v>
      </c>
      <c r="N220" s="104">
        <v>0.92</v>
      </c>
      <c r="O220" s="104">
        <v>0.92</v>
      </c>
      <c r="P220" s="104">
        <v>0.92</v>
      </c>
      <c r="Q220" s="83"/>
      <c r="R220" s="83" t="s">
        <v>723</v>
      </c>
      <c r="S220" s="83" t="s">
        <v>723</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841</v>
      </c>
      <c r="G221" s="80"/>
      <c r="H221" s="83" t="s">
        <v>842</v>
      </c>
      <c r="I221" s="103" t="s">
        <v>596</v>
      </c>
      <c r="J221" s="103"/>
      <c r="K221" s="104">
        <v>1</v>
      </c>
      <c r="L221" s="104">
        <v>1</v>
      </c>
      <c r="M221" s="104">
        <v>1</v>
      </c>
      <c r="N221" s="104">
        <v>1</v>
      </c>
      <c r="O221" s="104">
        <v>1</v>
      </c>
      <c r="P221" s="104">
        <v>1</v>
      </c>
      <c r="Q221" s="83"/>
      <c r="R221" s="83" t="s">
        <v>786</v>
      </c>
      <c r="S221" s="83" t="s">
        <v>786</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843</v>
      </c>
      <c r="G222" s="80"/>
      <c r="H222" s="83" t="s">
        <v>844</v>
      </c>
      <c r="I222" s="103" t="s">
        <v>596</v>
      </c>
      <c r="J222" s="103"/>
      <c r="K222" s="104">
        <v>0.6</v>
      </c>
      <c r="L222" s="104">
        <v>0.6</v>
      </c>
      <c r="M222" s="104">
        <v>0.6</v>
      </c>
      <c r="N222" s="104">
        <v>0.6</v>
      </c>
      <c r="O222" s="104">
        <v>0.6</v>
      </c>
      <c r="P222" s="104">
        <v>0.6</v>
      </c>
      <c r="Q222" s="83"/>
      <c r="R222" s="83" t="s">
        <v>786</v>
      </c>
      <c r="S222" s="83" t="s">
        <v>786</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845</v>
      </c>
      <c r="G223" s="80"/>
      <c r="H223" s="83" t="s">
        <v>846</v>
      </c>
      <c r="I223" s="103" t="s">
        <v>596</v>
      </c>
      <c r="J223" s="103"/>
      <c r="K223" s="104">
        <v>0.25</v>
      </c>
      <c r="L223" s="104">
        <v>0.25</v>
      </c>
      <c r="M223" s="104">
        <v>0.25</v>
      </c>
      <c r="N223" s="104">
        <v>0.25</v>
      </c>
      <c r="O223" s="104">
        <v>0.25</v>
      </c>
      <c r="P223" s="104">
        <v>0.25</v>
      </c>
      <c r="Q223" s="83"/>
      <c r="R223" s="83" t="s">
        <v>786</v>
      </c>
      <c r="S223" s="83" t="s">
        <v>786</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847</v>
      </c>
      <c r="G224" s="80"/>
      <c r="H224" s="83" t="s">
        <v>848</v>
      </c>
      <c r="I224" s="103" t="s">
        <v>596</v>
      </c>
      <c r="J224" s="103"/>
      <c r="K224" s="104">
        <v>0.9</v>
      </c>
      <c r="L224" s="104">
        <v>0.9</v>
      </c>
      <c r="M224" s="104">
        <v>0.9</v>
      </c>
      <c r="N224" s="104">
        <v>0.9</v>
      </c>
      <c r="O224" s="104">
        <v>0.9</v>
      </c>
      <c r="P224" s="104">
        <v>0.9</v>
      </c>
      <c r="Q224" s="83"/>
      <c r="R224" s="83" t="s">
        <v>849</v>
      </c>
      <c r="S224" s="83" t="s">
        <v>849</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25">
      <c r="A225" s="50"/>
      <c r="B225" s="59"/>
      <c r="C225" s="52">
        <f>INT($C$40)+1</f>
        <v>2</v>
      </c>
      <c r="D225" s="80"/>
      <c r="E225" s="75"/>
      <c r="F225" s="308" t="s">
        <v>850</v>
      </c>
      <c r="G225" s="80"/>
      <c r="H225" s="298" t="s">
        <v>851</v>
      </c>
      <c r="I225" s="103"/>
      <c r="J225" s="103" t="s">
        <v>614</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25">
      <c r="A226" s="50"/>
      <c r="B226" s="59"/>
      <c r="C226" s="52">
        <f>INT($C$40)+3</f>
        <v>4</v>
      </c>
      <c r="D226" s="80"/>
      <c r="E226" s="75" t="s">
        <v>852</v>
      </c>
      <c r="F226" s="75" t="s">
        <v>853</v>
      </c>
      <c r="G226" s="80"/>
      <c r="H226" s="83" t="s">
        <v>854</v>
      </c>
      <c r="I226" s="103" t="s">
        <v>626</v>
      </c>
      <c r="J226" s="103"/>
      <c r="K226" s="104">
        <v>90</v>
      </c>
      <c r="L226" s="104">
        <v>90</v>
      </c>
      <c r="M226" s="104">
        <v>0</v>
      </c>
      <c r="N226" s="104">
        <v>0</v>
      </c>
      <c r="O226" s="104">
        <v>0</v>
      </c>
      <c r="P226" s="104">
        <v>0</v>
      </c>
      <c r="Q226" s="83"/>
      <c r="R226" s="83" t="s">
        <v>855</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25">
      <c r="A227" s="50"/>
      <c r="B227" s="59"/>
      <c r="C227" s="52">
        <f t="shared" ref="C227:C239" si="31">INT($C$40)+2</f>
        <v>3</v>
      </c>
      <c r="D227" s="80"/>
      <c r="E227" s="75"/>
      <c r="F227" s="75" t="s">
        <v>856</v>
      </c>
      <c r="G227" s="80"/>
      <c r="H227" s="83" t="s">
        <v>857</v>
      </c>
      <c r="I227" s="103" t="s">
        <v>626</v>
      </c>
      <c r="J227" s="103"/>
      <c r="K227" s="104">
        <v>150</v>
      </c>
      <c r="L227" s="104">
        <v>150</v>
      </c>
      <c r="M227" s="104">
        <v>285</v>
      </c>
      <c r="N227" s="104">
        <v>285</v>
      </c>
      <c r="O227" s="104">
        <v>285</v>
      </c>
      <c r="P227" s="104">
        <v>285</v>
      </c>
      <c r="Q227" s="83"/>
      <c r="R227" s="83" t="s">
        <v>858</v>
      </c>
      <c r="S227" s="83" t="s">
        <v>858</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25">
      <c r="A228" s="50"/>
      <c r="B228" s="59"/>
      <c r="C228" s="52">
        <f t="shared" si="31"/>
        <v>3</v>
      </c>
      <c r="D228" s="80"/>
      <c r="E228" s="75"/>
      <c r="F228" s="75" t="s">
        <v>859</v>
      </c>
      <c r="G228" s="80"/>
      <c r="H228" s="83" t="s">
        <v>860</v>
      </c>
      <c r="I228" s="103" t="s">
        <v>596</v>
      </c>
      <c r="J228" s="103"/>
      <c r="K228" s="104">
        <v>1.304</v>
      </c>
      <c r="L228" s="104">
        <v>1.304</v>
      </c>
      <c r="M228" s="104">
        <v>2.2000000000000002</v>
      </c>
      <c r="N228" s="104">
        <v>2.2000000000000002</v>
      </c>
      <c r="O228" s="104">
        <v>2.2000000000000002</v>
      </c>
      <c r="P228" s="104">
        <v>2.2000000000000002</v>
      </c>
      <c r="Q228" s="83"/>
      <c r="R228" s="83" t="s">
        <v>858</v>
      </c>
      <c r="S228" s="83" t="s">
        <v>858</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25">
      <c r="A229" s="50"/>
      <c r="B229" s="59"/>
      <c r="C229" s="52">
        <f t="shared" si="31"/>
        <v>3</v>
      </c>
      <c r="D229" s="80"/>
      <c r="E229" s="75"/>
      <c r="F229" s="75" t="s">
        <v>861</v>
      </c>
      <c r="G229" s="80"/>
      <c r="H229" s="83" t="s">
        <v>860</v>
      </c>
      <c r="I229" s="103" t="s">
        <v>596</v>
      </c>
      <c r="J229" s="103"/>
      <c r="K229" s="104">
        <v>2.625</v>
      </c>
      <c r="L229" s="104">
        <v>2.625</v>
      </c>
      <c r="M229" s="104">
        <v>1.77</v>
      </c>
      <c r="N229" s="104">
        <v>1.77</v>
      </c>
      <c r="O229" s="104">
        <v>1.77</v>
      </c>
      <c r="P229" s="104">
        <v>1.77</v>
      </c>
      <c r="Q229" s="83"/>
      <c r="R229" s="83" t="s">
        <v>858</v>
      </c>
      <c r="S229" s="83" t="s">
        <v>858</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25">
      <c r="A230" s="50"/>
      <c r="B230" s="59"/>
      <c r="C230" s="52">
        <f t="shared" si="31"/>
        <v>3</v>
      </c>
      <c r="D230" s="80"/>
      <c r="E230" s="75"/>
      <c r="F230" s="75" t="s">
        <v>862</v>
      </c>
      <c r="G230" s="80"/>
      <c r="H230" s="83" t="s">
        <v>863</v>
      </c>
      <c r="I230" s="103" t="s">
        <v>596</v>
      </c>
      <c r="J230" s="103"/>
      <c r="K230" s="104">
        <v>0.33</v>
      </c>
      <c r="L230" s="104">
        <v>0.33</v>
      </c>
      <c r="M230" s="104">
        <v>0.33</v>
      </c>
      <c r="N230" s="104">
        <v>0.33</v>
      </c>
      <c r="O230" s="104">
        <v>0.33</v>
      </c>
      <c r="P230" s="104">
        <v>0.33</v>
      </c>
      <c r="Q230" s="83"/>
      <c r="R230" s="83" t="s">
        <v>858</v>
      </c>
      <c r="S230" s="83" t="s">
        <v>858</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25">
      <c r="A231" s="50"/>
      <c r="B231" s="59"/>
      <c r="C231" s="52">
        <f t="shared" si="31"/>
        <v>3</v>
      </c>
      <c r="D231" s="80"/>
      <c r="E231" s="75"/>
      <c r="F231" s="75" t="s">
        <v>864</v>
      </c>
      <c r="G231" s="80"/>
      <c r="H231" s="83" t="s">
        <v>865</v>
      </c>
      <c r="I231" s="103" t="s">
        <v>866</v>
      </c>
      <c r="J231" s="103"/>
      <c r="K231" s="104">
        <v>1.43</v>
      </c>
      <c r="L231" s="104">
        <v>1.43</v>
      </c>
      <c r="M231" s="104">
        <v>1.8</v>
      </c>
      <c r="N231" s="104">
        <v>1.8</v>
      </c>
      <c r="O231" s="104">
        <v>1.8</v>
      </c>
      <c r="P231" s="104">
        <v>1.8</v>
      </c>
      <c r="Q231" s="83"/>
      <c r="R231" s="83" t="s">
        <v>858</v>
      </c>
      <c r="S231" s="83" t="s">
        <v>858</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25">
      <c r="A232" s="50"/>
      <c r="B232" s="59"/>
      <c r="C232" s="52">
        <f t="shared" si="31"/>
        <v>3</v>
      </c>
      <c r="D232" s="80"/>
      <c r="E232" s="75"/>
      <c r="F232" s="75" t="s">
        <v>867</v>
      </c>
      <c r="G232" s="80"/>
      <c r="H232" s="83" t="s">
        <v>868</v>
      </c>
      <c r="I232" s="103" t="s">
        <v>596</v>
      </c>
      <c r="J232" s="103"/>
      <c r="K232" s="104">
        <v>3.38</v>
      </c>
      <c r="L232" s="104">
        <v>3.38</v>
      </c>
      <c r="M232" s="104">
        <v>2.42</v>
      </c>
      <c r="N232" s="104">
        <v>2.42</v>
      </c>
      <c r="O232" s="104">
        <v>2.42</v>
      </c>
      <c r="P232" s="104">
        <v>2.42</v>
      </c>
      <c r="Q232" s="83"/>
      <c r="R232" s="83" t="s">
        <v>858</v>
      </c>
      <c r="S232" s="83" t="s">
        <v>858</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25">
      <c r="A233" s="50"/>
      <c r="B233" s="59"/>
      <c r="C233" s="52">
        <f t="shared" si="31"/>
        <v>3</v>
      </c>
      <c r="D233" s="80"/>
      <c r="E233" s="75"/>
      <c r="F233" s="75" t="s">
        <v>869</v>
      </c>
      <c r="G233" s="80"/>
      <c r="H233" s="83" t="s">
        <v>870</v>
      </c>
      <c r="I233" s="103" t="s">
        <v>596</v>
      </c>
      <c r="J233" s="103"/>
      <c r="K233" s="104">
        <v>0.91</v>
      </c>
      <c r="L233" s="104">
        <v>0.91</v>
      </c>
      <c r="M233" s="104">
        <v>1.1599999999999999</v>
      </c>
      <c r="N233" s="104">
        <v>1.1599999999999999</v>
      </c>
      <c r="O233" s="104">
        <v>1.1599999999999999</v>
      </c>
      <c r="P233" s="104">
        <v>1.1599999999999999</v>
      </c>
      <c r="Q233" s="83"/>
      <c r="R233" s="83" t="s">
        <v>858</v>
      </c>
      <c r="S233" s="83" t="s">
        <v>858</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25">
      <c r="A234" s="50"/>
      <c r="B234" s="59"/>
      <c r="C234" s="52">
        <f t="shared" si="31"/>
        <v>3</v>
      </c>
      <c r="D234" s="80"/>
      <c r="E234" s="75"/>
      <c r="F234" s="75" t="s">
        <v>871</v>
      </c>
      <c r="G234" s="80"/>
      <c r="H234" s="83" t="s">
        <v>872</v>
      </c>
      <c r="I234" s="103" t="s">
        <v>873</v>
      </c>
      <c r="J234" s="103"/>
      <c r="K234" s="104">
        <v>4.33</v>
      </c>
      <c r="L234" s="104">
        <v>4.33</v>
      </c>
      <c r="M234" s="104">
        <v>4.1100000000000003</v>
      </c>
      <c r="N234" s="104">
        <v>4.1100000000000003</v>
      </c>
      <c r="O234" s="104">
        <v>4.1100000000000003</v>
      </c>
      <c r="P234" s="104">
        <v>4.1100000000000003</v>
      </c>
      <c r="Q234" s="83"/>
      <c r="R234" s="83" t="s">
        <v>858</v>
      </c>
      <c r="S234" s="83" t="s">
        <v>858</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25">
      <c r="A235" s="50"/>
      <c r="B235" s="59"/>
      <c r="C235" s="52">
        <f t="shared" si="31"/>
        <v>3</v>
      </c>
      <c r="D235" s="80"/>
      <c r="E235" s="75"/>
      <c r="F235" s="75" t="s">
        <v>874</v>
      </c>
      <c r="G235" s="80"/>
      <c r="H235" s="83" t="s">
        <v>875</v>
      </c>
      <c r="I235" s="103" t="s">
        <v>596</v>
      </c>
      <c r="J235" s="103"/>
      <c r="K235" s="104">
        <v>4.37</v>
      </c>
      <c r="L235" s="104">
        <v>4.37</v>
      </c>
      <c r="M235" s="104">
        <v>343.5</v>
      </c>
      <c r="N235" s="104">
        <v>343.5</v>
      </c>
      <c r="O235" s="104">
        <v>343.5</v>
      </c>
      <c r="P235" s="104">
        <v>343.5</v>
      </c>
      <c r="Q235" s="83"/>
      <c r="R235" s="83" t="s">
        <v>858</v>
      </c>
      <c r="S235" s="83" t="s">
        <v>858</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25">
      <c r="A236" s="50"/>
      <c r="B236" s="59"/>
      <c r="C236" s="52">
        <f t="shared" si="31"/>
        <v>3</v>
      </c>
      <c r="D236" s="80"/>
      <c r="E236" s="75"/>
      <c r="F236" s="75" t="s">
        <v>876</v>
      </c>
      <c r="G236" s="80"/>
      <c r="H236" s="83" t="s">
        <v>877</v>
      </c>
      <c r="I236" s="103" t="s">
        <v>596</v>
      </c>
      <c r="J236" s="103"/>
      <c r="K236" s="104">
        <v>0.96499999999999997</v>
      </c>
      <c r="L236" s="104">
        <v>0.96499999999999997</v>
      </c>
      <c r="M236" s="104">
        <v>1.6400000000000001E-2</v>
      </c>
      <c r="N236" s="104">
        <v>1.6400000000000001E-2</v>
      </c>
      <c r="O236" s="104">
        <v>1.6400000000000001E-2</v>
      </c>
      <c r="P236" s="104">
        <v>1.6400000000000001E-2</v>
      </c>
      <c r="Q236" s="83"/>
      <c r="R236" s="83" t="s">
        <v>858</v>
      </c>
      <c r="S236" s="83" t="s">
        <v>858</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25">
      <c r="A237" s="50"/>
      <c r="B237" s="59"/>
      <c r="C237" s="52">
        <f t="shared" si="31"/>
        <v>3</v>
      </c>
      <c r="D237" s="80"/>
      <c r="E237" s="75"/>
      <c r="F237" s="75" t="s">
        <v>878</v>
      </c>
      <c r="G237" s="80"/>
      <c r="H237" s="83" t="s">
        <v>879</v>
      </c>
      <c r="I237" s="103" t="s">
        <v>866</v>
      </c>
      <c r="J237" s="103"/>
      <c r="K237" s="104">
        <v>0.14499999999999999</v>
      </c>
      <c r="L237" s="104">
        <v>0.14499999999999999</v>
      </c>
      <c r="M237" s="104">
        <v>0.13400000000000001</v>
      </c>
      <c r="N237" s="104">
        <v>0.13400000000000001</v>
      </c>
      <c r="O237" s="104">
        <v>0.13400000000000001</v>
      </c>
      <c r="P237" s="104">
        <v>0.13400000000000001</v>
      </c>
      <c r="Q237" s="83"/>
      <c r="R237" s="83" t="s">
        <v>858</v>
      </c>
      <c r="S237" s="83" t="s">
        <v>858</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25">
      <c r="A238" s="50"/>
      <c r="B238" s="59"/>
      <c r="C238" s="52">
        <f t="shared" si="31"/>
        <v>3</v>
      </c>
      <c r="D238" s="80"/>
      <c r="E238" s="75"/>
      <c r="F238" s="75" t="s">
        <v>880</v>
      </c>
      <c r="G238" s="80"/>
      <c r="H238" s="83" t="s">
        <v>881</v>
      </c>
      <c r="I238" s="103" t="s">
        <v>596</v>
      </c>
      <c r="J238" s="103"/>
      <c r="K238" s="104">
        <v>4.5599999999999996</v>
      </c>
      <c r="L238" s="104">
        <v>4.5599999999999996</v>
      </c>
      <c r="M238" s="104">
        <v>6.22</v>
      </c>
      <c r="N238" s="104">
        <v>6.22</v>
      </c>
      <c r="O238" s="104">
        <v>6.22</v>
      </c>
      <c r="P238" s="104">
        <v>6.22</v>
      </c>
      <c r="Q238" s="83"/>
      <c r="R238" s="83" t="s">
        <v>858</v>
      </c>
      <c r="S238" s="83" t="s">
        <v>858</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25">
      <c r="A239" s="50"/>
      <c r="B239" s="59"/>
      <c r="C239" s="52">
        <f t="shared" si="31"/>
        <v>3</v>
      </c>
      <c r="D239" s="80"/>
      <c r="E239" s="75"/>
      <c r="F239" s="75" t="s">
        <v>882</v>
      </c>
      <c r="G239" s="80"/>
      <c r="H239" s="83" t="s">
        <v>877</v>
      </c>
      <c r="I239" s="103" t="s">
        <v>624</v>
      </c>
      <c r="J239" s="103"/>
      <c r="K239" s="104">
        <v>0.9</v>
      </c>
      <c r="L239" s="104">
        <v>0.9</v>
      </c>
      <c r="M239" s="104">
        <v>0.747</v>
      </c>
      <c r="N239" s="104">
        <v>0.747</v>
      </c>
      <c r="O239" s="104">
        <v>0.747</v>
      </c>
      <c r="P239" s="104">
        <v>0.747</v>
      </c>
      <c r="Q239" s="83"/>
      <c r="R239" s="83" t="s">
        <v>858</v>
      </c>
      <c r="S239" s="83" t="s">
        <v>858</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25">
      <c r="A240" s="50"/>
      <c r="B240" s="59"/>
      <c r="C240" s="52">
        <f>INT($C$40)+3</f>
        <v>4</v>
      </c>
      <c r="D240" s="80"/>
      <c r="E240" s="75" t="s">
        <v>883</v>
      </c>
      <c r="F240" s="75" t="s">
        <v>884</v>
      </c>
      <c r="G240" s="80"/>
      <c r="H240" s="83" t="s">
        <v>885</v>
      </c>
      <c r="I240" s="103" t="s">
        <v>596</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INT($C$40)+3</f>
        <v>4</v>
      </c>
      <c r="D241" s="80"/>
      <c r="E241" s="75" t="s">
        <v>886</v>
      </c>
      <c r="F241" s="75" t="s">
        <v>795</v>
      </c>
      <c r="G241" s="80"/>
      <c r="H241" s="83" t="s">
        <v>887</v>
      </c>
      <c r="I241" s="103" t="s">
        <v>596</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25">
      <c r="A242" s="50"/>
      <c r="B242" s="59"/>
      <c r="C242" s="52">
        <f>INT($C$40)+1</f>
        <v>2</v>
      </c>
      <c r="D242" s="80"/>
      <c r="E242" s="75"/>
      <c r="F242" s="308" t="s">
        <v>888</v>
      </c>
      <c r="G242" s="80"/>
      <c r="H242" s="298" t="s">
        <v>889</v>
      </c>
      <c r="I242" s="103"/>
      <c r="J242" s="103" t="s">
        <v>614</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25">
      <c r="A243" s="50"/>
      <c r="B243" s="59"/>
      <c r="C243" s="52">
        <f>INT($C$40)+3</f>
        <v>4</v>
      </c>
      <c r="D243" s="80"/>
      <c r="E243" s="75" t="s">
        <v>890</v>
      </c>
      <c r="F243" s="75" t="s">
        <v>891</v>
      </c>
      <c r="G243" s="80"/>
      <c r="H243" s="83" t="s">
        <v>892</v>
      </c>
      <c r="I243" s="103" t="s">
        <v>764</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25">
      <c r="A244" s="50"/>
      <c r="B244" s="59"/>
      <c r="C244" s="52">
        <f t="shared" ref="C244:C268" si="32">INT($C$40)+2</f>
        <v>3</v>
      </c>
      <c r="D244" s="80"/>
      <c r="E244" s="75"/>
      <c r="F244" s="75" t="s">
        <v>893</v>
      </c>
      <c r="G244" s="80"/>
      <c r="H244" s="83" t="s">
        <v>894</v>
      </c>
      <c r="I244" s="103" t="s">
        <v>626</v>
      </c>
      <c r="J244" s="103"/>
      <c r="K244" s="104">
        <v>2</v>
      </c>
      <c r="L244" s="104">
        <v>2</v>
      </c>
      <c r="M244" s="104">
        <v>4</v>
      </c>
      <c r="N244" s="104">
        <v>4</v>
      </c>
      <c r="O244" s="104">
        <v>4</v>
      </c>
      <c r="P244" s="104">
        <v>4</v>
      </c>
      <c r="Q244" s="83"/>
      <c r="R244" s="83" t="s">
        <v>771</v>
      </c>
      <c r="S244" s="83" t="s">
        <v>895</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25">
      <c r="A245" s="50"/>
      <c r="B245" s="59"/>
      <c r="C245" s="52">
        <f t="shared" si="32"/>
        <v>3</v>
      </c>
      <c r="D245" s="80"/>
      <c r="E245" s="75"/>
      <c r="F245" s="75" t="s">
        <v>896</v>
      </c>
      <c r="G245" s="80"/>
      <c r="H245" s="83" t="s">
        <v>897</v>
      </c>
      <c r="I245" s="103" t="s">
        <v>626</v>
      </c>
      <c r="J245" s="103"/>
      <c r="K245" s="104">
        <v>22</v>
      </c>
      <c r="L245" s="104">
        <v>22</v>
      </c>
      <c r="M245" s="104">
        <v>30</v>
      </c>
      <c r="N245" s="104">
        <v>30</v>
      </c>
      <c r="O245" s="104">
        <v>30</v>
      </c>
      <c r="P245" s="104">
        <v>30</v>
      </c>
      <c r="Q245" s="83"/>
      <c r="R245" s="83" t="s">
        <v>771</v>
      </c>
      <c r="S245" s="83" t="s">
        <v>895</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25">
      <c r="A246" s="50"/>
      <c r="B246" s="59"/>
      <c r="C246" s="52">
        <f t="shared" si="32"/>
        <v>3</v>
      </c>
      <c r="D246" s="80"/>
      <c r="E246" s="75"/>
      <c r="F246" s="75" t="s">
        <v>898</v>
      </c>
      <c r="G246" s="80"/>
      <c r="H246" s="83" t="s">
        <v>899</v>
      </c>
      <c r="I246" s="103" t="s">
        <v>596</v>
      </c>
      <c r="J246" s="103"/>
      <c r="K246" s="104">
        <v>1</v>
      </c>
      <c r="L246" s="104">
        <v>1</v>
      </c>
      <c r="M246" s="104">
        <v>0.6</v>
      </c>
      <c r="N246" s="104">
        <v>0.6</v>
      </c>
      <c r="O246" s="104">
        <v>0.6</v>
      </c>
      <c r="P246" s="104">
        <v>0.6</v>
      </c>
      <c r="Q246" s="83"/>
      <c r="R246" s="83" t="s">
        <v>771</v>
      </c>
      <c r="S246" s="83" t="s">
        <v>895</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25">
      <c r="A247" s="50"/>
      <c r="B247" s="59"/>
      <c r="C247" s="52">
        <f t="shared" si="32"/>
        <v>3</v>
      </c>
      <c r="D247" s="80"/>
      <c r="E247" s="75"/>
      <c r="F247" s="75" t="s">
        <v>900</v>
      </c>
      <c r="G247" s="80"/>
      <c r="H247" s="83" t="s">
        <v>901</v>
      </c>
      <c r="I247" s="103" t="s">
        <v>596</v>
      </c>
      <c r="J247" s="103"/>
      <c r="K247" s="83"/>
      <c r="L247" s="83"/>
      <c r="M247" s="104">
        <v>0.6</v>
      </c>
      <c r="N247" s="104">
        <v>0.6</v>
      </c>
      <c r="O247" s="104">
        <v>0.6</v>
      </c>
      <c r="P247" s="104">
        <v>0.105</v>
      </c>
      <c r="Q247" s="83"/>
      <c r="R247" s="83"/>
      <c r="S247" s="83" t="s">
        <v>895</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25">
      <c r="A248" s="50"/>
      <c r="B248" s="59"/>
      <c r="C248" s="52">
        <f t="shared" si="32"/>
        <v>3</v>
      </c>
      <c r="D248" s="80"/>
      <c r="E248" s="75"/>
      <c r="F248" s="75" t="s">
        <v>902</v>
      </c>
      <c r="G248" s="80"/>
      <c r="H248" s="83" t="s">
        <v>903</v>
      </c>
      <c r="I248" s="103" t="s">
        <v>669</v>
      </c>
      <c r="J248" s="103"/>
      <c r="K248" s="104">
        <v>0.94</v>
      </c>
      <c r="L248" s="104">
        <v>0.94</v>
      </c>
      <c r="M248" s="104">
        <v>0.94</v>
      </c>
      <c r="N248" s="104">
        <v>0.94</v>
      </c>
      <c r="O248" s="104">
        <v>0.94</v>
      </c>
      <c r="P248" s="104">
        <v>0.94</v>
      </c>
      <c r="Q248" s="83"/>
      <c r="R248" s="83" t="s">
        <v>723</v>
      </c>
      <c r="S248" s="83" t="s">
        <v>723</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25">
      <c r="A249" s="50"/>
      <c r="B249" s="59"/>
      <c r="C249" s="52">
        <f t="shared" si="32"/>
        <v>3</v>
      </c>
      <c r="D249" s="80"/>
      <c r="E249" s="75"/>
      <c r="F249" s="75" t="s">
        <v>904</v>
      </c>
      <c r="G249" s="80"/>
      <c r="H249" s="83" t="s">
        <v>905</v>
      </c>
      <c r="I249" s="103" t="s">
        <v>690</v>
      </c>
      <c r="J249" s="103"/>
      <c r="K249" s="104">
        <v>4.7</v>
      </c>
      <c r="L249" s="104">
        <v>4.7</v>
      </c>
      <c r="M249" s="104">
        <v>3.1</v>
      </c>
      <c r="N249" s="104">
        <v>3.1</v>
      </c>
      <c r="O249" s="104">
        <v>3.1</v>
      </c>
      <c r="P249" s="104">
        <v>3.1</v>
      </c>
      <c r="Q249" s="83"/>
      <c r="R249" s="83" t="s">
        <v>906</v>
      </c>
      <c r="S249" s="83" t="s">
        <v>607</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25">
      <c r="A250" s="50"/>
      <c r="B250" s="59"/>
      <c r="C250" s="52">
        <f t="shared" si="32"/>
        <v>3</v>
      </c>
      <c r="D250" s="80"/>
      <c r="E250" s="75"/>
      <c r="F250" s="75" t="s">
        <v>907</v>
      </c>
      <c r="G250" s="80"/>
      <c r="H250" s="83" t="s">
        <v>908</v>
      </c>
      <c r="I250" s="103" t="s">
        <v>596</v>
      </c>
      <c r="J250" s="103"/>
      <c r="K250" s="104">
        <v>1.17</v>
      </c>
      <c r="L250" s="104">
        <v>1.17</v>
      </c>
      <c r="M250" s="104">
        <v>1.17</v>
      </c>
      <c r="N250" s="104">
        <v>1.17</v>
      </c>
      <c r="O250" s="104">
        <v>1.17</v>
      </c>
      <c r="P250" s="104">
        <v>1.17</v>
      </c>
      <c r="Q250" s="83"/>
      <c r="R250" s="83" t="s">
        <v>771</v>
      </c>
      <c r="S250" s="83" t="s">
        <v>645</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25">
      <c r="A251" s="50"/>
      <c r="B251" s="59"/>
      <c r="C251" s="52">
        <f t="shared" si="32"/>
        <v>3</v>
      </c>
      <c r="D251" s="80"/>
      <c r="E251" s="75"/>
      <c r="F251" s="75" t="s">
        <v>909</v>
      </c>
      <c r="G251" s="80"/>
      <c r="H251" s="83" t="s">
        <v>651</v>
      </c>
      <c r="I251" s="103" t="s">
        <v>596</v>
      </c>
      <c r="J251" s="103"/>
      <c r="K251" s="104">
        <v>0.77</v>
      </c>
      <c r="L251" s="104">
        <v>0.77</v>
      </c>
      <c r="M251" s="83"/>
      <c r="N251" s="83"/>
      <c r="O251" s="83"/>
      <c r="P251" s="83"/>
      <c r="Q251" s="83"/>
      <c r="R251" s="83" t="s">
        <v>771</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25">
      <c r="A252" s="50"/>
      <c r="B252" s="59"/>
      <c r="C252" s="52">
        <f t="shared" si="32"/>
        <v>3</v>
      </c>
      <c r="D252" s="80"/>
      <c r="E252" s="75"/>
      <c r="F252" s="75" t="s">
        <v>910</v>
      </c>
      <c r="G252" s="80"/>
      <c r="H252" s="83" t="s">
        <v>651</v>
      </c>
      <c r="I252" s="103" t="s">
        <v>596</v>
      </c>
      <c r="J252" s="103"/>
      <c r="K252" s="104">
        <v>0</v>
      </c>
      <c r="L252" s="104">
        <v>0</v>
      </c>
      <c r="M252" s="83"/>
      <c r="N252" s="83"/>
      <c r="O252" s="83"/>
      <c r="P252" s="83"/>
      <c r="Q252" s="83"/>
      <c r="R252" s="83" t="s">
        <v>771</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25">
      <c r="A253" s="50"/>
      <c r="B253" s="59"/>
      <c r="C253" s="52">
        <f t="shared" si="32"/>
        <v>3</v>
      </c>
      <c r="D253" s="80"/>
      <c r="E253" s="75"/>
      <c r="F253" s="75" t="s">
        <v>911</v>
      </c>
      <c r="G253" s="80"/>
      <c r="H253" s="83" t="s">
        <v>651</v>
      </c>
      <c r="I253" s="103" t="s">
        <v>596</v>
      </c>
      <c r="J253" s="103"/>
      <c r="K253" s="104">
        <v>0.4</v>
      </c>
      <c r="L253" s="104">
        <v>0.4</v>
      </c>
      <c r="M253" s="104">
        <v>0.04</v>
      </c>
      <c r="N253" s="104">
        <v>0.04</v>
      </c>
      <c r="O253" s="104">
        <v>0.04</v>
      </c>
      <c r="P253" s="104">
        <v>0.04</v>
      </c>
      <c r="Q253" s="83"/>
      <c r="R253" s="83" t="s">
        <v>771</v>
      </c>
      <c r="S253" s="83" t="s">
        <v>645</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25">
      <c r="A254" s="50"/>
      <c r="B254" s="59"/>
      <c r="C254" s="52">
        <f t="shared" si="32"/>
        <v>3</v>
      </c>
      <c r="D254" s="80"/>
      <c r="E254" s="75"/>
      <c r="F254" s="75" t="s">
        <v>912</v>
      </c>
      <c r="G254" s="80"/>
      <c r="H254" s="83" t="s">
        <v>651</v>
      </c>
      <c r="I254" s="103" t="s">
        <v>596</v>
      </c>
      <c r="J254" s="103"/>
      <c r="K254" s="104">
        <v>30</v>
      </c>
      <c r="L254" s="104">
        <v>30</v>
      </c>
      <c r="M254" s="104">
        <v>90</v>
      </c>
      <c r="N254" s="104">
        <v>90</v>
      </c>
      <c r="O254" s="104">
        <v>90</v>
      </c>
      <c r="P254" s="104">
        <v>90</v>
      </c>
      <c r="Q254" s="83"/>
      <c r="R254" s="83" t="s">
        <v>645</v>
      </c>
      <c r="S254" s="83" t="s">
        <v>645</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25">
      <c r="A255" s="50"/>
      <c r="B255" s="59"/>
      <c r="C255" s="52">
        <f t="shared" si="32"/>
        <v>3</v>
      </c>
      <c r="D255" s="80"/>
      <c r="E255" s="75"/>
      <c r="F255" s="75" t="s">
        <v>913</v>
      </c>
      <c r="G255" s="80"/>
      <c r="H255" s="83" t="s">
        <v>914</v>
      </c>
      <c r="I255" s="103" t="s">
        <v>915</v>
      </c>
      <c r="J255" s="103"/>
      <c r="K255" s="104">
        <v>0.3</v>
      </c>
      <c r="L255" s="104">
        <v>0.3</v>
      </c>
      <c r="M255" s="104">
        <v>0.42</v>
      </c>
      <c r="N255" s="104">
        <v>0.42</v>
      </c>
      <c r="O255" s="104">
        <v>0.42</v>
      </c>
      <c r="P255" s="104">
        <v>0.42</v>
      </c>
      <c r="Q255" s="83"/>
      <c r="R255" s="83" t="s">
        <v>645</v>
      </c>
      <c r="S255" s="83" t="s">
        <v>645</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25">
      <c r="A256" s="50"/>
      <c r="B256" s="59"/>
      <c r="C256" s="52">
        <f t="shared" si="32"/>
        <v>3</v>
      </c>
      <c r="D256" s="80"/>
      <c r="E256" s="75"/>
      <c r="F256" s="75" t="s">
        <v>916</v>
      </c>
      <c r="G256" s="80"/>
      <c r="H256" s="83" t="s">
        <v>917</v>
      </c>
      <c r="I256" s="103" t="s">
        <v>915</v>
      </c>
      <c r="J256" s="103"/>
      <c r="K256" s="104">
        <v>0.41</v>
      </c>
      <c r="L256" s="104">
        <v>0.41</v>
      </c>
      <c r="M256" s="104">
        <v>0.57999999999999996</v>
      </c>
      <c r="N256" s="104">
        <v>0.57999999999999996</v>
      </c>
      <c r="O256" s="104">
        <v>0.57999999999999996</v>
      </c>
      <c r="P256" s="104">
        <v>0.57999999999999996</v>
      </c>
      <c r="Q256" s="83"/>
      <c r="R256" s="83" t="s">
        <v>918</v>
      </c>
      <c r="S256" s="83" t="s">
        <v>918</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25">
      <c r="A257" s="50"/>
      <c r="B257" s="59"/>
      <c r="C257" s="52">
        <f t="shared" si="32"/>
        <v>3</v>
      </c>
      <c r="D257" s="80"/>
      <c r="E257" s="75"/>
      <c r="F257" s="75" t="s">
        <v>919</v>
      </c>
      <c r="G257" s="80"/>
      <c r="H257" s="83" t="s">
        <v>920</v>
      </c>
      <c r="I257" s="103" t="s">
        <v>626</v>
      </c>
      <c r="J257" s="103"/>
      <c r="K257" s="104">
        <v>7.0999999999999994E-2</v>
      </c>
      <c r="L257" s="104">
        <v>7.0999999999999994E-2</v>
      </c>
      <c r="M257" s="104">
        <v>3.5999999999999997E-2</v>
      </c>
      <c r="N257" s="104">
        <v>3.5999999999999997E-2</v>
      </c>
      <c r="O257" s="104">
        <v>3.5999999999999997E-2</v>
      </c>
      <c r="P257" s="104">
        <v>3.5999999999999997E-2</v>
      </c>
      <c r="Q257" s="83"/>
      <c r="R257" s="83" t="s">
        <v>918</v>
      </c>
      <c r="S257" s="83" t="s">
        <v>918</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25">
      <c r="A258" s="50"/>
      <c r="B258" s="59"/>
      <c r="C258" s="52">
        <f t="shared" si="32"/>
        <v>3</v>
      </c>
      <c r="D258" s="80"/>
      <c r="E258" s="75"/>
      <c r="F258" s="75" t="s">
        <v>921</v>
      </c>
      <c r="G258" s="80"/>
      <c r="H258" s="83" t="s">
        <v>922</v>
      </c>
      <c r="I258" s="103" t="s">
        <v>669</v>
      </c>
      <c r="J258" s="103"/>
      <c r="K258" s="104">
        <v>4.4999999999999998E-2</v>
      </c>
      <c r="L258" s="104">
        <v>4.4999999999999998E-2</v>
      </c>
      <c r="M258" s="104">
        <v>3.2000000000000001E-2</v>
      </c>
      <c r="N258" s="104">
        <v>3.2000000000000001E-2</v>
      </c>
      <c r="O258" s="104">
        <v>3.2000000000000001E-2</v>
      </c>
      <c r="P258" s="104">
        <v>3.2000000000000001E-2</v>
      </c>
      <c r="Q258" s="83"/>
      <c r="R258" s="83" t="s">
        <v>906</v>
      </c>
      <c r="S258" s="83" t="s">
        <v>918</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25">
      <c r="A259" s="50"/>
      <c r="B259" s="59"/>
      <c r="C259" s="52">
        <f t="shared" si="32"/>
        <v>3</v>
      </c>
      <c r="D259" s="80"/>
      <c r="E259" s="75"/>
      <c r="F259" s="75" t="s">
        <v>923</v>
      </c>
      <c r="G259" s="80"/>
      <c r="H259" s="83" t="s">
        <v>924</v>
      </c>
      <c r="I259" s="103" t="s">
        <v>596</v>
      </c>
      <c r="J259" s="103"/>
      <c r="K259" s="104">
        <v>0.7</v>
      </c>
      <c r="L259" s="104">
        <v>0.7</v>
      </c>
      <c r="M259" s="104">
        <v>0.7</v>
      </c>
      <c r="N259" s="104">
        <v>0.7</v>
      </c>
      <c r="O259" s="104">
        <v>0.7</v>
      </c>
      <c r="P259" s="104">
        <v>0.7</v>
      </c>
      <c r="Q259" s="83"/>
      <c r="R259" s="83" t="s">
        <v>771</v>
      </c>
      <c r="S259" s="83" t="s">
        <v>645</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25">
      <c r="A260" s="50"/>
      <c r="B260" s="59"/>
      <c r="C260" s="52">
        <f t="shared" si="32"/>
        <v>3</v>
      </c>
      <c r="D260" s="80"/>
      <c r="E260" s="75"/>
      <c r="F260" s="75" t="s">
        <v>925</v>
      </c>
      <c r="G260" s="80"/>
      <c r="H260" s="83" t="s">
        <v>926</v>
      </c>
      <c r="I260" s="103" t="s">
        <v>596</v>
      </c>
      <c r="J260" s="103"/>
      <c r="K260" s="104">
        <v>0.01</v>
      </c>
      <c r="L260" s="104">
        <v>0.01</v>
      </c>
      <c r="M260" s="104">
        <v>0.01</v>
      </c>
      <c r="N260" s="104">
        <v>0.01</v>
      </c>
      <c r="O260" s="104">
        <v>0.01</v>
      </c>
      <c r="P260" s="104">
        <v>0.01</v>
      </c>
      <c r="Q260" s="83"/>
      <c r="R260" s="83" t="s">
        <v>771</v>
      </c>
      <c r="S260" s="83" t="s">
        <v>645</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25">
      <c r="A261" s="50"/>
      <c r="B261" s="59"/>
      <c r="C261" s="52">
        <f t="shared" si="32"/>
        <v>3</v>
      </c>
      <c r="D261" s="80"/>
      <c r="E261" s="75"/>
      <c r="F261" s="75" t="s">
        <v>927</v>
      </c>
      <c r="G261" s="80"/>
      <c r="H261" s="83" t="s">
        <v>926</v>
      </c>
      <c r="I261" s="103" t="s">
        <v>596</v>
      </c>
      <c r="J261" s="103"/>
      <c r="K261" s="104">
        <v>0.1</v>
      </c>
      <c r="L261" s="104">
        <v>0.1</v>
      </c>
      <c r="M261" s="104">
        <v>0.1</v>
      </c>
      <c r="N261" s="104">
        <v>0.1</v>
      </c>
      <c r="O261" s="104">
        <v>0.1</v>
      </c>
      <c r="P261" s="104">
        <v>0.1</v>
      </c>
      <c r="Q261" s="83"/>
      <c r="R261" s="83" t="s">
        <v>771</v>
      </c>
      <c r="S261" s="83" t="s">
        <v>645</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25">
      <c r="A262" s="50"/>
      <c r="B262" s="59"/>
      <c r="C262" s="52">
        <f t="shared" si="32"/>
        <v>3</v>
      </c>
      <c r="D262" s="80"/>
      <c r="E262" s="75"/>
      <c r="F262" s="75" t="s">
        <v>928</v>
      </c>
      <c r="G262" s="80"/>
      <c r="H262" s="83" t="s">
        <v>929</v>
      </c>
      <c r="I262" s="103" t="s">
        <v>596</v>
      </c>
      <c r="J262" s="103"/>
      <c r="K262" s="104">
        <v>1.6</v>
      </c>
      <c r="L262" s="104">
        <v>1.6</v>
      </c>
      <c r="M262" s="104">
        <v>1.6</v>
      </c>
      <c r="N262" s="104">
        <v>1.6</v>
      </c>
      <c r="O262" s="104">
        <v>1.6</v>
      </c>
      <c r="P262" s="104">
        <v>1.6</v>
      </c>
      <c r="Q262" s="83"/>
      <c r="R262" s="83" t="s">
        <v>771</v>
      </c>
      <c r="S262" s="83" t="s">
        <v>645</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25">
      <c r="A263" s="50"/>
      <c r="B263" s="59"/>
      <c r="C263" s="52">
        <f t="shared" si="32"/>
        <v>3</v>
      </c>
      <c r="D263" s="80"/>
      <c r="E263" s="75"/>
      <c r="F263" s="75" t="s">
        <v>930</v>
      </c>
      <c r="G263" s="80"/>
      <c r="H263" s="83" t="s">
        <v>931</v>
      </c>
      <c r="I263" s="103" t="s">
        <v>596</v>
      </c>
      <c r="J263" s="103"/>
      <c r="K263" s="104">
        <v>4</v>
      </c>
      <c r="L263" s="104">
        <v>4</v>
      </c>
      <c r="M263" s="104">
        <v>4</v>
      </c>
      <c r="N263" s="104">
        <v>4</v>
      </c>
      <c r="O263" s="104">
        <v>4</v>
      </c>
      <c r="P263" s="104">
        <v>4</v>
      </c>
      <c r="Q263" s="83"/>
      <c r="R263" s="83" t="s">
        <v>771</v>
      </c>
      <c r="S263" s="83" t="s">
        <v>645</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932</v>
      </c>
      <c r="G264" s="80"/>
      <c r="H264" s="83" t="s">
        <v>933</v>
      </c>
      <c r="I264" s="103" t="s">
        <v>596</v>
      </c>
      <c r="J264" s="103"/>
      <c r="K264" s="104">
        <v>8.0000000000000002E-3</v>
      </c>
      <c r="L264" s="104">
        <v>8.0000000000000002E-3</v>
      </c>
      <c r="M264" s="104">
        <v>4.0000000000000001E-3</v>
      </c>
      <c r="N264" s="104">
        <v>4.0000000000000001E-3</v>
      </c>
      <c r="O264" s="104">
        <v>4.0000000000000001E-3</v>
      </c>
      <c r="P264" s="104">
        <v>2.7000000000000001E-3</v>
      </c>
      <c r="Q264" s="83"/>
      <c r="R264" s="83" t="s">
        <v>771</v>
      </c>
      <c r="S264" s="83" t="s">
        <v>645</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934</v>
      </c>
      <c r="G265" s="80"/>
      <c r="H265" s="83" t="s">
        <v>933</v>
      </c>
      <c r="I265" s="103" t="s">
        <v>596</v>
      </c>
      <c r="J265" s="103"/>
      <c r="K265" s="104">
        <v>1.2E-2</v>
      </c>
      <c r="L265" s="104">
        <v>1.2E-2</v>
      </c>
      <c r="M265" s="104">
        <v>6.0000000000000001E-3</v>
      </c>
      <c r="N265" s="104">
        <v>6.0000000000000001E-3</v>
      </c>
      <c r="O265" s="104">
        <v>6.0000000000000001E-3</v>
      </c>
      <c r="P265" s="104">
        <v>4.0000000000000001E-3</v>
      </c>
      <c r="Q265" s="83"/>
      <c r="R265" s="83" t="s">
        <v>771</v>
      </c>
      <c r="S265" s="83" t="s">
        <v>645</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25">
      <c r="A266" s="50"/>
      <c r="B266" s="59"/>
      <c r="C266" s="52">
        <f t="shared" si="32"/>
        <v>3</v>
      </c>
      <c r="D266" s="80"/>
      <c r="E266" s="75"/>
      <c r="F266" s="75" t="s">
        <v>935</v>
      </c>
      <c r="G266" s="80"/>
      <c r="H266" s="83" t="s">
        <v>936</v>
      </c>
      <c r="I266" s="103" t="s">
        <v>596</v>
      </c>
      <c r="J266" s="103"/>
      <c r="K266" s="104">
        <v>3</v>
      </c>
      <c r="L266" s="104">
        <v>3</v>
      </c>
      <c r="M266" s="104">
        <v>3</v>
      </c>
      <c r="N266" s="104">
        <v>3</v>
      </c>
      <c r="O266" s="104">
        <v>3</v>
      </c>
      <c r="P266" s="104">
        <v>3</v>
      </c>
      <c r="Q266" s="83"/>
      <c r="R266" s="83" t="s">
        <v>771</v>
      </c>
      <c r="S266" s="83" t="s">
        <v>645</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937</v>
      </c>
      <c r="G267" s="80"/>
      <c r="H267" s="83" t="s">
        <v>936</v>
      </c>
      <c r="I267" s="103" t="s">
        <v>596</v>
      </c>
      <c r="J267" s="103"/>
      <c r="K267" s="104">
        <v>0.6</v>
      </c>
      <c r="L267" s="104">
        <v>0.6</v>
      </c>
      <c r="M267" s="104">
        <v>0.6</v>
      </c>
      <c r="N267" s="104">
        <v>0.6</v>
      </c>
      <c r="O267" s="104">
        <v>0.6</v>
      </c>
      <c r="P267" s="104">
        <v>0.6</v>
      </c>
      <c r="Q267" s="83"/>
      <c r="R267" s="83" t="s">
        <v>938</v>
      </c>
      <c r="S267" s="83" t="s">
        <v>645</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939</v>
      </c>
      <c r="G268" s="80"/>
      <c r="H268" s="83" t="s">
        <v>940</v>
      </c>
      <c r="I268" s="103" t="s">
        <v>596</v>
      </c>
      <c r="J268" s="103"/>
      <c r="K268" s="104">
        <v>0.17</v>
      </c>
      <c r="L268" s="104">
        <v>0.17</v>
      </c>
      <c r="M268" s="104">
        <v>0.13</v>
      </c>
      <c r="N268" s="104">
        <v>0.13</v>
      </c>
      <c r="O268" s="104">
        <v>0.13</v>
      </c>
      <c r="P268" s="104">
        <v>0.13</v>
      </c>
      <c r="Q268" s="83"/>
      <c r="R268" s="83" t="s">
        <v>941</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25">
      <c r="A269" s="50"/>
      <c r="B269" s="59"/>
      <c r="C269" s="52">
        <f>INT($C$40)+1</f>
        <v>2</v>
      </c>
      <c r="D269" s="80"/>
      <c r="E269" s="75"/>
      <c r="F269" s="308" t="s">
        <v>518</v>
      </c>
      <c r="G269" s="80"/>
      <c r="H269" s="298" t="s">
        <v>942</v>
      </c>
      <c r="I269" s="103"/>
      <c r="J269" s="103" t="s">
        <v>614</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25">
      <c r="A270" s="50"/>
      <c r="B270" s="59"/>
      <c r="C270" s="52">
        <f>INT($C$40)+3</f>
        <v>4</v>
      </c>
      <c r="D270" s="80"/>
      <c r="E270" s="75" t="s">
        <v>943</v>
      </c>
      <c r="F270" s="75" t="s">
        <v>944</v>
      </c>
      <c r="G270" s="80"/>
      <c r="H270" s="83" t="s">
        <v>589</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25">
      <c r="A271" s="50"/>
      <c r="B271" s="59"/>
      <c r="C271" s="52">
        <f t="shared" ref="C271:C283" si="35">INT($C$40)+2</f>
        <v>3</v>
      </c>
      <c r="D271" s="80"/>
      <c r="E271" s="75"/>
      <c r="F271" s="75" t="s">
        <v>945</v>
      </c>
      <c r="G271" s="80"/>
      <c r="H271" s="83" t="s">
        <v>2454</v>
      </c>
      <c r="I271" s="103" t="s">
        <v>946</v>
      </c>
      <c r="J271" s="103"/>
      <c r="K271" s="104">
        <f>23*0.85</f>
        <v>19.55</v>
      </c>
      <c r="L271" s="104">
        <f>22*0.85</f>
        <v>18.7</v>
      </c>
      <c r="M271" s="83"/>
      <c r="N271" s="83"/>
      <c r="O271" s="83"/>
      <c r="P271" s="83"/>
      <c r="Q271" s="83"/>
      <c r="R271" s="83" t="s">
        <v>947</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25">
      <c r="A272" s="50"/>
      <c r="B272" s="59"/>
      <c r="C272" s="52">
        <f t="shared" si="35"/>
        <v>3</v>
      </c>
      <c r="D272" s="80"/>
      <c r="E272" s="75"/>
      <c r="F272" s="75" t="s">
        <v>948</v>
      </c>
      <c r="G272" s="80"/>
      <c r="H272" s="83" t="s">
        <v>949</v>
      </c>
      <c r="I272" s="103" t="s">
        <v>950</v>
      </c>
      <c r="J272" s="103"/>
      <c r="K272" s="104">
        <v>4.0000000000000001E-3</v>
      </c>
      <c r="L272" s="104">
        <v>4.0000000000000001E-3</v>
      </c>
      <c r="M272" s="83"/>
      <c r="N272" s="83"/>
      <c r="O272" s="83"/>
      <c r="P272" s="83"/>
      <c r="Q272" s="83"/>
      <c r="R272" s="83" t="s">
        <v>607</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25">
      <c r="A273" s="50"/>
      <c r="B273" s="59"/>
      <c r="C273" s="52">
        <f t="shared" si="35"/>
        <v>3</v>
      </c>
      <c r="D273" s="80"/>
      <c r="E273" s="75"/>
      <c r="F273" s="75" t="s">
        <v>951</v>
      </c>
      <c r="G273" s="80"/>
      <c r="H273" s="83" t="s">
        <v>2455</v>
      </c>
      <c r="I273" s="103" t="s">
        <v>669</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2426</v>
      </c>
      <c r="AE273" s="83"/>
      <c r="AF273" s="104">
        <v>1</v>
      </c>
      <c r="AG273" s="104">
        <v>1</v>
      </c>
      <c r="AH273" s="80"/>
      <c r="AI273" s="62"/>
      <c r="AJ273" s="50"/>
      <c r="AK273" s="50"/>
      <c r="AL273" s="50"/>
    </row>
    <row r="274" spans="1:38" hidden="1" outlineLevel="2" x14ac:dyDescent="0.25">
      <c r="A274" s="50"/>
      <c r="B274" s="59"/>
      <c r="C274" s="52">
        <f t="shared" si="35"/>
        <v>3</v>
      </c>
      <c r="D274" s="80"/>
      <c r="E274" s="75"/>
      <c r="F274" s="75" t="s">
        <v>952</v>
      </c>
      <c r="G274" s="80"/>
      <c r="H274" s="83" t="s">
        <v>953</v>
      </c>
      <c r="I274" s="103" t="s">
        <v>669</v>
      </c>
      <c r="J274" s="103"/>
      <c r="K274" s="104">
        <v>0.04</v>
      </c>
      <c r="L274" s="104">
        <v>0.04</v>
      </c>
      <c r="M274" s="83"/>
      <c r="N274" s="83"/>
      <c r="O274" s="83"/>
      <c r="P274" s="83"/>
      <c r="Q274" s="83"/>
      <c r="R274" s="83" t="s">
        <v>954</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25">
      <c r="A275" s="50"/>
      <c r="B275" s="59"/>
      <c r="C275" s="52">
        <f t="shared" si="35"/>
        <v>3</v>
      </c>
      <c r="D275" s="80"/>
      <c r="E275" s="75"/>
      <c r="F275" s="75" t="s">
        <v>955</v>
      </c>
      <c r="G275" s="80"/>
      <c r="H275" s="83" t="s">
        <v>956</v>
      </c>
      <c r="I275" s="103" t="s">
        <v>624</v>
      </c>
      <c r="J275" s="103"/>
      <c r="K275" s="104">
        <v>0.25</v>
      </c>
      <c r="L275" s="104">
        <v>0.25</v>
      </c>
      <c r="M275" s="83"/>
      <c r="N275" s="83"/>
      <c r="O275" s="83"/>
      <c r="P275" s="83"/>
      <c r="Q275" s="83"/>
      <c r="R275" s="83" t="s">
        <v>957</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25">
      <c r="A276" s="50"/>
      <c r="B276" s="59"/>
      <c r="C276" s="52">
        <f t="shared" si="35"/>
        <v>3</v>
      </c>
      <c r="D276" s="80"/>
      <c r="E276" s="75"/>
      <c r="F276" s="75" t="s">
        <v>958</v>
      </c>
      <c r="G276" s="80"/>
      <c r="H276" s="83" t="s">
        <v>959</v>
      </c>
      <c r="I276" s="103" t="s">
        <v>960</v>
      </c>
      <c r="J276" s="103"/>
      <c r="K276" s="83"/>
      <c r="L276" s="83"/>
      <c r="M276" s="83"/>
      <c r="N276" s="83"/>
      <c r="O276" s="83"/>
      <c r="P276" s="83"/>
      <c r="Q276" s="83"/>
      <c r="R276" s="83" t="s">
        <v>961</v>
      </c>
      <c r="S276" s="83"/>
      <c r="T276" s="83"/>
      <c r="U276" s="104">
        <v>0.03</v>
      </c>
      <c r="V276" s="104">
        <v>0.03</v>
      </c>
      <c r="W276" s="104">
        <v>0.03</v>
      </c>
      <c r="X276" s="104">
        <v>0.2</v>
      </c>
      <c r="Y276" s="104">
        <v>0.06</v>
      </c>
      <c r="Z276" s="104">
        <v>0.06</v>
      </c>
      <c r="AA276" s="104">
        <v>0.11</v>
      </c>
      <c r="AB276" s="104">
        <v>0.11</v>
      </c>
      <c r="AC276" s="83"/>
      <c r="AD276" s="104" t="s">
        <v>961</v>
      </c>
      <c r="AE276" s="83"/>
      <c r="AF276" s="104">
        <v>1</v>
      </c>
      <c r="AG276" s="104">
        <v>1</v>
      </c>
      <c r="AH276" s="80"/>
      <c r="AI276" s="62"/>
      <c r="AJ276" s="50"/>
      <c r="AK276" s="50"/>
      <c r="AL276" s="50"/>
    </row>
    <row r="277" spans="1:38" hidden="1" outlineLevel="2" x14ac:dyDescent="0.25">
      <c r="A277" s="50"/>
      <c r="B277" s="59"/>
      <c r="C277" s="52">
        <f t="shared" si="35"/>
        <v>3</v>
      </c>
      <c r="D277" s="80"/>
      <c r="E277" s="75"/>
      <c r="F277" s="75" t="s">
        <v>962</v>
      </c>
      <c r="G277" s="80"/>
      <c r="H277" s="83" t="s">
        <v>963</v>
      </c>
      <c r="I277" s="103" t="s">
        <v>619</v>
      </c>
      <c r="J277" s="103"/>
      <c r="K277" s="104">
        <v>1.35</v>
      </c>
      <c r="L277" s="104">
        <v>1.35</v>
      </c>
      <c r="M277" s="83"/>
      <c r="N277" s="83"/>
      <c r="O277" s="83"/>
      <c r="P277" s="83"/>
      <c r="Q277" s="83"/>
      <c r="R277" s="83" t="s">
        <v>964</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25">
      <c r="A278" s="50"/>
      <c r="B278" s="59"/>
      <c r="C278" s="52">
        <f t="shared" si="35"/>
        <v>3</v>
      </c>
      <c r="D278" s="80"/>
      <c r="E278" s="75"/>
      <c r="F278" s="75" t="s">
        <v>965</v>
      </c>
      <c r="G278" s="80"/>
      <c r="H278" s="83" t="s">
        <v>966</v>
      </c>
      <c r="I278" s="103" t="s">
        <v>722</v>
      </c>
      <c r="J278" s="103"/>
      <c r="K278" s="104">
        <v>1.6E-2</v>
      </c>
      <c r="L278" s="104">
        <v>1.6E-2</v>
      </c>
      <c r="M278" s="83"/>
      <c r="N278" s="83"/>
      <c r="O278" s="83"/>
      <c r="P278" s="83"/>
      <c r="Q278" s="83"/>
      <c r="R278" s="83" t="s">
        <v>967</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25">
      <c r="A279" s="50"/>
      <c r="B279" s="59"/>
      <c r="C279" s="52">
        <f t="shared" si="35"/>
        <v>3</v>
      </c>
      <c r="D279" s="80"/>
      <c r="E279" s="75"/>
      <c r="F279" s="75" t="s">
        <v>968</v>
      </c>
      <c r="G279" s="80"/>
      <c r="H279" s="83" t="s">
        <v>969</v>
      </c>
      <c r="I279" s="103" t="s">
        <v>669</v>
      </c>
      <c r="J279" s="103"/>
      <c r="K279" s="104">
        <v>1</v>
      </c>
      <c r="L279" s="104">
        <v>1</v>
      </c>
      <c r="M279" s="83"/>
      <c r="N279" s="83"/>
      <c r="O279" s="83"/>
      <c r="P279" s="83"/>
      <c r="Q279" s="83"/>
      <c r="R279" s="83" t="s">
        <v>682</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25">
      <c r="A280" s="50"/>
      <c r="B280" s="59"/>
      <c r="C280" s="52">
        <f t="shared" si="35"/>
        <v>3</v>
      </c>
      <c r="D280" s="80"/>
      <c r="E280" s="75"/>
      <c r="F280" s="75" t="s">
        <v>970</v>
      </c>
      <c r="G280" s="80"/>
      <c r="H280" s="83" t="s">
        <v>971</v>
      </c>
      <c r="I280" s="103" t="s">
        <v>972</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25">
      <c r="A281" s="50"/>
      <c r="B281" s="59"/>
      <c r="C281" s="52">
        <f t="shared" si="35"/>
        <v>3</v>
      </c>
      <c r="D281" s="80"/>
      <c r="E281" s="75"/>
      <c r="F281" s="75" t="s">
        <v>973</v>
      </c>
      <c r="G281" s="80"/>
      <c r="H281" s="83" t="s">
        <v>974</v>
      </c>
      <c r="I281" s="103" t="s">
        <v>975</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25">
      <c r="A282" s="50"/>
      <c r="B282" s="59"/>
      <c r="C282" s="52">
        <f t="shared" si="35"/>
        <v>3</v>
      </c>
      <c r="D282" s="80"/>
      <c r="E282" s="75"/>
      <c r="F282" s="75" t="s">
        <v>976</v>
      </c>
      <c r="G282" s="80"/>
      <c r="H282" s="83" t="s">
        <v>977</v>
      </c>
      <c r="I282" s="103" t="s">
        <v>596</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957</v>
      </c>
      <c r="AE282" s="83"/>
      <c r="AF282" s="104">
        <v>1</v>
      </c>
      <c r="AG282" s="104">
        <v>1</v>
      </c>
      <c r="AH282" s="80"/>
      <c r="AI282" s="62"/>
      <c r="AJ282" s="50"/>
      <c r="AK282" s="50"/>
      <c r="AL282" s="50"/>
    </row>
    <row r="283" spans="1:38" hidden="1" outlineLevel="2" x14ac:dyDescent="0.25">
      <c r="A283" s="50"/>
      <c r="B283" s="59"/>
      <c r="C283" s="52">
        <f t="shared" si="35"/>
        <v>3</v>
      </c>
      <c r="D283" s="80"/>
      <c r="E283" s="75"/>
      <c r="F283" s="75" t="s">
        <v>978</v>
      </c>
      <c r="G283" s="80"/>
      <c r="H283" s="83" t="s">
        <v>979</v>
      </c>
      <c r="I283" s="103" t="s">
        <v>596</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706</v>
      </c>
      <c r="AE283" s="83"/>
      <c r="AF283" s="104">
        <v>1</v>
      </c>
      <c r="AG283" s="104">
        <v>1</v>
      </c>
      <c r="AH283" s="80"/>
      <c r="AI283" s="62"/>
      <c r="AJ283" s="50"/>
      <c r="AK283" s="50"/>
      <c r="AL283" s="50"/>
    </row>
    <row r="284" spans="1:38" hidden="1" outlineLevel="2" x14ac:dyDescent="0.25">
      <c r="A284" s="50"/>
      <c r="B284" s="59"/>
      <c r="C284" s="52">
        <f>INT($C$40)+2</f>
        <v>3</v>
      </c>
      <c r="D284" s="80"/>
      <c r="E284" s="75"/>
      <c r="F284" s="75" t="s">
        <v>980</v>
      </c>
      <c r="G284" s="80"/>
      <c r="H284" s="83" t="s">
        <v>981</v>
      </c>
      <c r="I284" s="103" t="s">
        <v>982</v>
      </c>
      <c r="J284" s="103"/>
      <c r="K284" s="104">
        <v>0.2</v>
      </c>
      <c r="L284" s="104">
        <v>0.2</v>
      </c>
      <c r="M284" s="83"/>
      <c r="N284" s="83"/>
      <c r="O284" s="83"/>
      <c r="P284" s="83"/>
      <c r="Q284" s="83"/>
      <c r="R284" s="83" t="s">
        <v>706</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25">
      <c r="A285" s="50"/>
      <c r="B285" s="59"/>
      <c r="C285" s="52">
        <f>INT($C$40)+2</f>
        <v>3</v>
      </c>
      <c r="D285" s="80"/>
      <c r="E285" s="75"/>
      <c r="F285" s="75" t="s">
        <v>983</v>
      </c>
      <c r="G285" s="80"/>
      <c r="H285" s="83" t="s">
        <v>984</v>
      </c>
      <c r="I285" s="103" t="s">
        <v>985</v>
      </c>
      <c r="J285" s="103"/>
      <c r="K285" s="104">
        <f>1/1.17</f>
        <v>0.85470085470085477</v>
      </c>
      <c r="L285" s="104">
        <f>1/1.17</f>
        <v>0.85470085470085477</v>
      </c>
      <c r="M285" s="83"/>
      <c r="N285" s="83"/>
      <c r="O285" s="83"/>
      <c r="P285" s="83"/>
      <c r="Q285" s="83"/>
      <c r="R285" s="83" t="s">
        <v>986</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25">
      <c r="A286" s="50"/>
      <c r="B286" s="59"/>
      <c r="C286" s="52">
        <f t="shared" ref="C286:C288" si="41">INT($C$40)+2</f>
        <v>3</v>
      </c>
      <c r="D286" s="80"/>
      <c r="E286" s="75"/>
      <c r="F286" s="75" t="s">
        <v>987</v>
      </c>
      <c r="G286" s="80"/>
      <c r="H286" s="83" t="s">
        <v>988</v>
      </c>
      <c r="I286" s="103" t="s">
        <v>989</v>
      </c>
      <c r="J286" s="103"/>
      <c r="K286" s="104">
        <v>51</v>
      </c>
      <c r="L286" s="104">
        <v>51</v>
      </c>
      <c r="M286" s="83"/>
      <c r="N286" s="83"/>
      <c r="O286" s="83"/>
      <c r="P286" s="83"/>
      <c r="Q286" s="83"/>
      <c r="R286" s="83" t="s">
        <v>990</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25">
      <c r="A287" s="50"/>
      <c r="B287" s="59"/>
      <c r="C287" s="52">
        <f t="shared" si="41"/>
        <v>3</v>
      </c>
      <c r="D287" s="80"/>
      <c r="E287" s="75"/>
      <c r="F287" s="75" t="s">
        <v>2500</v>
      </c>
      <c r="G287" s="80"/>
      <c r="H287" s="83" t="s">
        <v>2504</v>
      </c>
      <c r="I287" s="103"/>
      <c r="J287" s="103"/>
      <c r="K287" s="104">
        <v>51</v>
      </c>
      <c r="L287" s="104">
        <v>51</v>
      </c>
      <c r="M287" s="83"/>
      <c r="N287" s="83"/>
      <c r="O287" s="83"/>
      <c r="P287" s="83"/>
      <c r="Q287" s="83"/>
      <c r="R287" s="83" t="s">
        <v>990</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2503</v>
      </c>
      <c r="AE287" s="83"/>
      <c r="AF287" s="104">
        <v>1</v>
      </c>
      <c r="AG287" s="104">
        <v>1</v>
      </c>
      <c r="AH287" s="80"/>
      <c r="AI287" s="62"/>
      <c r="AJ287" s="50"/>
      <c r="AK287" s="50"/>
      <c r="AL287" s="50"/>
    </row>
    <row r="288" spans="1:38" hidden="1" outlineLevel="2" x14ac:dyDescent="0.25">
      <c r="A288" s="50"/>
      <c r="B288" s="59"/>
      <c r="C288" s="52">
        <f t="shared" si="41"/>
        <v>3</v>
      </c>
      <c r="D288" s="80"/>
      <c r="E288" s="75"/>
      <c r="F288" s="75" t="s">
        <v>2501</v>
      </c>
      <c r="G288" s="80"/>
      <c r="H288" s="83" t="s">
        <v>2502</v>
      </c>
      <c r="I288" s="103" t="s">
        <v>758</v>
      </c>
      <c r="J288" s="103"/>
      <c r="K288" s="104">
        <v>51</v>
      </c>
      <c r="L288" s="104">
        <v>51</v>
      </c>
      <c r="M288" s="83"/>
      <c r="N288" s="83"/>
      <c r="O288" s="83"/>
      <c r="P288" s="83"/>
      <c r="Q288" s="83"/>
      <c r="R288" s="83" t="s">
        <v>990</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2503</v>
      </c>
      <c r="AE288" s="83"/>
      <c r="AF288" s="104">
        <v>1</v>
      </c>
      <c r="AG288" s="104">
        <v>1</v>
      </c>
      <c r="AH288" s="80"/>
      <c r="AI288" s="62"/>
      <c r="AJ288" s="50"/>
      <c r="AK288" s="50"/>
      <c r="AL288" s="50"/>
    </row>
    <row r="289" spans="1:38" hidden="1" outlineLevel="2" x14ac:dyDescent="0.25">
      <c r="A289" s="50"/>
      <c r="B289" s="59"/>
      <c r="C289" s="52">
        <f>INT($C$40)+2</f>
        <v>3</v>
      </c>
      <c r="D289" s="80"/>
      <c r="E289" s="75"/>
      <c r="F289" s="75" t="s">
        <v>2505</v>
      </c>
      <c r="G289" s="80"/>
      <c r="H289" s="83" t="s">
        <v>2506</v>
      </c>
      <c r="I289" s="103"/>
      <c r="J289" s="103"/>
      <c r="K289" s="104">
        <v>51</v>
      </c>
      <c r="L289" s="104">
        <v>51</v>
      </c>
      <c r="M289" s="83"/>
      <c r="N289" s="83"/>
      <c r="O289" s="83"/>
      <c r="P289" s="83"/>
      <c r="Q289" s="83"/>
      <c r="R289" s="83" t="s">
        <v>990</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25">
      <c r="A290" s="50"/>
      <c r="B290" s="59"/>
      <c r="C290" s="52">
        <f>INT($C$40)+1</f>
        <v>2</v>
      </c>
      <c r="D290" s="80"/>
      <c r="E290" s="75"/>
      <c r="F290" s="308" t="s">
        <v>991</v>
      </c>
      <c r="G290" s="80"/>
      <c r="H290" s="298" t="s">
        <v>992</v>
      </c>
      <c r="I290" s="103"/>
      <c r="J290" s="103" t="s">
        <v>614</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25">
      <c r="A291" s="50"/>
      <c r="B291" s="59"/>
      <c r="C291" s="52">
        <f>INT($C$40)+3</f>
        <v>4</v>
      </c>
      <c r="D291" s="80"/>
      <c r="E291" s="75" t="s">
        <v>993</v>
      </c>
      <c r="F291" s="75" t="s">
        <v>994</v>
      </c>
      <c r="G291" s="80"/>
      <c r="H291" s="83" t="s">
        <v>589</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25">
      <c r="A292" s="50"/>
      <c r="B292" s="59"/>
      <c r="C292" s="52">
        <f t="shared" ref="C292:C307" si="52">INT($C$40)+2</f>
        <v>3</v>
      </c>
      <c r="D292" s="80"/>
      <c r="E292" s="75"/>
      <c r="F292" s="75" t="s">
        <v>995</v>
      </c>
      <c r="G292" s="80"/>
      <c r="H292" s="83" t="s">
        <v>996</v>
      </c>
      <c r="I292" s="103" t="s">
        <v>997</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25">
      <c r="A293" s="50"/>
      <c r="B293" s="59"/>
      <c r="C293" s="52">
        <f t="shared" si="52"/>
        <v>3</v>
      </c>
      <c r="D293" s="80"/>
      <c r="E293" s="75"/>
      <c r="F293" s="75" t="s">
        <v>998</v>
      </c>
      <c r="G293" s="80"/>
      <c r="H293" s="83" t="s">
        <v>999</v>
      </c>
      <c r="I293" s="103" t="s">
        <v>1000</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25">
      <c r="A294" s="50"/>
      <c r="B294" s="59"/>
      <c r="C294" s="52">
        <f t="shared" si="52"/>
        <v>3</v>
      </c>
      <c r="D294" s="80"/>
      <c r="E294" s="75"/>
      <c r="F294" s="75" t="s">
        <v>1001</v>
      </c>
      <c r="G294" s="80"/>
      <c r="H294" s="83" t="s">
        <v>1002</v>
      </c>
      <c r="I294" s="103" t="s">
        <v>1003</v>
      </c>
      <c r="J294" s="103"/>
      <c r="K294" s="104">
        <v>1.3</v>
      </c>
      <c r="L294" s="104">
        <v>1.3</v>
      </c>
      <c r="M294" s="104">
        <v>1.6</v>
      </c>
      <c r="N294" s="104">
        <v>1.6</v>
      </c>
      <c r="O294" s="104">
        <v>1.6</v>
      </c>
      <c r="P294" s="104">
        <v>1.6</v>
      </c>
      <c r="Q294" s="83"/>
      <c r="R294" s="83" t="s">
        <v>607</v>
      </c>
      <c r="S294" s="83" t="s">
        <v>607</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25">
      <c r="A295" s="50"/>
      <c r="B295" s="59"/>
      <c r="C295" s="52">
        <f t="shared" si="52"/>
        <v>3</v>
      </c>
      <c r="D295" s="80"/>
      <c r="E295" s="75"/>
      <c r="F295" s="75" t="s">
        <v>1004</v>
      </c>
      <c r="G295" s="80"/>
      <c r="H295" s="83" t="s">
        <v>1005</v>
      </c>
      <c r="I295" s="103" t="s">
        <v>596</v>
      </c>
      <c r="J295" s="103"/>
      <c r="K295" s="104">
        <v>0.5</v>
      </c>
      <c r="L295" s="104">
        <v>0.5</v>
      </c>
      <c r="M295" s="104">
        <v>0.5</v>
      </c>
      <c r="N295" s="104">
        <v>0.5</v>
      </c>
      <c r="O295" s="104">
        <v>0.5</v>
      </c>
      <c r="P295" s="104">
        <v>0.5</v>
      </c>
      <c r="Q295" s="83"/>
      <c r="R295" s="83" t="s">
        <v>607</v>
      </c>
      <c r="S295" s="83" t="s">
        <v>607</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25">
      <c r="A296" s="50"/>
      <c r="B296" s="59"/>
      <c r="C296" s="52">
        <f t="shared" si="52"/>
        <v>3</v>
      </c>
      <c r="D296" s="80"/>
      <c r="E296" s="75"/>
      <c r="F296" s="75" t="s">
        <v>1006</v>
      </c>
      <c r="G296" s="80"/>
      <c r="H296" s="83" t="s">
        <v>1007</v>
      </c>
      <c r="I296" s="103" t="s">
        <v>669</v>
      </c>
      <c r="J296" s="103"/>
      <c r="K296" s="104">
        <v>0.7</v>
      </c>
      <c r="L296" s="104">
        <v>0.7</v>
      </c>
      <c r="M296" s="104">
        <v>0.7</v>
      </c>
      <c r="N296" s="104">
        <v>0.7</v>
      </c>
      <c r="O296" s="104">
        <v>0.7</v>
      </c>
      <c r="P296" s="104">
        <v>0.7</v>
      </c>
      <c r="Q296" s="83"/>
      <c r="R296" s="83" t="s">
        <v>607</v>
      </c>
      <c r="S296" s="83" t="s">
        <v>607</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25">
      <c r="A297" s="50"/>
      <c r="B297" s="59"/>
      <c r="C297" s="52">
        <f t="shared" si="52"/>
        <v>3</v>
      </c>
      <c r="D297" s="80"/>
      <c r="E297" s="75"/>
      <c r="F297" s="75" t="s">
        <v>1008</v>
      </c>
      <c r="G297" s="80"/>
      <c r="H297" s="83" t="s">
        <v>1009</v>
      </c>
      <c r="I297" s="103" t="s">
        <v>1010</v>
      </c>
      <c r="J297" s="103"/>
      <c r="K297" s="104">
        <v>0.15</v>
      </c>
      <c r="L297" s="104">
        <v>0.15</v>
      </c>
      <c r="M297" s="104">
        <v>0.15</v>
      </c>
      <c r="N297" s="104">
        <v>0.15</v>
      </c>
      <c r="O297" s="104">
        <v>0.15</v>
      </c>
      <c r="P297" s="104">
        <v>0.15</v>
      </c>
      <c r="Q297" s="83"/>
      <c r="R297" s="83" t="s">
        <v>607</v>
      </c>
      <c r="S297" s="83" t="s">
        <v>607</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25">
      <c r="A298" s="50"/>
      <c r="B298" s="59"/>
      <c r="C298" s="52">
        <f t="shared" si="52"/>
        <v>3</v>
      </c>
      <c r="D298" s="80"/>
      <c r="E298" s="75"/>
      <c r="F298" s="75" t="s">
        <v>1011</v>
      </c>
      <c r="G298" s="80"/>
      <c r="H298" s="83" t="s">
        <v>1012</v>
      </c>
      <c r="I298" s="103" t="s">
        <v>596</v>
      </c>
      <c r="J298" s="103"/>
      <c r="K298" s="104">
        <v>0.48099999999999998</v>
      </c>
      <c r="L298" s="104">
        <v>0.48099999999999998</v>
      </c>
      <c r="M298" s="104">
        <v>0.48099999999999998</v>
      </c>
      <c r="N298" s="104">
        <v>0.48099999999999998</v>
      </c>
      <c r="O298" s="104">
        <v>0.48099999999999998</v>
      </c>
      <c r="P298" s="104">
        <v>0.48099999999999998</v>
      </c>
      <c r="Q298" s="83"/>
      <c r="R298" s="83" t="s">
        <v>607</v>
      </c>
      <c r="S298" s="83" t="s">
        <v>607</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25">
      <c r="A299" s="50"/>
      <c r="B299" s="59"/>
      <c r="C299" s="52">
        <f t="shared" si="52"/>
        <v>3</v>
      </c>
      <c r="D299" s="80"/>
      <c r="E299" s="75"/>
      <c r="F299" s="75" t="s">
        <v>1013</v>
      </c>
      <c r="G299" s="80"/>
      <c r="H299" s="83" t="s">
        <v>1009</v>
      </c>
      <c r="I299" s="103" t="s">
        <v>596</v>
      </c>
      <c r="J299" s="103"/>
      <c r="K299" s="104">
        <v>0.61899999999999999</v>
      </c>
      <c r="L299" s="104">
        <v>0.61899999999999999</v>
      </c>
      <c r="M299" s="104">
        <v>0.61899999999999999</v>
      </c>
      <c r="N299" s="104">
        <v>0.61899999999999999</v>
      </c>
      <c r="O299" s="104">
        <v>0.61899999999999999</v>
      </c>
      <c r="P299" s="104">
        <v>0.61899999999999999</v>
      </c>
      <c r="Q299" s="83"/>
      <c r="R299" s="83" t="s">
        <v>607</v>
      </c>
      <c r="S299" s="83" t="s">
        <v>607</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25">
      <c r="A300" s="50"/>
      <c r="B300" s="59"/>
      <c r="C300" s="52">
        <f t="shared" si="52"/>
        <v>3</v>
      </c>
      <c r="D300" s="80"/>
      <c r="E300" s="75"/>
      <c r="F300" s="75" t="s">
        <v>1014</v>
      </c>
      <c r="G300" s="80"/>
      <c r="H300" s="83" t="s">
        <v>1015</v>
      </c>
      <c r="I300" s="103" t="s">
        <v>1003</v>
      </c>
      <c r="J300" s="103"/>
      <c r="K300" s="104">
        <v>1.41</v>
      </c>
      <c r="L300" s="104">
        <v>1.41</v>
      </c>
      <c r="M300" s="104">
        <v>1.1000000000000001</v>
      </c>
      <c r="N300" s="104">
        <v>1.1000000000000001</v>
      </c>
      <c r="O300" s="104">
        <v>1.1000000000000001</v>
      </c>
      <c r="P300" s="104">
        <v>1.1000000000000001</v>
      </c>
      <c r="Q300" s="83"/>
      <c r="R300" s="83" t="s">
        <v>607</v>
      </c>
      <c r="S300" s="83" t="s">
        <v>607</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25">
      <c r="A301" s="50"/>
      <c r="B301" s="59"/>
      <c r="C301" s="52">
        <f t="shared" si="52"/>
        <v>3</v>
      </c>
      <c r="D301" s="80"/>
      <c r="E301" s="75"/>
      <c r="F301" s="75" t="s">
        <v>1016</v>
      </c>
      <c r="G301" s="80"/>
      <c r="H301" s="83" t="s">
        <v>1009</v>
      </c>
      <c r="I301" s="103" t="s">
        <v>596</v>
      </c>
      <c r="J301" s="103"/>
      <c r="K301" s="104">
        <v>0.32200000000000001</v>
      </c>
      <c r="L301" s="104">
        <v>0.32200000000000001</v>
      </c>
      <c r="M301" s="104">
        <v>0.32200000000000001</v>
      </c>
      <c r="N301" s="104">
        <v>0.32200000000000001</v>
      </c>
      <c r="O301" s="104">
        <v>0.32200000000000001</v>
      </c>
      <c r="P301" s="104">
        <v>0.32200000000000001</v>
      </c>
      <c r="Q301" s="83"/>
      <c r="R301" s="83" t="s">
        <v>1017</v>
      </c>
      <c r="S301" s="83" t="s">
        <v>607</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25">
      <c r="A302" s="50"/>
      <c r="B302" s="59"/>
      <c r="C302" s="52">
        <f t="shared" si="52"/>
        <v>3</v>
      </c>
      <c r="D302" s="80"/>
      <c r="E302" s="75"/>
      <c r="F302" s="75" t="s">
        <v>1018</v>
      </c>
      <c r="G302" s="80"/>
      <c r="H302" s="83" t="s">
        <v>1019</v>
      </c>
      <c r="I302" s="103" t="s">
        <v>632</v>
      </c>
      <c r="J302" s="103"/>
      <c r="K302" s="104">
        <v>39</v>
      </c>
      <c r="L302" s="104">
        <v>39</v>
      </c>
      <c r="M302" s="104">
        <v>39</v>
      </c>
      <c r="N302" s="104">
        <v>39</v>
      </c>
      <c r="O302" s="104">
        <v>39</v>
      </c>
      <c r="P302" s="104">
        <v>39</v>
      </c>
      <c r="Q302" s="83"/>
      <c r="R302" s="83" t="s">
        <v>607</v>
      </c>
      <c r="S302" s="83" t="s">
        <v>607</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25">
      <c r="A303" s="50"/>
      <c r="B303" s="59"/>
      <c r="C303" s="52">
        <f t="shared" si="52"/>
        <v>3</v>
      </c>
      <c r="D303" s="80"/>
      <c r="E303" s="75"/>
      <c r="F303" s="75" t="s">
        <v>1020</v>
      </c>
      <c r="G303" s="80"/>
      <c r="H303" s="83" t="s">
        <v>1021</v>
      </c>
      <c r="I303" s="103" t="s">
        <v>1022</v>
      </c>
      <c r="J303" s="103"/>
      <c r="K303" s="104">
        <v>1.3</v>
      </c>
      <c r="L303" s="104">
        <v>1.3</v>
      </c>
      <c r="M303" s="104">
        <v>1.5</v>
      </c>
      <c r="N303" s="104">
        <v>1.5</v>
      </c>
      <c r="O303" s="104">
        <v>1.5</v>
      </c>
      <c r="P303" s="104">
        <v>1.5</v>
      </c>
      <c r="Q303" s="83"/>
      <c r="R303" s="83" t="s">
        <v>607</v>
      </c>
      <c r="S303" s="83" t="s">
        <v>607</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25">
      <c r="A304" s="50"/>
      <c r="B304" s="59"/>
      <c r="C304" s="52">
        <f t="shared" si="52"/>
        <v>3</v>
      </c>
      <c r="D304" s="80"/>
      <c r="E304" s="75"/>
      <c r="F304" s="75" t="s">
        <v>1023</v>
      </c>
      <c r="G304" s="80"/>
      <c r="H304" s="83" t="s">
        <v>1024</v>
      </c>
      <c r="I304" s="103" t="s">
        <v>632</v>
      </c>
      <c r="J304" s="103"/>
      <c r="K304" s="104">
        <v>5</v>
      </c>
      <c r="L304" s="104">
        <v>5</v>
      </c>
      <c r="M304" s="104">
        <v>5</v>
      </c>
      <c r="N304" s="104">
        <v>5</v>
      </c>
      <c r="O304" s="104">
        <v>5</v>
      </c>
      <c r="P304" s="104">
        <v>5</v>
      </c>
      <c r="Q304" s="83"/>
      <c r="R304" s="83" t="s">
        <v>607</v>
      </c>
      <c r="S304" s="83" t="s">
        <v>607</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25">
      <c r="A305" s="50"/>
      <c r="B305" s="59"/>
      <c r="C305" s="52">
        <f t="shared" si="52"/>
        <v>3</v>
      </c>
      <c r="D305" s="80"/>
      <c r="E305" s="75"/>
      <c r="F305" s="75" t="s">
        <v>1025</v>
      </c>
      <c r="G305" s="80"/>
      <c r="H305" s="83" t="s">
        <v>1026</v>
      </c>
      <c r="I305" s="103" t="s">
        <v>1027</v>
      </c>
      <c r="J305" s="103"/>
      <c r="K305" s="104">
        <v>0.15</v>
      </c>
      <c r="L305" s="104">
        <v>0.15</v>
      </c>
      <c r="M305" s="104">
        <v>0.15</v>
      </c>
      <c r="N305" s="104">
        <v>0.15</v>
      </c>
      <c r="O305" s="104">
        <v>0.15</v>
      </c>
      <c r="P305" s="104">
        <v>0.15</v>
      </c>
      <c r="Q305" s="83"/>
      <c r="R305" s="83" t="s">
        <v>607</v>
      </c>
      <c r="S305" s="83" t="s">
        <v>607</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25">
      <c r="A306" s="50"/>
      <c r="B306" s="59"/>
      <c r="C306" s="52">
        <f t="shared" si="52"/>
        <v>3</v>
      </c>
      <c r="D306" s="80"/>
      <c r="E306" s="75"/>
      <c r="F306" s="75" t="s">
        <v>1028</v>
      </c>
      <c r="G306" s="80"/>
      <c r="H306" s="83" t="s">
        <v>1026</v>
      </c>
      <c r="I306" s="103" t="s">
        <v>632</v>
      </c>
      <c r="J306" s="103"/>
      <c r="K306" s="104">
        <v>10</v>
      </c>
      <c r="L306" s="104">
        <v>10</v>
      </c>
      <c r="M306" s="104">
        <v>10</v>
      </c>
      <c r="N306" s="104">
        <v>10</v>
      </c>
      <c r="O306" s="104">
        <v>10</v>
      </c>
      <c r="P306" s="104">
        <v>10</v>
      </c>
      <c r="Q306" s="83"/>
      <c r="R306" s="83" t="s">
        <v>607</v>
      </c>
      <c r="S306" s="83" t="s">
        <v>607</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25">
      <c r="A307" s="50"/>
      <c r="B307" s="59"/>
      <c r="C307" s="52">
        <f t="shared" si="52"/>
        <v>3</v>
      </c>
      <c r="D307" s="80"/>
      <c r="E307" s="75"/>
      <c r="F307" s="75" t="s">
        <v>1029</v>
      </c>
      <c r="G307" s="80"/>
      <c r="H307" s="83" t="s">
        <v>1030</v>
      </c>
      <c r="I307" s="103" t="s">
        <v>1031</v>
      </c>
      <c r="J307" s="103"/>
      <c r="K307" s="104">
        <v>0.38</v>
      </c>
      <c r="L307" s="104">
        <v>0.38</v>
      </c>
      <c r="M307" s="104">
        <v>0.38</v>
      </c>
      <c r="N307" s="104">
        <v>0.38</v>
      </c>
      <c r="O307" s="104">
        <v>0.38</v>
      </c>
      <c r="P307" s="104">
        <v>0.38</v>
      </c>
      <c r="Q307" s="83"/>
      <c r="R307" s="83" t="s">
        <v>607</v>
      </c>
      <c r="S307" s="83" t="s">
        <v>607</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25">
      <c r="A308" s="50"/>
      <c r="B308" s="59"/>
      <c r="C308" s="52">
        <f>INT($C$40)+1</f>
        <v>2</v>
      </c>
      <c r="D308" s="80"/>
      <c r="E308" s="75"/>
      <c r="F308" s="308" t="s">
        <v>1032</v>
      </c>
      <c r="G308" s="80"/>
      <c r="H308" s="298" t="s">
        <v>1033</v>
      </c>
      <c r="I308" s="103"/>
      <c r="J308" s="103" t="s">
        <v>614</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52">
        <f>INT($C$40)+3</f>
        <v>4</v>
      </c>
      <c r="D309" s="80"/>
      <c r="E309" s="75" t="s">
        <v>1034</v>
      </c>
      <c r="F309" s="75" t="s">
        <v>1035</v>
      </c>
      <c r="G309" s="80"/>
      <c r="H309" s="83" t="s">
        <v>589</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25">
      <c r="A310" s="50"/>
      <c r="B310" s="59"/>
      <c r="C310" s="52">
        <f t="shared" ref="C310:C331" si="54">INT($C$40)+2</f>
        <v>3</v>
      </c>
      <c r="D310" s="80"/>
      <c r="E310" s="75"/>
      <c r="F310" s="75" t="s">
        <v>1036</v>
      </c>
      <c r="G310" s="80"/>
      <c r="H310" s="83" t="s">
        <v>1037</v>
      </c>
      <c r="I310" s="103" t="s">
        <v>669</v>
      </c>
      <c r="J310" s="103"/>
      <c r="K310" s="104">
        <v>0.6</v>
      </c>
      <c r="L310" s="104">
        <v>0.6</v>
      </c>
      <c r="M310" s="104">
        <v>0.6</v>
      </c>
      <c r="N310" s="104">
        <v>0.6</v>
      </c>
      <c r="O310" s="104">
        <v>0.6</v>
      </c>
      <c r="P310" s="104">
        <v>0.6</v>
      </c>
      <c r="Q310" s="83"/>
      <c r="R310" s="83" t="s">
        <v>607</v>
      </c>
      <c r="S310" s="83" t="s">
        <v>607</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25">
      <c r="A311" s="50"/>
      <c r="B311" s="59"/>
      <c r="C311" s="52">
        <f t="shared" si="54"/>
        <v>3</v>
      </c>
      <c r="D311" s="80"/>
      <c r="E311" s="75"/>
      <c r="F311" s="75" t="s">
        <v>1038</v>
      </c>
      <c r="G311" s="80"/>
      <c r="H311" s="83" t="s">
        <v>1039</v>
      </c>
      <c r="I311" s="103" t="s">
        <v>669</v>
      </c>
      <c r="J311" s="103"/>
      <c r="K311" s="104">
        <v>0.7</v>
      </c>
      <c r="L311" s="104">
        <v>0.7</v>
      </c>
      <c r="M311" s="104">
        <v>0.7</v>
      </c>
      <c r="N311" s="104">
        <v>0.7</v>
      </c>
      <c r="O311" s="104">
        <v>0.7</v>
      </c>
      <c r="P311" s="104">
        <v>0.7</v>
      </c>
      <c r="Q311" s="83"/>
      <c r="R311" s="83" t="s">
        <v>607</v>
      </c>
      <c r="S311" s="83" t="s">
        <v>607</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25">
      <c r="A312" s="50"/>
      <c r="B312" s="59"/>
      <c r="C312" s="52">
        <f t="shared" si="54"/>
        <v>3</v>
      </c>
      <c r="D312" s="80"/>
      <c r="E312" s="75"/>
      <c r="F312" s="75" t="s">
        <v>1040</v>
      </c>
      <c r="G312" s="80"/>
      <c r="H312" s="83" t="s">
        <v>1041</v>
      </c>
      <c r="I312" s="103" t="s">
        <v>669</v>
      </c>
      <c r="J312" s="103"/>
      <c r="K312" s="104">
        <v>0.8</v>
      </c>
      <c r="L312" s="104">
        <v>0.8</v>
      </c>
      <c r="M312" s="104">
        <v>0.8</v>
      </c>
      <c r="N312" s="104">
        <v>0.8</v>
      </c>
      <c r="O312" s="104">
        <v>0.8</v>
      </c>
      <c r="P312" s="104">
        <v>0.8</v>
      </c>
      <c r="Q312" s="83"/>
      <c r="R312" s="83" t="s">
        <v>607</v>
      </c>
      <c r="S312" s="83" t="s">
        <v>607</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25">
      <c r="A313" s="50"/>
      <c r="B313" s="59"/>
      <c r="C313" s="52">
        <f t="shared" si="54"/>
        <v>3</v>
      </c>
      <c r="D313" s="80"/>
      <c r="E313" s="75"/>
      <c r="F313" s="75" t="s">
        <v>1042</v>
      </c>
      <c r="G313" s="80"/>
      <c r="H313" s="83" t="s">
        <v>1043</v>
      </c>
      <c r="I313" s="103" t="s">
        <v>596</v>
      </c>
      <c r="J313" s="103"/>
      <c r="K313" s="104">
        <v>6</v>
      </c>
      <c r="L313" s="104">
        <v>6</v>
      </c>
      <c r="M313" s="104">
        <v>6</v>
      </c>
      <c r="N313" s="104">
        <v>6</v>
      </c>
      <c r="O313" s="104">
        <v>6</v>
      </c>
      <c r="P313" s="104">
        <v>6</v>
      </c>
      <c r="Q313" s="83"/>
      <c r="R313" s="83" t="s">
        <v>607</v>
      </c>
      <c r="S313" s="83" t="s">
        <v>607</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25">
      <c r="A314" s="50"/>
      <c r="B314" s="59"/>
      <c r="C314" s="52">
        <f t="shared" si="54"/>
        <v>3</v>
      </c>
      <c r="D314" s="80"/>
      <c r="E314" s="75"/>
      <c r="F314" s="75" t="s">
        <v>1044</v>
      </c>
      <c r="G314" s="80"/>
      <c r="H314" s="83" t="s">
        <v>1045</v>
      </c>
      <c r="I314" s="103" t="s">
        <v>596</v>
      </c>
      <c r="J314" s="103"/>
      <c r="K314" s="104">
        <v>0.4</v>
      </c>
      <c r="L314" s="104">
        <v>0.4</v>
      </c>
      <c r="M314" s="104">
        <v>0.4</v>
      </c>
      <c r="N314" s="104">
        <v>0.4</v>
      </c>
      <c r="O314" s="104">
        <v>0.4</v>
      </c>
      <c r="P314" s="104">
        <v>0.4</v>
      </c>
      <c r="Q314" s="83"/>
      <c r="R314" s="83" t="s">
        <v>607</v>
      </c>
      <c r="S314" s="83" t="s">
        <v>607</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25">
      <c r="A315" s="50"/>
      <c r="B315" s="59"/>
      <c r="C315" s="52">
        <f t="shared" si="54"/>
        <v>3</v>
      </c>
      <c r="D315" s="80"/>
      <c r="E315" s="75"/>
      <c r="F315" s="75" t="s">
        <v>1046</v>
      </c>
      <c r="G315" s="80"/>
      <c r="H315" s="83" t="s">
        <v>1047</v>
      </c>
      <c r="I315" s="103" t="s">
        <v>690</v>
      </c>
      <c r="J315" s="103"/>
      <c r="K315" s="104">
        <v>0.9</v>
      </c>
      <c r="L315" s="104">
        <v>0.9</v>
      </c>
      <c r="M315" s="104">
        <v>0.9</v>
      </c>
      <c r="N315" s="104">
        <v>0.9</v>
      </c>
      <c r="O315" s="104">
        <v>0.9</v>
      </c>
      <c r="P315" s="104">
        <v>0.9</v>
      </c>
      <c r="Q315" s="83"/>
      <c r="R315" s="83" t="s">
        <v>607</v>
      </c>
      <c r="S315" s="83" t="s">
        <v>607</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25">
      <c r="A316" s="50"/>
      <c r="B316" s="59"/>
      <c r="C316" s="52">
        <f t="shared" si="54"/>
        <v>3</v>
      </c>
      <c r="D316" s="80"/>
      <c r="E316" s="75"/>
      <c r="F316" s="75" t="s">
        <v>1048</v>
      </c>
      <c r="G316" s="80"/>
      <c r="H316" s="83" t="s">
        <v>1049</v>
      </c>
      <c r="I316" s="103" t="s">
        <v>690</v>
      </c>
      <c r="J316" s="103"/>
      <c r="K316" s="104">
        <v>0.97</v>
      </c>
      <c r="L316" s="104">
        <v>0.97</v>
      </c>
      <c r="M316" s="104">
        <v>0.97</v>
      </c>
      <c r="N316" s="104">
        <v>0.97</v>
      </c>
      <c r="O316" s="104">
        <v>0.97</v>
      </c>
      <c r="P316" s="104">
        <v>0.97</v>
      </c>
      <c r="Q316" s="83"/>
      <c r="R316" s="83" t="s">
        <v>607</v>
      </c>
      <c r="S316" s="83" t="s">
        <v>607</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25">
      <c r="A317" s="50"/>
      <c r="B317" s="59"/>
      <c r="C317" s="52">
        <f t="shared" si="54"/>
        <v>3</v>
      </c>
      <c r="D317" s="80"/>
      <c r="E317" s="75"/>
      <c r="F317" s="75" t="s">
        <v>1050</v>
      </c>
      <c r="G317" s="80"/>
      <c r="H317" s="83" t="s">
        <v>1051</v>
      </c>
      <c r="I317" s="103" t="s">
        <v>619</v>
      </c>
      <c r="J317" s="103"/>
      <c r="K317" s="104">
        <v>27</v>
      </c>
      <c r="L317" s="104">
        <v>27</v>
      </c>
      <c r="M317" s="104">
        <v>27</v>
      </c>
      <c r="N317" s="104">
        <v>23.2</v>
      </c>
      <c r="O317" s="104">
        <v>23.2</v>
      </c>
      <c r="P317" s="104">
        <v>27</v>
      </c>
      <c r="Q317" s="83"/>
      <c r="R317" s="83" t="s">
        <v>607</v>
      </c>
      <c r="S317" s="83" t="s">
        <v>607</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25">
      <c r="A318" s="50"/>
      <c r="B318" s="59"/>
      <c r="C318" s="52">
        <f t="shared" si="54"/>
        <v>3</v>
      </c>
      <c r="D318" s="80"/>
      <c r="E318" s="75"/>
      <c r="F318" s="75" t="s">
        <v>1052</v>
      </c>
      <c r="G318" s="80"/>
      <c r="H318" s="83" t="s">
        <v>1053</v>
      </c>
      <c r="I318" s="103" t="s">
        <v>690</v>
      </c>
      <c r="J318" s="103"/>
      <c r="K318" s="104">
        <v>20.3</v>
      </c>
      <c r="L318" s="104">
        <v>20.3</v>
      </c>
      <c r="M318" s="104">
        <v>20.3</v>
      </c>
      <c r="N318" s="104">
        <v>16.5</v>
      </c>
      <c r="O318" s="104">
        <v>16.5</v>
      </c>
      <c r="P318" s="104">
        <v>20.3</v>
      </c>
      <c r="Q318" s="83"/>
      <c r="R318" s="83" t="s">
        <v>607</v>
      </c>
      <c r="S318" s="83" t="s">
        <v>607</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25">
      <c r="A319" s="50"/>
      <c r="B319" s="59"/>
      <c r="C319" s="52">
        <f t="shared" si="54"/>
        <v>3</v>
      </c>
      <c r="D319" s="80"/>
      <c r="E319" s="75"/>
      <c r="F319" s="75" t="s">
        <v>1054</v>
      </c>
      <c r="G319" s="80"/>
      <c r="H319" s="83" t="s">
        <v>1055</v>
      </c>
      <c r="I319" s="103" t="s">
        <v>619</v>
      </c>
      <c r="J319" s="103"/>
      <c r="K319" s="104">
        <v>2</v>
      </c>
      <c r="L319" s="104">
        <v>2</v>
      </c>
      <c r="M319" s="104">
        <v>2</v>
      </c>
      <c r="N319" s="104">
        <v>2</v>
      </c>
      <c r="O319" s="104">
        <v>2</v>
      </c>
      <c r="P319" s="104">
        <v>2</v>
      </c>
      <c r="Q319" s="83"/>
      <c r="R319" s="83" t="s">
        <v>607</v>
      </c>
      <c r="S319" s="83" t="s">
        <v>607</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25">
      <c r="A320" s="50"/>
      <c r="B320" s="59"/>
      <c r="C320" s="52">
        <f t="shared" si="54"/>
        <v>3</v>
      </c>
      <c r="D320" s="80"/>
      <c r="E320" s="75"/>
      <c r="F320" s="75" t="s">
        <v>1056</v>
      </c>
      <c r="G320" s="80"/>
      <c r="H320" s="83" t="s">
        <v>1057</v>
      </c>
      <c r="I320" s="103" t="s">
        <v>596</v>
      </c>
      <c r="J320" s="103"/>
      <c r="K320" s="104">
        <v>13.8</v>
      </c>
      <c r="L320" s="104">
        <v>13.8</v>
      </c>
      <c r="M320" s="104">
        <v>13.8</v>
      </c>
      <c r="N320" s="104">
        <v>13.8</v>
      </c>
      <c r="O320" s="104">
        <v>13.8</v>
      </c>
      <c r="P320" s="104">
        <v>13.8</v>
      </c>
      <c r="Q320" s="83"/>
      <c r="R320" s="83" t="s">
        <v>645</v>
      </c>
      <c r="S320" s="83" t="s">
        <v>645</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25">
      <c r="A321" s="50"/>
      <c r="B321" s="59"/>
      <c r="C321" s="52">
        <f t="shared" si="54"/>
        <v>3</v>
      </c>
      <c r="D321" s="80"/>
      <c r="E321" s="75"/>
      <c r="F321" s="75" t="s">
        <v>1058</v>
      </c>
      <c r="G321" s="80"/>
      <c r="H321" s="83" t="s">
        <v>1059</v>
      </c>
      <c r="I321" s="103" t="s">
        <v>596</v>
      </c>
      <c r="J321" s="103"/>
      <c r="K321" s="104">
        <v>7.1999999999999995E-2</v>
      </c>
      <c r="L321" s="104">
        <v>7.1999999999999995E-2</v>
      </c>
      <c r="M321" s="104">
        <v>7.1999999999999995E-2</v>
      </c>
      <c r="N321" s="104">
        <v>9.1999999999999998E-2</v>
      </c>
      <c r="O321" s="104">
        <v>9.1999999999999998E-2</v>
      </c>
      <c r="P321" s="104">
        <v>7.1999999999999995E-2</v>
      </c>
      <c r="Q321" s="83"/>
      <c r="R321" s="83" t="s">
        <v>645</v>
      </c>
      <c r="S321" s="83" t="s">
        <v>645</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25">
      <c r="A322" s="50"/>
      <c r="B322" s="59"/>
      <c r="C322" s="52">
        <f t="shared" si="54"/>
        <v>3</v>
      </c>
      <c r="D322" s="80"/>
      <c r="E322" s="75"/>
      <c r="F322" s="75" t="s">
        <v>1060</v>
      </c>
      <c r="G322" s="80"/>
      <c r="H322" s="83" t="s">
        <v>1061</v>
      </c>
      <c r="I322" s="103" t="s">
        <v>596</v>
      </c>
      <c r="J322" s="103"/>
      <c r="K322" s="104">
        <v>0.14000000000000001</v>
      </c>
      <c r="L322" s="104">
        <v>0.14000000000000001</v>
      </c>
      <c r="M322" s="104">
        <v>0.14000000000000001</v>
      </c>
      <c r="N322" s="104">
        <v>0.12</v>
      </c>
      <c r="O322" s="104">
        <v>0.12</v>
      </c>
      <c r="P322" s="104">
        <v>0.14000000000000001</v>
      </c>
      <c r="Q322" s="83"/>
      <c r="R322" s="83" t="s">
        <v>607</v>
      </c>
      <c r="S322" s="83" t="s">
        <v>607</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25">
      <c r="A323" s="50"/>
      <c r="B323" s="59"/>
      <c r="C323" s="52">
        <f t="shared" si="54"/>
        <v>3</v>
      </c>
      <c r="D323" s="80"/>
      <c r="E323" s="75"/>
      <c r="F323" s="75" t="s">
        <v>1062</v>
      </c>
      <c r="G323" s="80"/>
      <c r="H323" s="83" t="s">
        <v>1063</v>
      </c>
      <c r="I323" s="103" t="s">
        <v>596</v>
      </c>
      <c r="J323" s="103"/>
      <c r="K323" s="104">
        <v>8.0000000000000002E-3</v>
      </c>
      <c r="L323" s="104">
        <v>8.0000000000000002E-3</v>
      </c>
      <c r="M323" s="104">
        <v>8.0000000000000002E-3</v>
      </c>
      <c r="N323" s="104">
        <v>8.0000000000000002E-3</v>
      </c>
      <c r="O323" s="104">
        <v>8.0000000000000002E-3</v>
      </c>
      <c r="P323" s="104">
        <v>8.0000000000000002E-3</v>
      </c>
      <c r="Q323" s="83"/>
      <c r="R323" s="83" t="s">
        <v>607</v>
      </c>
      <c r="S323" s="83" t="s">
        <v>607</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25">
      <c r="A324" s="50"/>
      <c r="B324" s="59"/>
      <c r="C324" s="52">
        <f t="shared" si="54"/>
        <v>3</v>
      </c>
      <c r="D324" s="80"/>
      <c r="E324" s="75"/>
      <c r="F324" s="75" t="s">
        <v>1064</v>
      </c>
      <c r="G324" s="80"/>
      <c r="H324" s="83" t="s">
        <v>1065</v>
      </c>
      <c r="I324" s="103" t="s">
        <v>596</v>
      </c>
      <c r="J324" s="103"/>
      <c r="K324" s="104">
        <v>0.115</v>
      </c>
      <c r="L324" s="104">
        <v>0.115</v>
      </c>
      <c r="M324" s="104">
        <v>0.115</v>
      </c>
      <c r="N324" s="104">
        <v>0.115</v>
      </c>
      <c r="O324" s="104">
        <v>0.115</v>
      </c>
      <c r="P324" s="104">
        <v>0.115</v>
      </c>
      <c r="Q324" s="83"/>
      <c r="R324" s="83" t="s">
        <v>607</v>
      </c>
      <c r="S324" s="83" t="s">
        <v>607</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25">
      <c r="A325" s="50"/>
      <c r="B325" s="59"/>
      <c r="C325" s="52">
        <f>INT($C$40)+3</f>
        <v>4</v>
      </c>
      <c r="D325" s="80"/>
      <c r="E325" s="75"/>
      <c r="F325" s="75" t="s">
        <v>1066</v>
      </c>
      <c r="G325" s="80"/>
      <c r="H325" s="83" t="s">
        <v>651</v>
      </c>
      <c r="I325" s="103" t="s">
        <v>596</v>
      </c>
      <c r="J325" s="103"/>
      <c r="K325" s="83"/>
      <c r="L325" s="83"/>
      <c r="M325" s="83"/>
      <c r="N325" s="83"/>
      <c r="O325" s="83"/>
      <c r="P325" s="83"/>
      <c r="Q325" s="83"/>
      <c r="R325" s="83" t="s">
        <v>607</v>
      </c>
      <c r="S325" s="83" t="s">
        <v>607</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25">
      <c r="A326" s="50"/>
      <c r="B326" s="59"/>
      <c r="C326" s="52">
        <f>INT($C$40)+3</f>
        <v>4</v>
      </c>
      <c r="D326" s="80"/>
      <c r="E326" s="75"/>
      <c r="F326" s="75" t="s">
        <v>1067</v>
      </c>
      <c r="G326" s="80"/>
      <c r="H326" s="83" t="s">
        <v>651</v>
      </c>
      <c r="I326" s="103" t="s">
        <v>596</v>
      </c>
      <c r="J326" s="103"/>
      <c r="K326" s="83"/>
      <c r="L326" s="83"/>
      <c r="M326" s="83"/>
      <c r="N326" s="83"/>
      <c r="O326" s="83"/>
      <c r="P326" s="83"/>
      <c r="Q326" s="83"/>
      <c r="R326" s="83" t="s">
        <v>607</v>
      </c>
      <c r="S326" s="83" t="s">
        <v>607</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25">
      <c r="A327" s="50"/>
      <c r="B327" s="59"/>
      <c r="C327" s="52">
        <f t="shared" si="54"/>
        <v>3</v>
      </c>
      <c r="D327" s="80"/>
      <c r="E327" s="75"/>
      <c r="F327" s="75" t="s">
        <v>1068</v>
      </c>
      <c r="G327" s="80"/>
      <c r="H327" s="83" t="s">
        <v>1069</v>
      </c>
      <c r="I327" s="103" t="s">
        <v>596</v>
      </c>
      <c r="J327" s="103"/>
      <c r="K327" s="104">
        <v>1.0900000000000001</v>
      </c>
      <c r="L327" s="104">
        <v>1.0900000000000001</v>
      </c>
      <c r="M327" s="104">
        <v>1.0900000000000001</v>
      </c>
      <c r="N327" s="104">
        <v>1.0900000000000001</v>
      </c>
      <c r="O327" s="104">
        <v>1.0900000000000001</v>
      </c>
      <c r="P327" s="104">
        <v>1.0900000000000001</v>
      </c>
      <c r="Q327" s="83"/>
      <c r="R327" s="83" t="s">
        <v>607</v>
      </c>
      <c r="S327" s="83" t="s">
        <v>607</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25">
      <c r="A328" s="50"/>
      <c r="B328" s="59"/>
      <c r="C328" s="52">
        <f t="shared" si="54"/>
        <v>3</v>
      </c>
      <c r="D328" s="80"/>
      <c r="E328" s="75"/>
      <c r="F328" s="75" t="s">
        <v>1070</v>
      </c>
      <c r="G328" s="80"/>
      <c r="H328" s="83" t="s">
        <v>1071</v>
      </c>
      <c r="I328" s="103" t="s">
        <v>596</v>
      </c>
      <c r="J328" s="103"/>
      <c r="K328" s="104">
        <v>0.21</v>
      </c>
      <c r="L328" s="104">
        <v>0.21</v>
      </c>
      <c r="M328" s="104">
        <v>0.21</v>
      </c>
      <c r="N328" s="104">
        <v>0.21</v>
      </c>
      <c r="O328" s="104">
        <v>0.21</v>
      </c>
      <c r="P328" s="104">
        <v>0.21</v>
      </c>
      <c r="Q328" s="83"/>
      <c r="R328" s="83" t="s">
        <v>1072</v>
      </c>
      <c r="S328" s="83" t="s">
        <v>1073</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25">
      <c r="A329" s="50"/>
      <c r="B329" s="59"/>
      <c r="C329" s="52">
        <f t="shared" si="54"/>
        <v>3</v>
      </c>
      <c r="D329" s="80"/>
      <c r="E329" s="75"/>
      <c r="F329" s="75" t="s">
        <v>1074</v>
      </c>
      <c r="G329" s="80"/>
      <c r="H329" s="83" t="s">
        <v>1075</v>
      </c>
      <c r="I329" s="103" t="s">
        <v>596</v>
      </c>
      <c r="J329" s="103"/>
      <c r="K329" s="104">
        <v>0.9</v>
      </c>
      <c r="L329" s="104">
        <v>0.9</v>
      </c>
      <c r="M329" s="104">
        <v>0.9</v>
      </c>
      <c r="N329" s="104">
        <v>0.9</v>
      </c>
      <c r="O329" s="104">
        <v>0.9</v>
      </c>
      <c r="P329" s="104">
        <v>0.9</v>
      </c>
      <c r="Q329" s="83"/>
      <c r="R329" s="83" t="s">
        <v>1076</v>
      </c>
      <c r="S329" s="83" t="s">
        <v>1077</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25">
      <c r="A330" s="50"/>
      <c r="B330" s="59"/>
      <c r="C330" s="52">
        <f t="shared" si="54"/>
        <v>3</v>
      </c>
      <c r="D330" s="80"/>
      <c r="E330" s="75"/>
      <c r="F330" s="75" t="s">
        <v>1078</v>
      </c>
      <c r="G330" s="80"/>
      <c r="H330" s="83" t="s">
        <v>1079</v>
      </c>
      <c r="I330" s="103" t="s">
        <v>2443</v>
      </c>
      <c r="J330" s="103"/>
      <c r="K330" s="104">
        <v>23.8</v>
      </c>
      <c r="L330" s="104">
        <v>23.8</v>
      </c>
      <c r="M330" s="104">
        <v>23.8</v>
      </c>
      <c r="N330" s="104">
        <v>23.8</v>
      </c>
      <c r="O330" s="104">
        <v>23.8</v>
      </c>
      <c r="P330" s="104">
        <v>23.8</v>
      </c>
      <c r="Q330" s="83"/>
      <c r="R330" s="83" t="s">
        <v>2444</v>
      </c>
      <c r="S330" s="83" t="s">
        <v>2444</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25">
      <c r="A331" s="50"/>
      <c r="B331" s="59"/>
      <c r="C331" s="52">
        <f t="shared" si="54"/>
        <v>3</v>
      </c>
      <c r="D331" s="80"/>
      <c r="E331" s="75"/>
      <c r="F331" s="75" t="s">
        <v>1080</v>
      </c>
      <c r="G331" s="80"/>
      <c r="H331" s="83" t="s">
        <v>1081</v>
      </c>
      <c r="I331" s="103" t="s">
        <v>2443</v>
      </c>
      <c r="J331" s="103"/>
      <c r="K331" s="104">
        <v>39.6</v>
      </c>
      <c r="L331" s="104">
        <v>39.6</v>
      </c>
      <c r="M331" s="104">
        <v>39.6</v>
      </c>
      <c r="N331" s="104">
        <v>39.6</v>
      </c>
      <c r="O331" s="104">
        <v>39.6</v>
      </c>
      <c r="P331" s="104">
        <v>39.6</v>
      </c>
      <c r="Q331" s="83"/>
      <c r="R331" s="83" t="s">
        <v>2444</v>
      </c>
      <c r="S331" s="83" t="s">
        <v>2444</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25">
      <c r="A332" s="50"/>
      <c r="B332" s="59"/>
      <c r="C332" s="52">
        <f>INT($C$40)+1</f>
        <v>2</v>
      </c>
      <c r="D332" s="80"/>
      <c r="E332" s="75"/>
      <c r="F332" s="308" t="s">
        <v>1082</v>
      </c>
      <c r="G332" s="80"/>
      <c r="H332" s="298" t="s">
        <v>1083</v>
      </c>
      <c r="I332" s="103"/>
      <c r="J332" s="103" t="s">
        <v>614</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1084</v>
      </c>
      <c r="F333" s="75" t="s">
        <v>1085</v>
      </c>
      <c r="G333" s="80"/>
      <c r="H333" s="83" t="s">
        <v>589</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INT($C$40)+2</f>
        <v>3</v>
      </c>
      <c r="D334" s="80"/>
      <c r="E334" s="75"/>
      <c r="F334" s="75" t="s">
        <v>1086</v>
      </c>
      <c r="G334" s="80"/>
      <c r="H334" s="83" t="s">
        <v>1087</v>
      </c>
      <c r="I334" s="103" t="s">
        <v>690</v>
      </c>
      <c r="J334" s="103"/>
      <c r="K334" s="104">
        <v>1.84E-2</v>
      </c>
      <c r="L334" s="104">
        <v>1.84E-2</v>
      </c>
      <c r="M334" s="104">
        <v>1.84E-2</v>
      </c>
      <c r="N334" s="104">
        <v>1.84E-2</v>
      </c>
      <c r="O334" s="104">
        <v>1.84E-2</v>
      </c>
      <c r="P334" s="104">
        <v>1.84E-2</v>
      </c>
      <c r="Q334" s="83"/>
      <c r="R334" s="83" t="s">
        <v>1088</v>
      </c>
      <c r="S334" s="83" t="s">
        <v>1088</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25">
      <c r="A335" s="50"/>
      <c r="B335" s="59"/>
      <c r="C335" s="52">
        <f>INT($C$40)+2</f>
        <v>3</v>
      </c>
      <c r="D335" s="80"/>
      <c r="E335" s="75"/>
      <c r="F335" s="75" t="s">
        <v>1089</v>
      </c>
      <c r="G335" s="80"/>
      <c r="H335" s="83" t="s">
        <v>1090</v>
      </c>
      <c r="I335" s="103" t="s">
        <v>596</v>
      </c>
      <c r="J335" s="103"/>
      <c r="K335" s="104">
        <v>13</v>
      </c>
      <c r="L335" s="104">
        <v>13</v>
      </c>
      <c r="M335" s="104">
        <v>13</v>
      </c>
      <c r="N335" s="104">
        <v>13</v>
      </c>
      <c r="O335" s="104">
        <v>13</v>
      </c>
      <c r="P335" s="104">
        <v>13</v>
      </c>
      <c r="Q335" s="83"/>
      <c r="R335" s="83" t="s">
        <v>1088</v>
      </c>
      <c r="S335" s="83" t="s">
        <v>1088</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25">
      <c r="A336" s="50"/>
      <c r="B336" s="59"/>
      <c r="C336" s="52">
        <f>INT($C$40)+2</f>
        <v>3</v>
      </c>
      <c r="D336" s="80"/>
      <c r="E336" s="75"/>
      <c r="F336" s="75" t="s">
        <v>1091</v>
      </c>
      <c r="G336" s="80"/>
      <c r="H336" s="83" t="s">
        <v>1090</v>
      </c>
      <c r="I336" s="103" t="s">
        <v>722</v>
      </c>
      <c r="J336" s="103"/>
      <c r="K336" s="104">
        <v>7.52</v>
      </c>
      <c r="L336" s="104">
        <v>7.52</v>
      </c>
      <c r="M336" s="104">
        <v>7.52</v>
      </c>
      <c r="N336" s="104">
        <v>7.52</v>
      </c>
      <c r="O336" s="104">
        <v>7.52</v>
      </c>
      <c r="P336" s="104">
        <v>7.52</v>
      </c>
      <c r="Q336" s="83"/>
      <c r="R336" s="83" t="s">
        <v>1088</v>
      </c>
      <c r="S336" s="83" t="s">
        <v>1088</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25">
      <c r="A337" s="50"/>
      <c r="B337" s="59"/>
      <c r="C337" s="52">
        <f>INT($C$40)+2</f>
        <v>3</v>
      </c>
      <c r="D337" s="80"/>
      <c r="E337" s="75"/>
      <c r="F337" s="75" t="s">
        <v>1092</v>
      </c>
      <c r="G337" s="80"/>
      <c r="H337" s="83" t="s">
        <v>1090</v>
      </c>
      <c r="I337" s="103" t="s">
        <v>596</v>
      </c>
      <c r="J337" s="103"/>
      <c r="K337" s="104">
        <v>23.7</v>
      </c>
      <c r="L337" s="104">
        <v>23.7</v>
      </c>
      <c r="M337" s="104">
        <v>23.7</v>
      </c>
      <c r="N337" s="104">
        <v>23.7</v>
      </c>
      <c r="O337" s="104">
        <v>23.7</v>
      </c>
      <c r="P337" s="104">
        <v>23.7</v>
      </c>
      <c r="Q337" s="83"/>
      <c r="R337" s="83" t="s">
        <v>1088</v>
      </c>
      <c r="S337" s="83" t="s">
        <v>1088</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25">
      <c r="A338" s="50"/>
      <c r="B338" s="59"/>
      <c r="C338" s="52">
        <f>INT($C$40)+2</f>
        <v>3</v>
      </c>
      <c r="D338" s="80"/>
      <c r="E338" s="75"/>
      <c r="F338" s="75" t="s">
        <v>1093</v>
      </c>
      <c r="G338" s="80"/>
      <c r="H338" s="83" t="s">
        <v>1090</v>
      </c>
      <c r="I338" s="103" t="s">
        <v>722</v>
      </c>
      <c r="J338" s="103"/>
      <c r="K338" s="104">
        <v>3.36</v>
      </c>
      <c r="L338" s="104">
        <v>3.36</v>
      </c>
      <c r="M338" s="104">
        <v>3.36</v>
      </c>
      <c r="N338" s="104">
        <v>3.36</v>
      </c>
      <c r="O338" s="104">
        <v>3.36</v>
      </c>
      <c r="P338" s="104">
        <v>3.36</v>
      </c>
      <c r="Q338" s="83"/>
      <c r="R338" s="83" t="s">
        <v>1088</v>
      </c>
      <c r="S338" s="83" t="s">
        <v>1088</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25">
      <c r="A339" s="50"/>
      <c r="B339" s="59"/>
      <c r="C339" s="52">
        <f>INT($C$40)+1</f>
        <v>2</v>
      </c>
      <c r="D339" s="80"/>
      <c r="E339" s="75"/>
      <c r="F339" s="308" t="s">
        <v>490</v>
      </c>
      <c r="G339" s="80"/>
      <c r="H339" s="298" t="s">
        <v>1094</v>
      </c>
      <c r="I339" s="103"/>
      <c r="J339" s="103" t="s">
        <v>614</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25">
      <c r="A340" s="50"/>
      <c r="B340" s="59"/>
      <c r="C340" s="52">
        <f>INT($C$40)+2</f>
        <v>3</v>
      </c>
      <c r="D340" s="80"/>
      <c r="E340" s="75" t="s">
        <v>1095</v>
      </c>
      <c r="F340" s="75" t="s">
        <v>1096</v>
      </c>
      <c r="G340" s="80"/>
      <c r="H340" s="83" t="s">
        <v>589</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25">
      <c r="A341" s="50"/>
      <c r="B341" s="59"/>
      <c r="C341" s="52">
        <f>INT($C$40)+3</f>
        <v>4</v>
      </c>
      <c r="D341" s="80"/>
      <c r="E341" s="75"/>
      <c r="F341" s="75" t="s">
        <v>1097</v>
      </c>
      <c r="G341" s="80"/>
      <c r="H341" s="83" t="s">
        <v>1098</v>
      </c>
      <c r="I341" s="103" t="s">
        <v>596</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25">
      <c r="A342" s="50"/>
      <c r="B342" s="59"/>
      <c r="C342" s="52">
        <f>INT($C$40)+3</f>
        <v>4</v>
      </c>
      <c r="D342" s="80"/>
      <c r="E342" s="75"/>
      <c r="F342" s="75" t="s">
        <v>1099</v>
      </c>
      <c r="G342" s="80"/>
      <c r="H342" s="83" t="s">
        <v>1100</v>
      </c>
      <c r="I342" s="103" t="s">
        <v>596</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25">
      <c r="A343" s="50"/>
      <c r="B343" s="59"/>
      <c r="C343" s="52">
        <f>INT($C$40)+3</f>
        <v>4</v>
      </c>
      <c r="D343" s="80"/>
      <c r="E343" s="75"/>
      <c r="F343" s="75" t="s">
        <v>1101</v>
      </c>
      <c r="G343" s="80"/>
      <c r="H343" s="83" t="s">
        <v>1102</v>
      </c>
      <c r="I343" s="103" t="s">
        <v>596</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 t="shared" ref="C344:C350" si="58">INT($C$40)+2</f>
        <v>3</v>
      </c>
      <c r="D344" s="80"/>
      <c r="E344" s="75"/>
      <c r="F344" s="75" t="s">
        <v>1103</v>
      </c>
      <c r="G344" s="80"/>
      <c r="H344" s="83" t="s">
        <v>1104</v>
      </c>
      <c r="I344" s="103" t="s">
        <v>626</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25">
      <c r="A345" s="50"/>
      <c r="B345" s="59"/>
      <c r="C345" s="52">
        <f t="shared" si="58"/>
        <v>3</v>
      </c>
      <c r="D345" s="80"/>
      <c r="E345" s="75"/>
      <c r="F345" s="75" t="s">
        <v>1105</v>
      </c>
      <c r="G345" s="80"/>
      <c r="H345" s="83" t="s">
        <v>1106</v>
      </c>
      <c r="I345" s="103" t="s">
        <v>669</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545</v>
      </c>
      <c r="AE345" s="83"/>
      <c r="AF345" s="104">
        <v>1</v>
      </c>
      <c r="AG345" s="104">
        <v>1</v>
      </c>
      <c r="AH345" s="80"/>
      <c r="AI345" s="62"/>
      <c r="AJ345" s="50"/>
      <c r="AK345" s="50"/>
      <c r="AL345" s="50"/>
    </row>
    <row r="346" spans="1:38" outlineLevel="1" collapsed="1" x14ac:dyDescent="0.25">
      <c r="A346" s="50"/>
      <c r="B346" s="59"/>
      <c r="C346" s="52">
        <f>INT($C$40)+1</f>
        <v>2</v>
      </c>
      <c r="D346" s="80"/>
      <c r="E346" s="75"/>
      <c r="F346" s="308" t="s">
        <v>1107</v>
      </c>
      <c r="G346" s="80"/>
      <c r="H346" s="298" t="s">
        <v>1108</v>
      </c>
      <c r="I346" s="103"/>
      <c r="J346" s="103" t="s">
        <v>614</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25">
      <c r="A347" s="50"/>
      <c r="B347" s="59"/>
      <c r="C347" s="52">
        <f>INT($C$40)+3</f>
        <v>4</v>
      </c>
      <c r="D347" s="80"/>
      <c r="E347" s="75" t="s">
        <v>1109</v>
      </c>
      <c r="F347" s="75" t="s">
        <v>1110</v>
      </c>
      <c r="G347" s="80"/>
      <c r="H347" s="83" t="s">
        <v>589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25">
      <c r="A348" s="50"/>
      <c r="B348" s="59"/>
      <c r="C348" s="52">
        <f t="shared" si="58"/>
        <v>3</v>
      </c>
      <c r="D348" s="80"/>
      <c r="E348" s="75"/>
      <c r="F348" s="75" t="s">
        <v>1111</v>
      </c>
      <c r="G348" s="80"/>
      <c r="H348" s="83" t="s">
        <v>1112</v>
      </c>
      <c r="I348" s="103" t="s">
        <v>2438</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2458</v>
      </c>
      <c r="S348" s="83" t="s">
        <v>645</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25">
      <c r="A349" s="50"/>
      <c r="B349" s="59"/>
      <c r="C349" s="52">
        <f t="shared" si="58"/>
        <v>3</v>
      </c>
      <c r="D349" s="80"/>
      <c r="E349" s="75"/>
      <c r="F349" s="75" t="s">
        <v>1113</v>
      </c>
      <c r="G349" s="80"/>
      <c r="H349" s="313" t="s">
        <v>1114</v>
      </c>
      <c r="I349" s="103" t="s">
        <v>596</v>
      </c>
      <c r="J349" s="103"/>
      <c r="K349" s="104">
        <v>0.3</v>
      </c>
      <c r="L349" s="104">
        <v>0.3</v>
      </c>
      <c r="M349" s="104">
        <v>0.3</v>
      </c>
      <c r="N349" s="104">
        <v>0.3</v>
      </c>
      <c r="O349" s="104">
        <v>0.3</v>
      </c>
      <c r="P349" s="104">
        <v>0.3</v>
      </c>
      <c r="Q349" s="83"/>
      <c r="R349" s="83" t="s">
        <v>645</v>
      </c>
      <c r="S349" s="83" t="s">
        <v>645</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25">
      <c r="A350" s="50"/>
      <c r="B350" s="59"/>
      <c r="C350" s="52">
        <f t="shared" si="58"/>
        <v>3</v>
      </c>
      <c r="D350" s="80"/>
      <c r="E350" s="75"/>
      <c r="F350" s="75" t="s">
        <v>1115</v>
      </c>
      <c r="G350" s="80"/>
      <c r="H350" s="83" t="s">
        <v>1116</v>
      </c>
      <c r="I350" s="103" t="s">
        <v>596</v>
      </c>
      <c r="J350" s="103"/>
      <c r="K350" s="104">
        <v>0.6</v>
      </c>
      <c r="L350" s="104">
        <v>0.6</v>
      </c>
      <c r="M350" s="104">
        <v>0.6</v>
      </c>
      <c r="N350" s="104">
        <v>0.6</v>
      </c>
      <c r="O350" s="104">
        <v>0.6</v>
      </c>
      <c r="P350" s="104">
        <v>0.6</v>
      </c>
      <c r="Q350" s="83"/>
      <c r="R350" s="83" t="s">
        <v>645</v>
      </c>
      <c r="S350" s="83" t="s">
        <v>645</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25">
      <c r="A351" s="50"/>
      <c r="B351" s="59"/>
      <c r="C351" s="52">
        <f>INT($C$40)+3</f>
        <v>4</v>
      </c>
      <c r="D351" s="80"/>
      <c r="E351" s="75"/>
      <c r="F351" s="75" t="s">
        <v>1117</v>
      </c>
      <c r="G351" s="80"/>
      <c r="H351" s="83" t="s">
        <v>1118</v>
      </c>
      <c r="I351" s="103" t="s">
        <v>596</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25">
      <c r="A352" s="50"/>
      <c r="B352" s="59"/>
      <c r="C352" s="52">
        <f>INT($C$40)+3</f>
        <v>4</v>
      </c>
      <c r="D352" s="80"/>
      <c r="E352" s="75"/>
      <c r="F352" s="75" t="s">
        <v>1119</v>
      </c>
      <c r="G352" s="80"/>
      <c r="H352" s="83" t="s">
        <v>1120</v>
      </c>
      <c r="I352" s="103" t="s">
        <v>596</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25">
      <c r="A353" s="50"/>
      <c r="B353" s="59"/>
      <c r="C353" s="52">
        <f>INT($C$40)+2</f>
        <v>3</v>
      </c>
      <c r="D353" s="80"/>
      <c r="E353" s="75"/>
      <c r="F353" s="75" t="s">
        <v>1121</v>
      </c>
      <c r="G353" s="80"/>
      <c r="H353" s="83" t="s">
        <v>1122</v>
      </c>
      <c r="I353" s="103" t="s">
        <v>596</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25">
      <c r="A354" s="50"/>
      <c r="B354" s="59"/>
      <c r="C354" s="52">
        <f>INT($C$40)+2</f>
        <v>3</v>
      </c>
      <c r="D354" s="80"/>
      <c r="E354" s="75"/>
      <c r="F354" s="75" t="s">
        <v>1123</v>
      </c>
      <c r="G354" s="80"/>
      <c r="H354" s="83" t="s">
        <v>1124</v>
      </c>
      <c r="I354" s="103" t="s">
        <v>596</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25">
      <c r="A355" s="50"/>
      <c r="B355" s="59"/>
      <c r="C355" s="52">
        <f>INT($C$40)+2</f>
        <v>3</v>
      </c>
      <c r="D355" s="80"/>
      <c r="E355" s="75"/>
      <c r="F355" s="75" t="s">
        <v>1125</v>
      </c>
      <c r="G355" s="80"/>
      <c r="H355" s="83" t="s">
        <v>1126</v>
      </c>
      <c r="I355" s="103" t="s">
        <v>596</v>
      </c>
      <c r="J355" s="103"/>
      <c r="K355" s="83"/>
      <c r="L355" s="83"/>
      <c r="M355" s="104">
        <v>-40</v>
      </c>
      <c r="N355" s="104">
        <v>-40</v>
      </c>
      <c r="O355" s="104">
        <v>-40</v>
      </c>
      <c r="P355" s="104">
        <v>-40</v>
      </c>
      <c r="Q355" s="83"/>
      <c r="R355" s="83"/>
      <c r="S355" s="83" t="s">
        <v>654</v>
      </c>
      <c r="T355" s="83"/>
      <c r="U355" s="104">
        <v>-9.9499999999999993</v>
      </c>
      <c r="V355" s="104">
        <v>-9.9499999999999993</v>
      </c>
      <c r="W355" s="104">
        <v>-9.9499999999999993</v>
      </c>
      <c r="X355" s="104">
        <v>-8.9</v>
      </c>
      <c r="Y355" s="104">
        <v>-8.9</v>
      </c>
      <c r="Z355" s="104">
        <v>-8.9</v>
      </c>
      <c r="AA355" s="104">
        <v>-8.9</v>
      </c>
      <c r="AB355" s="104">
        <v>-8.9</v>
      </c>
      <c r="AC355" s="83"/>
      <c r="AD355" s="104" t="s">
        <v>1127</v>
      </c>
      <c r="AE355" s="83"/>
      <c r="AF355" s="104">
        <v>1</v>
      </c>
      <c r="AG355" s="104">
        <v>1</v>
      </c>
      <c r="AH355" s="80"/>
      <c r="AI355" s="62"/>
      <c r="AJ355" s="50"/>
      <c r="AK355" s="50"/>
      <c r="AL355" s="50"/>
    </row>
    <row r="356" spans="1:38" hidden="1" outlineLevel="2" x14ac:dyDescent="0.25">
      <c r="A356" s="50"/>
      <c r="B356" s="59"/>
      <c r="C356" s="52">
        <f>INT($C$40)+2</f>
        <v>3</v>
      </c>
      <c r="D356" s="80"/>
      <c r="E356" s="75"/>
      <c r="F356" s="75" t="s">
        <v>1128</v>
      </c>
      <c r="G356" s="80"/>
      <c r="H356" s="83" t="s">
        <v>1129</v>
      </c>
      <c r="I356" s="103" t="s">
        <v>596</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1127</v>
      </c>
      <c r="AE356" s="83"/>
      <c r="AF356" s="104">
        <v>1</v>
      </c>
      <c r="AG356" s="104">
        <v>1</v>
      </c>
      <c r="AH356" s="80"/>
      <c r="AI356" s="62"/>
      <c r="AJ356" s="50"/>
      <c r="AK356" s="50"/>
      <c r="AL356" s="50"/>
    </row>
    <row r="357" spans="1:38" hidden="1" outlineLevel="2" collapsed="1" x14ac:dyDescent="0.25">
      <c r="A357" s="50"/>
      <c r="B357" s="59"/>
      <c r="C357" s="52">
        <f>INT($C$40)+2</f>
        <v>3</v>
      </c>
      <c r="D357" s="80"/>
      <c r="E357" s="75"/>
      <c r="F357" s="75" t="s">
        <v>1130</v>
      </c>
      <c r="G357" s="80"/>
      <c r="H357" s="83" t="s">
        <v>1131</v>
      </c>
      <c r="I357" s="103" t="s">
        <v>596</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1127</v>
      </c>
      <c r="AE357" s="83"/>
      <c r="AF357" s="104">
        <v>1</v>
      </c>
      <c r="AG357" s="104">
        <v>1</v>
      </c>
      <c r="AH357" s="80"/>
      <c r="AI357" s="62"/>
      <c r="AJ357" s="50"/>
      <c r="AK357" s="50"/>
      <c r="AL357" s="50"/>
    </row>
    <row r="358" spans="1:38" hidden="1" outlineLevel="3" x14ac:dyDescent="0.25">
      <c r="A358" s="50"/>
      <c r="B358" s="59"/>
      <c r="C358" s="52">
        <f>INT($C$40)+3</f>
        <v>4</v>
      </c>
      <c r="D358" s="80"/>
      <c r="E358" s="75"/>
      <c r="F358" s="75" t="s">
        <v>1132</v>
      </c>
      <c r="G358" s="80"/>
      <c r="H358" s="83" t="s">
        <v>1133</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25">
      <c r="A359" s="50"/>
      <c r="B359" s="59"/>
      <c r="C359" s="52">
        <f t="shared" ref="C359:C373" si="61">INT($C$40)+2</f>
        <v>3</v>
      </c>
      <c r="D359" s="80"/>
      <c r="E359" s="75"/>
      <c r="F359" s="75" t="s">
        <v>1134</v>
      </c>
      <c r="G359" s="80"/>
      <c r="H359" s="83" t="s">
        <v>1135</v>
      </c>
      <c r="I359" s="103" t="s">
        <v>596</v>
      </c>
      <c r="J359" s="103"/>
      <c r="K359" s="104">
        <v>0.1</v>
      </c>
      <c r="L359" s="104">
        <v>0.1</v>
      </c>
      <c r="M359" s="104">
        <v>0.1</v>
      </c>
      <c r="N359" s="104">
        <v>0.1</v>
      </c>
      <c r="O359" s="104">
        <v>0.1</v>
      </c>
      <c r="P359" s="104">
        <v>0.1</v>
      </c>
      <c r="Q359" s="83"/>
      <c r="R359" s="83" t="s">
        <v>1136</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25">
      <c r="A360" s="50"/>
      <c r="B360" s="59"/>
      <c r="C360" s="52">
        <f t="shared" si="61"/>
        <v>3</v>
      </c>
      <c r="D360" s="80"/>
      <c r="E360" s="75"/>
      <c r="F360" s="75" t="s">
        <v>1137</v>
      </c>
      <c r="G360" s="80"/>
      <c r="H360" s="314" t="s">
        <v>1138</v>
      </c>
      <c r="I360" s="103" t="s">
        <v>596</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1139</v>
      </c>
      <c r="AE360" s="83"/>
      <c r="AF360" s="104">
        <v>1</v>
      </c>
      <c r="AG360" s="104">
        <v>1</v>
      </c>
      <c r="AH360" s="80"/>
      <c r="AI360" s="62"/>
      <c r="AJ360" s="50"/>
      <c r="AK360" s="50"/>
      <c r="AL360" s="50"/>
    </row>
    <row r="361" spans="1:38" hidden="1" outlineLevel="2" x14ac:dyDescent="0.25">
      <c r="A361" s="50"/>
      <c r="B361" s="59"/>
      <c r="C361" s="52">
        <f t="shared" si="61"/>
        <v>3</v>
      </c>
      <c r="D361" s="80"/>
      <c r="E361" s="75"/>
      <c r="F361" s="75" t="s">
        <v>1140</v>
      </c>
      <c r="G361" s="80"/>
      <c r="H361" s="83" t="s">
        <v>1141</v>
      </c>
      <c r="I361" s="103" t="s">
        <v>596</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25">
      <c r="A362" s="50"/>
      <c r="B362" s="59"/>
      <c r="C362" s="52">
        <f t="shared" si="61"/>
        <v>3</v>
      </c>
      <c r="D362" s="80"/>
      <c r="E362" s="75"/>
      <c r="F362" s="75" t="s">
        <v>1142</v>
      </c>
      <c r="G362" s="80"/>
      <c r="H362" s="83" t="s">
        <v>1143</v>
      </c>
      <c r="I362" s="103" t="s">
        <v>596</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25">
      <c r="A363" s="50"/>
      <c r="B363" s="59"/>
      <c r="C363" s="52">
        <f t="shared" si="61"/>
        <v>3</v>
      </c>
      <c r="D363" s="80"/>
      <c r="E363" s="75"/>
      <c r="F363" s="75" t="s">
        <v>1144</v>
      </c>
      <c r="G363" s="80"/>
      <c r="H363" s="83" t="s">
        <v>1145</v>
      </c>
      <c r="I363" s="103" t="s">
        <v>596</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25">
      <c r="A364" s="50"/>
      <c r="B364" s="59"/>
      <c r="C364" s="52">
        <f t="shared" si="61"/>
        <v>3</v>
      </c>
      <c r="D364" s="80"/>
      <c r="E364" s="75"/>
      <c r="F364" s="75" t="s">
        <v>1146</v>
      </c>
      <c r="G364" s="80"/>
      <c r="H364" s="83" t="s">
        <v>1147</v>
      </c>
      <c r="I364" s="103" t="s">
        <v>596</v>
      </c>
      <c r="J364" s="103"/>
      <c r="K364" s="104">
        <v>0.5</v>
      </c>
      <c r="L364" s="104">
        <v>0.5</v>
      </c>
      <c r="M364" s="104"/>
      <c r="N364" s="104"/>
      <c r="O364" s="104"/>
      <c r="P364" s="104"/>
      <c r="Q364" s="83"/>
      <c r="R364" s="83" t="s">
        <v>545</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25">
      <c r="A365" s="50"/>
      <c r="B365" s="59"/>
      <c r="C365" s="52">
        <f t="shared" si="61"/>
        <v>3</v>
      </c>
      <c r="D365" s="80"/>
      <c r="E365" s="75"/>
      <c r="F365" s="75" t="s">
        <v>1148</v>
      </c>
      <c r="G365" s="80"/>
      <c r="H365" s="83" t="s">
        <v>1149</v>
      </c>
      <c r="I365" s="103" t="s">
        <v>596</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25">
      <c r="A366" s="50"/>
      <c r="B366" s="59"/>
      <c r="C366" s="52">
        <f t="shared" si="61"/>
        <v>3</v>
      </c>
      <c r="D366" s="80"/>
      <c r="E366" s="75"/>
      <c r="F366" s="75" t="s">
        <v>1150</v>
      </c>
      <c r="G366" s="80"/>
      <c r="H366" s="83" t="s">
        <v>1151</v>
      </c>
      <c r="I366" s="103" t="s">
        <v>596</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25">
      <c r="A367" s="50"/>
      <c r="B367" s="59"/>
      <c r="C367" s="52">
        <f t="shared" si="61"/>
        <v>3</v>
      </c>
      <c r="D367" s="80"/>
      <c r="E367" s="75"/>
      <c r="F367" s="75" t="s">
        <v>1152</v>
      </c>
      <c r="G367" s="80"/>
      <c r="H367" s="83" t="s">
        <v>1153</v>
      </c>
      <c r="I367" s="103" t="s">
        <v>596</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25">
      <c r="A368" s="50"/>
      <c r="B368" s="59"/>
      <c r="C368" s="52">
        <f t="shared" si="61"/>
        <v>3</v>
      </c>
      <c r="D368" s="80"/>
      <c r="E368" s="75"/>
      <c r="F368" s="75" t="s">
        <v>1154</v>
      </c>
      <c r="G368" s="80"/>
      <c r="H368" s="83" t="s">
        <v>1155</v>
      </c>
      <c r="I368" s="103" t="s">
        <v>596</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25">
      <c r="A369" s="50"/>
      <c r="B369" s="59"/>
      <c r="C369" s="52">
        <f t="shared" si="61"/>
        <v>3</v>
      </c>
      <c r="D369" s="80"/>
      <c r="E369" s="75"/>
      <c r="F369" s="75" t="s">
        <v>2430</v>
      </c>
      <c r="G369" s="80"/>
      <c r="H369" s="83" t="s">
        <v>2435</v>
      </c>
      <c r="I369" s="103" t="s">
        <v>2438</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1139</v>
      </c>
      <c r="AE369" s="83"/>
      <c r="AF369" s="104">
        <v>1</v>
      </c>
      <c r="AG369" s="104">
        <v>1</v>
      </c>
      <c r="AH369" s="80"/>
      <c r="AI369" s="62"/>
      <c r="AJ369" s="50"/>
      <c r="AK369" s="50"/>
      <c r="AL369" s="50"/>
    </row>
    <row r="370" spans="1:38" hidden="1" outlineLevel="2" x14ac:dyDescent="0.25">
      <c r="A370" s="50"/>
      <c r="B370" s="59"/>
      <c r="C370" s="52">
        <f t="shared" si="61"/>
        <v>3</v>
      </c>
      <c r="D370" s="80"/>
      <c r="E370" s="75"/>
      <c r="F370" s="75" t="s">
        <v>2431</v>
      </c>
      <c r="G370" s="80"/>
      <c r="H370" s="83" t="s">
        <v>2439</v>
      </c>
      <c r="I370" s="103" t="s">
        <v>596</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545</v>
      </c>
      <c r="AE370" s="83"/>
      <c r="AF370" s="104">
        <v>1</v>
      </c>
      <c r="AG370" s="104">
        <v>1</v>
      </c>
      <c r="AH370" s="80"/>
      <c r="AI370" s="62"/>
      <c r="AJ370" s="50"/>
      <c r="AK370" s="50"/>
      <c r="AL370" s="50"/>
    </row>
    <row r="371" spans="1:38" hidden="1" outlineLevel="2" x14ac:dyDescent="0.25">
      <c r="A371" s="50"/>
      <c r="B371" s="59"/>
      <c r="C371" s="52">
        <f t="shared" si="61"/>
        <v>3</v>
      </c>
      <c r="D371" s="80"/>
      <c r="E371" s="75"/>
      <c r="F371" s="75" t="s">
        <v>2432</v>
      </c>
      <c r="G371" s="80"/>
      <c r="H371" s="83" t="s">
        <v>2436</v>
      </c>
      <c r="I371" s="103" t="s">
        <v>596</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545</v>
      </c>
      <c r="AE371" s="83"/>
      <c r="AF371" s="104">
        <v>1</v>
      </c>
      <c r="AG371" s="104">
        <v>1</v>
      </c>
      <c r="AH371" s="80"/>
      <c r="AI371" s="62"/>
      <c r="AJ371" s="50"/>
      <c r="AK371" s="50"/>
      <c r="AL371" s="50"/>
    </row>
    <row r="372" spans="1:38" hidden="1" outlineLevel="2" x14ac:dyDescent="0.25">
      <c r="A372" s="50"/>
      <c r="B372" s="59"/>
      <c r="C372" s="52">
        <f t="shared" si="61"/>
        <v>3</v>
      </c>
      <c r="D372" s="80"/>
      <c r="E372" s="75"/>
      <c r="F372" s="75" t="s">
        <v>2433</v>
      </c>
      <c r="G372" s="80"/>
      <c r="H372" s="83" t="s">
        <v>2440</v>
      </c>
      <c r="I372" s="103" t="s">
        <v>2441</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545</v>
      </c>
      <c r="AE372" s="83"/>
      <c r="AF372" s="104">
        <v>1</v>
      </c>
      <c r="AG372" s="104">
        <v>1</v>
      </c>
      <c r="AH372" s="80"/>
      <c r="AI372" s="62"/>
      <c r="AJ372" s="50"/>
      <c r="AK372" s="50"/>
      <c r="AL372" s="50"/>
    </row>
    <row r="373" spans="1:38" hidden="1" outlineLevel="2" x14ac:dyDescent="0.25">
      <c r="A373" s="50"/>
      <c r="B373" s="59"/>
      <c r="C373" s="52">
        <f t="shared" si="61"/>
        <v>3</v>
      </c>
      <c r="D373" s="80"/>
      <c r="E373" s="75"/>
      <c r="F373" s="75" t="s">
        <v>2434</v>
      </c>
      <c r="G373" s="80"/>
      <c r="H373" s="83" t="s">
        <v>2437</v>
      </c>
      <c r="I373" s="103" t="s">
        <v>2441</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545</v>
      </c>
      <c r="AE373" s="83"/>
      <c r="AF373" s="104">
        <v>1</v>
      </c>
      <c r="AG373" s="104">
        <v>1</v>
      </c>
      <c r="AH373" s="80"/>
      <c r="AI373" s="62"/>
      <c r="AJ373" s="50"/>
      <c r="AK373" s="50"/>
      <c r="AL373" s="50"/>
    </row>
    <row r="374" spans="1:38" outlineLevel="1" collapsed="1" x14ac:dyDescent="0.25">
      <c r="A374" s="50"/>
      <c r="B374" s="59"/>
      <c r="C374" s="52">
        <f>INT($C$40)+1</f>
        <v>2</v>
      </c>
      <c r="D374" s="80"/>
      <c r="E374" s="75"/>
      <c r="F374" s="308" t="s">
        <v>1156</v>
      </c>
      <c r="G374" s="80"/>
      <c r="H374" s="298" t="s">
        <v>1157</v>
      </c>
      <c r="I374" s="144"/>
      <c r="J374" s="144" t="s">
        <v>1158</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25">
      <c r="A375" s="50"/>
      <c r="B375" s="59"/>
      <c r="C375" s="52">
        <f t="shared" ref="C375:C438" si="66">INT($C$40)+2</f>
        <v>3</v>
      </c>
      <c r="D375" s="80"/>
      <c r="E375" s="75"/>
      <c r="F375" s="75" t="s">
        <v>1159</v>
      </c>
      <c r="G375" s="80"/>
      <c r="H375" s="83" t="s">
        <v>699</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6"/>
        <v>3</v>
      </c>
      <c r="D376" s="80"/>
      <c r="E376" s="75"/>
      <c r="F376" s="75" t="s">
        <v>1160</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6"/>
        <v>3</v>
      </c>
      <c r="D377" s="80"/>
      <c r="E377" s="75"/>
      <c r="F377" s="75" t="s">
        <v>1161</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6"/>
        <v>3</v>
      </c>
      <c r="D378" s="80"/>
      <c r="E378" s="75"/>
      <c r="F378" s="75" t="s">
        <v>1162</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6"/>
        <v>3</v>
      </c>
      <c r="D379" s="80"/>
      <c r="E379" s="75"/>
      <c r="F379" s="75" t="s">
        <v>1163</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6"/>
        <v>3</v>
      </c>
      <c r="D380" s="80"/>
      <c r="E380" s="75"/>
      <c r="F380" s="75" t="s">
        <v>1164</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6"/>
        <v>3</v>
      </c>
      <c r="D381" s="80"/>
      <c r="E381" s="75"/>
      <c r="F381" s="75" t="s">
        <v>1165</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6"/>
        <v>3</v>
      </c>
      <c r="D382" s="80"/>
      <c r="E382" s="75"/>
      <c r="F382" s="75" t="s">
        <v>1166</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6"/>
        <v>3</v>
      </c>
      <c r="D383" s="80"/>
      <c r="E383" s="75"/>
      <c r="F383" s="75" t="s">
        <v>1167</v>
      </c>
      <c r="G383" s="80"/>
      <c r="H383" s="83" t="s">
        <v>699</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25">
      <c r="A384" s="50"/>
      <c r="B384" s="59"/>
      <c r="C384" s="52">
        <f t="shared" si="66"/>
        <v>3</v>
      </c>
      <c r="D384" s="80"/>
      <c r="E384" s="75"/>
      <c r="F384" s="75" t="s">
        <v>1168</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25">
      <c r="A385" s="50"/>
      <c r="B385" s="59"/>
      <c r="C385" s="52">
        <f t="shared" si="66"/>
        <v>3</v>
      </c>
      <c r="D385" s="80"/>
      <c r="E385" s="75"/>
      <c r="F385" s="75" t="s">
        <v>1169</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25">
      <c r="A386" s="50"/>
      <c r="B386" s="59"/>
      <c r="C386" s="52">
        <f t="shared" si="66"/>
        <v>3</v>
      </c>
      <c r="D386" s="80"/>
      <c r="E386" s="75"/>
      <c r="F386" s="75" t="s">
        <v>1170</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25">
      <c r="A387" s="50"/>
      <c r="B387" s="59"/>
      <c r="C387" s="52">
        <f t="shared" si="66"/>
        <v>3</v>
      </c>
      <c r="D387" s="80"/>
      <c r="E387" s="75"/>
      <c r="F387" s="75" t="s">
        <v>1171</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25">
      <c r="A388" s="50"/>
      <c r="B388" s="59"/>
      <c r="C388" s="52">
        <f t="shared" si="66"/>
        <v>3</v>
      </c>
      <c r="D388" s="80"/>
      <c r="E388" s="75"/>
      <c r="F388" s="75" t="s">
        <v>1172</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66"/>
        <v>3</v>
      </c>
      <c r="D389" s="80"/>
      <c r="E389" s="75"/>
      <c r="F389" s="75" t="s">
        <v>1173</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66"/>
        <v>3</v>
      </c>
      <c r="D390" s="80"/>
      <c r="E390" s="75"/>
      <c r="F390" s="75" t="s">
        <v>1174</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66"/>
        <v>3</v>
      </c>
      <c r="D391" s="80"/>
      <c r="E391" s="75"/>
      <c r="F391" s="75" t="s">
        <v>1175</v>
      </c>
      <c r="G391" s="80"/>
      <c r="H391" s="83" t="s">
        <v>2471</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25">
      <c r="A392" s="50"/>
      <c r="B392" s="59"/>
      <c r="C392" s="52">
        <f t="shared" si="66"/>
        <v>3</v>
      </c>
      <c r="D392" s="80"/>
      <c r="E392" s="75"/>
      <c r="F392" s="75" t="s">
        <v>1176</v>
      </c>
      <c r="G392" s="80"/>
      <c r="H392" s="83" t="s">
        <v>2472</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2479</v>
      </c>
      <c r="AE392" s="83"/>
      <c r="AF392" s="83">
        <v>1</v>
      </c>
      <c r="AG392" s="83">
        <v>1</v>
      </c>
      <c r="AH392" s="80"/>
      <c r="AI392" s="62"/>
      <c r="AJ392" s="50"/>
      <c r="AK392" s="50"/>
      <c r="AL392" s="50"/>
    </row>
    <row r="393" spans="1:38" hidden="1" outlineLevel="3" x14ac:dyDescent="0.25">
      <c r="A393" s="50"/>
      <c r="B393" s="59"/>
      <c r="C393" s="52">
        <f t="shared" si="66"/>
        <v>3</v>
      </c>
      <c r="D393" s="80"/>
      <c r="E393" s="75"/>
      <c r="F393" s="75" t="s">
        <v>1177</v>
      </c>
      <c r="G393" s="80"/>
      <c r="H393" s="83" t="s">
        <v>2473</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25">
      <c r="A394" s="50"/>
      <c r="B394" s="59"/>
      <c r="C394" s="52">
        <f t="shared" si="66"/>
        <v>3</v>
      </c>
      <c r="D394" s="80"/>
      <c r="E394" s="75"/>
      <c r="F394" s="75" t="s">
        <v>1178</v>
      </c>
      <c r="G394" s="80"/>
      <c r="H394" s="83" t="s">
        <v>2474</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25">
      <c r="A395" s="50"/>
      <c r="B395" s="59"/>
      <c r="C395" s="52">
        <f t="shared" si="66"/>
        <v>3</v>
      </c>
      <c r="D395" s="80"/>
      <c r="E395" s="75"/>
      <c r="F395" s="75" t="s">
        <v>1179</v>
      </c>
      <c r="G395" s="80"/>
      <c r="H395" s="83" t="s">
        <v>2475</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25">
      <c r="A396" s="50"/>
      <c r="B396" s="59"/>
      <c r="C396" s="52">
        <f t="shared" si="66"/>
        <v>3</v>
      </c>
      <c r="D396" s="80"/>
      <c r="E396" s="75"/>
      <c r="F396" s="75" t="s">
        <v>1180</v>
      </c>
      <c r="G396" s="80"/>
      <c r="H396" s="83" t="s">
        <v>2476</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25">
      <c r="A397" s="50"/>
      <c r="B397" s="59"/>
      <c r="C397" s="52">
        <f t="shared" si="66"/>
        <v>3</v>
      </c>
      <c r="D397" s="80"/>
      <c r="E397" s="75"/>
      <c r="F397" s="75" t="s">
        <v>1181</v>
      </c>
      <c r="G397" s="80"/>
      <c r="H397" s="83" t="s">
        <v>2477</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25">
      <c r="A398" s="50"/>
      <c r="B398" s="59"/>
      <c r="C398" s="52">
        <f t="shared" si="66"/>
        <v>3</v>
      </c>
      <c r="D398" s="80"/>
      <c r="E398" s="75"/>
      <c r="F398" s="75" t="s">
        <v>1182</v>
      </c>
      <c r="G398" s="80"/>
      <c r="H398" s="83" t="s">
        <v>2478</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25">
      <c r="A399" s="50"/>
      <c r="B399" s="59"/>
      <c r="C399" s="52">
        <f t="shared" si="66"/>
        <v>3</v>
      </c>
      <c r="D399" s="80"/>
      <c r="E399" s="75"/>
      <c r="F399" s="75" t="s">
        <v>1183</v>
      </c>
      <c r="G399" s="80"/>
      <c r="H399" s="83" t="s">
        <v>699</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6"/>
        <v>3</v>
      </c>
      <c r="D400" s="80"/>
      <c r="E400" s="75"/>
      <c r="F400" s="75" t="s">
        <v>1184</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6"/>
        <v>3</v>
      </c>
      <c r="D401" s="80"/>
      <c r="E401" s="75"/>
      <c r="F401" s="75" t="s">
        <v>1185</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6"/>
        <v>3</v>
      </c>
      <c r="D402" s="80"/>
      <c r="E402" s="75"/>
      <c r="F402" s="75" t="s">
        <v>1186</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6"/>
        <v>3</v>
      </c>
      <c r="D403" s="80"/>
      <c r="E403" s="75"/>
      <c r="F403" s="75" t="s">
        <v>1187</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6"/>
        <v>3</v>
      </c>
      <c r="D404" s="80"/>
      <c r="E404" s="75"/>
      <c r="F404" s="75" t="s">
        <v>1188</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6"/>
        <v>3</v>
      </c>
      <c r="D405" s="80"/>
      <c r="E405" s="75"/>
      <c r="F405" s="75" t="s">
        <v>1189</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6"/>
        <v>3</v>
      </c>
      <c r="D406" s="80"/>
      <c r="E406" s="75"/>
      <c r="F406" s="75" t="s">
        <v>1190</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6"/>
        <v>3</v>
      </c>
      <c r="D407" s="80"/>
      <c r="E407" s="75"/>
      <c r="F407" s="75" t="s">
        <v>1191</v>
      </c>
      <c r="G407" s="80"/>
      <c r="H407" s="83" t="s">
        <v>699</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6"/>
        <v>3</v>
      </c>
      <c r="D408" s="80"/>
      <c r="E408" s="75"/>
      <c r="F408" s="75" t="s">
        <v>1192</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6"/>
        <v>3</v>
      </c>
      <c r="D409" s="80"/>
      <c r="E409" s="75"/>
      <c r="F409" s="75" t="s">
        <v>1193</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6"/>
        <v>3</v>
      </c>
      <c r="D410" s="80"/>
      <c r="E410" s="75"/>
      <c r="F410" s="75" t="s">
        <v>1194</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6"/>
        <v>3</v>
      </c>
      <c r="D411" s="80"/>
      <c r="E411" s="75"/>
      <c r="F411" s="75" t="s">
        <v>1195</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6"/>
        <v>3</v>
      </c>
      <c r="D412" s="80"/>
      <c r="E412" s="75"/>
      <c r="F412" s="75" t="s">
        <v>1196</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6"/>
        <v>3</v>
      </c>
      <c r="D413" s="80"/>
      <c r="E413" s="75"/>
      <c r="F413" s="75" t="s">
        <v>1197</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6"/>
        <v>3</v>
      </c>
      <c r="D414" s="80"/>
      <c r="E414" s="75"/>
      <c r="F414" s="75" t="s">
        <v>1198</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6"/>
        <v>3</v>
      </c>
      <c r="D415" s="80"/>
      <c r="E415" s="75"/>
      <c r="F415" s="75" t="s">
        <v>1199</v>
      </c>
      <c r="G415" s="80"/>
      <c r="H415" s="83" t="s">
        <v>699</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6"/>
        <v>3</v>
      </c>
      <c r="D416" s="80"/>
      <c r="E416" s="75"/>
      <c r="F416" s="75" t="s">
        <v>1200</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6"/>
        <v>3</v>
      </c>
      <c r="D417" s="80"/>
      <c r="E417" s="75"/>
      <c r="F417" s="75" t="s">
        <v>1201</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6"/>
        <v>3</v>
      </c>
      <c r="D418" s="80"/>
      <c r="E418" s="75"/>
      <c r="F418" s="75" t="s">
        <v>1202</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6"/>
        <v>3</v>
      </c>
      <c r="D419" s="80"/>
      <c r="E419" s="75"/>
      <c r="F419" s="75" t="s">
        <v>1203</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6"/>
        <v>3</v>
      </c>
      <c r="D420" s="80"/>
      <c r="E420" s="75"/>
      <c r="F420" s="75" t="s">
        <v>1204</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6"/>
        <v>3</v>
      </c>
      <c r="D421" s="80"/>
      <c r="E421" s="75"/>
      <c r="F421" s="75" t="s">
        <v>1205</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6"/>
        <v>3</v>
      </c>
      <c r="D422" s="80"/>
      <c r="E422" s="75"/>
      <c r="F422" s="75" t="s">
        <v>1206</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6"/>
        <v>3</v>
      </c>
      <c r="D423" s="80"/>
      <c r="E423" s="75"/>
      <c r="F423" s="75" t="s">
        <v>1207</v>
      </c>
      <c r="G423" s="80"/>
      <c r="H423" s="83" t="s">
        <v>699</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6"/>
        <v>3</v>
      </c>
      <c r="D424" s="80"/>
      <c r="E424" s="75"/>
      <c r="F424" s="75" t="s">
        <v>1208</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6"/>
        <v>3</v>
      </c>
      <c r="D425" s="80"/>
      <c r="E425" s="75"/>
      <c r="F425" s="75" t="s">
        <v>1209</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6"/>
        <v>3</v>
      </c>
      <c r="D426" s="80"/>
      <c r="E426" s="75"/>
      <c r="F426" s="75" t="s">
        <v>1210</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6"/>
        <v>3</v>
      </c>
      <c r="D427" s="80"/>
      <c r="E427" s="75"/>
      <c r="F427" s="75" t="s">
        <v>1211</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6"/>
        <v>3</v>
      </c>
      <c r="D428" s="80"/>
      <c r="E428" s="75"/>
      <c r="F428" s="75" t="s">
        <v>1212</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6"/>
        <v>3</v>
      </c>
      <c r="D429" s="80"/>
      <c r="E429" s="75"/>
      <c r="F429" s="75" t="s">
        <v>1213</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6"/>
        <v>3</v>
      </c>
      <c r="D430" s="80"/>
      <c r="E430" s="75"/>
      <c r="F430" s="75" t="s">
        <v>1214</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66"/>
        <v>3</v>
      </c>
      <c r="D431" s="80"/>
      <c r="E431" s="75"/>
      <c r="F431" s="75" t="s">
        <v>1215</v>
      </c>
      <c r="G431" s="80"/>
      <c r="H431" s="83" t="s">
        <v>699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6"/>
        <v>3</v>
      </c>
      <c r="D432" s="80"/>
      <c r="E432" s="75"/>
      <c r="F432" s="75" t="s">
        <v>1216</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6"/>
        <v>3</v>
      </c>
      <c r="D433" s="80"/>
      <c r="E433" s="75"/>
      <c r="F433" s="75" t="s">
        <v>1217</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6"/>
        <v>3</v>
      </c>
      <c r="D434" s="80"/>
      <c r="E434" s="75"/>
      <c r="F434" s="75" t="s">
        <v>1218</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6"/>
        <v>3</v>
      </c>
      <c r="D435" s="80"/>
      <c r="E435" s="75"/>
      <c r="F435" s="75" t="s">
        <v>1219</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6"/>
        <v>3</v>
      </c>
      <c r="D436" s="80"/>
      <c r="E436" s="75"/>
      <c r="F436" s="75" t="s">
        <v>1220</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6"/>
        <v>3</v>
      </c>
      <c r="D437" s="80"/>
      <c r="E437" s="75"/>
      <c r="F437" s="75" t="s">
        <v>1221</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6"/>
        <v>3</v>
      </c>
      <c r="D438" s="80"/>
      <c r="E438" s="75"/>
      <c r="F438" s="75" t="s">
        <v>1222</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ref="C439:C502" si="67">INT($C$40)+2</f>
        <v>3</v>
      </c>
      <c r="D439" s="80"/>
      <c r="E439" s="75"/>
      <c r="F439" s="75" t="s">
        <v>1223</v>
      </c>
      <c r="G439" s="80"/>
      <c r="H439" s="83" t="s">
        <v>2364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7"/>
        <v>3</v>
      </c>
      <c r="D440" s="80"/>
      <c r="E440" s="75"/>
      <c r="F440" s="75" t="s">
        <v>1224</v>
      </c>
      <c r="G440" s="80"/>
      <c r="H440" s="83" t="s">
        <v>2365</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7"/>
        <v>3</v>
      </c>
      <c r="D441" s="80"/>
      <c r="E441" s="75"/>
      <c r="F441" s="75" t="s">
        <v>1225</v>
      </c>
      <c r="G441" s="80"/>
      <c r="H441" s="83" t="s">
        <v>2366</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7"/>
        <v>3</v>
      </c>
      <c r="D442" s="80"/>
      <c r="E442" s="75"/>
      <c r="F442" s="75" t="s">
        <v>1226</v>
      </c>
      <c r="G442" s="80"/>
      <c r="H442" s="83" t="s">
        <v>2367</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7"/>
        <v>3</v>
      </c>
      <c r="D443" s="80"/>
      <c r="E443" s="75"/>
      <c r="F443" s="75" t="s">
        <v>1227</v>
      </c>
      <c r="G443" s="80"/>
      <c r="H443" s="83" t="s">
        <v>2368</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7"/>
        <v>3</v>
      </c>
      <c r="D444" s="80"/>
      <c r="E444" s="75"/>
      <c r="F444" s="75" t="s">
        <v>1228</v>
      </c>
      <c r="G444" s="80"/>
      <c r="H444" s="83" t="s">
        <v>2369</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7"/>
        <v>3</v>
      </c>
      <c r="D445" s="80"/>
      <c r="E445" s="75"/>
      <c r="F445" s="75" t="s">
        <v>1229</v>
      </c>
      <c r="G445" s="80"/>
      <c r="H445" s="83" t="s">
        <v>2370</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7"/>
        <v>3</v>
      </c>
      <c r="D446" s="80"/>
      <c r="E446" s="75"/>
      <c r="F446" s="75" t="s">
        <v>1230</v>
      </c>
      <c r="G446" s="80"/>
      <c r="H446" s="83" t="s">
        <v>2371</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7"/>
        <v>3</v>
      </c>
      <c r="D447" s="80"/>
      <c r="E447" s="75"/>
      <c r="F447" s="75" t="s">
        <v>1231</v>
      </c>
      <c r="G447" s="80"/>
      <c r="H447" s="83" t="s">
        <v>699</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7"/>
        <v>3</v>
      </c>
      <c r="D448" s="80"/>
      <c r="E448" s="75"/>
      <c r="F448" s="75" t="s">
        <v>1232</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7"/>
        <v>3</v>
      </c>
      <c r="D449" s="80"/>
      <c r="E449" s="75"/>
      <c r="F449" s="75" t="s">
        <v>1233</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7"/>
        <v>3</v>
      </c>
      <c r="D450" s="80"/>
      <c r="E450" s="75"/>
      <c r="F450" s="75" t="s">
        <v>1234</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7"/>
        <v>3</v>
      </c>
      <c r="D451" s="80"/>
      <c r="E451" s="75"/>
      <c r="F451" s="75" t="s">
        <v>1235</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7"/>
        <v>3</v>
      </c>
      <c r="D452" s="80"/>
      <c r="E452" s="75"/>
      <c r="F452" s="75" t="s">
        <v>1236</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7"/>
        <v>3</v>
      </c>
      <c r="D453" s="80"/>
      <c r="E453" s="75"/>
      <c r="F453" s="75" t="s">
        <v>1237</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7"/>
        <v>3</v>
      </c>
      <c r="D454" s="80"/>
      <c r="E454" s="75"/>
      <c r="F454" s="75" t="s">
        <v>1238</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7"/>
        <v>3</v>
      </c>
      <c r="D455" s="80"/>
      <c r="E455" s="75"/>
      <c r="F455" s="75" t="s">
        <v>1239</v>
      </c>
      <c r="G455" s="80"/>
      <c r="H455" s="83" t="s">
        <v>699</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7"/>
        <v>3</v>
      </c>
      <c r="D456" s="80"/>
      <c r="E456" s="75"/>
      <c r="F456" s="75" t="s">
        <v>1240</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7"/>
        <v>3</v>
      </c>
      <c r="D457" s="80"/>
      <c r="E457" s="75"/>
      <c r="F457" s="75" t="s">
        <v>1241</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7"/>
        <v>3</v>
      </c>
      <c r="D458" s="80"/>
      <c r="E458" s="75"/>
      <c r="F458" s="75" t="s">
        <v>1242</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7"/>
        <v>3</v>
      </c>
      <c r="D459" s="80"/>
      <c r="E459" s="75"/>
      <c r="F459" s="75" t="s">
        <v>1243</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7"/>
        <v>3</v>
      </c>
      <c r="D460" s="80"/>
      <c r="E460" s="75"/>
      <c r="F460" s="75" t="s">
        <v>1244</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7"/>
        <v>3</v>
      </c>
      <c r="D461" s="80"/>
      <c r="E461" s="75"/>
      <c r="F461" s="75" t="s">
        <v>1245</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7"/>
        <v>3</v>
      </c>
      <c r="D462" s="80"/>
      <c r="E462" s="75"/>
      <c r="F462" s="75" t="s">
        <v>1246</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25">
      <c r="A463" s="50"/>
      <c r="B463" s="59"/>
      <c r="C463" s="52">
        <f t="shared" si="67"/>
        <v>3</v>
      </c>
      <c r="D463" s="80"/>
      <c r="E463" s="75"/>
      <c r="F463" s="75" t="s">
        <v>1247</v>
      </c>
      <c r="G463" s="80"/>
      <c r="H463" s="83" t="s">
        <v>699</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25">
      <c r="A464" s="50"/>
      <c r="B464" s="59"/>
      <c r="C464" s="52">
        <f t="shared" si="67"/>
        <v>3</v>
      </c>
      <c r="D464" s="80"/>
      <c r="E464" s="75"/>
      <c r="F464" s="75" t="s">
        <v>1248</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25">
      <c r="A465" s="50"/>
      <c r="B465" s="59"/>
      <c r="C465" s="52">
        <f t="shared" si="67"/>
        <v>3</v>
      </c>
      <c r="D465" s="80"/>
      <c r="E465" s="75"/>
      <c r="F465" s="75" t="s">
        <v>1249</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25">
      <c r="A466" s="50"/>
      <c r="B466" s="59"/>
      <c r="C466" s="52">
        <f t="shared" si="67"/>
        <v>3</v>
      </c>
      <c r="D466" s="80"/>
      <c r="E466" s="75"/>
      <c r="F466" s="75" t="s">
        <v>1250</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25">
      <c r="A467" s="50"/>
      <c r="B467" s="59"/>
      <c r="C467" s="52">
        <f t="shared" si="67"/>
        <v>3</v>
      </c>
      <c r="D467" s="80"/>
      <c r="E467" s="75"/>
      <c r="F467" s="75" t="s">
        <v>1251</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25">
      <c r="A468" s="50"/>
      <c r="B468" s="59"/>
      <c r="C468" s="52">
        <f t="shared" si="67"/>
        <v>3</v>
      </c>
      <c r="D468" s="80"/>
      <c r="E468" s="75"/>
      <c r="F468" s="75" t="s">
        <v>1252</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25">
      <c r="A469" s="50"/>
      <c r="B469" s="59"/>
      <c r="C469" s="52">
        <f t="shared" si="67"/>
        <v>3</v>
      </c>
      <c r="D469" s="80"/>
      <c r="E469" s="75"/>
      <c r="F469" s="75" t="s">
        <v>1253</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25">
      <c r="A470" s="50"/>
      <c r="B470" s="59"/>
      <c r="C470" s="52">
        <f t="shared" si="67"/>
        <v>3</v>
      </c>
      <c r="D470" s="80"/>
      <c r="E470" s="75"/>
      <c r="F470" s="75" t="s">
        <v>1254</v>
      </c>
      <c r="G470" s="80"/>
      <c r="H470" s="83"/>
      <c r="I470" s="103"/>
      <c r="J470" s="103"/>
      <c r="K470" s="83"/>
      <c r="L470" s="83"/>
      <c r="M470" s="83"/>
      <c r="N470" s="83"/>
      <c r="O470" s="83"/>
      <c r="P470" s="83"/>
      <c r="Q470" s="83"/>
      <c r="R470" s="83"/>
      <c r="S470" s="83"/>
      <c r="T470" s="103" t="s">
        <v>1255</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25">
      <c r="A471" s="50"/>
      <c r="B471" s="59"/>
      <c r="C471" s="52">
        <f t="shared" si="67"/>
        <v>3</v>
      </c>
      <c r="D471" s="80"/>
      <c r="E471" s="75"/>
      <c r="F471" s="75" t="s">
        <v>1256</v>
      </c>
      <c r="G471" s="80"/>
      <c r="H471" s="83" t="s">
        <v>1257</v>
      </c>
      <c r="I471" s="103" t="s">
        <v>596</v>
      </c>
      <c r="J471" s="103" t="s">
        <v>1258</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1259</v>
      </c>
      <c r="AE471" s="83"/>
      <c r="AF471" s="104">
        <v>1</v>
      </c>
      <c r="AG471" s="104">
        <v>1</v>
      </c>
      <c r="AH471" s="80"/>
      <c r="AI471" s="62"/>
      <c r="AJ471" s="50"/>
      <c r="AK471" s="50"/>
      <c r="AL471" s="50"/>
    </row>
    <row r="472" spans="1:38" hidden="1" outlineLevel="2" x14ac:dyDescent="0.25">
      <c r="A472" s="50"/>
      <c r="B472" s="59"/>
      <c r="C472" s="52">
        <f t="shared" si="67"/>
        <v>3</v>
      </c>
      <c r="D472" s="80"/>
      <c r="E472" s="75"/>
      <c r="F472" s="75" t="s">
        <v>1260</v>
      </c>
      <c r="G472" s="80"/>
      <c r="H472" s="83" t="s">
        <v>1261</v>
      </c>
      <c r="I472" s="103" t="s">
        <v>596</v>
      </c>
      <c r="J472" s="103" t="s">
        <v>1258</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1262</v>
      </c>
      <c r="AE472" s="83"/>
      <c r="AF472" s="104">
        <v>1</v>
      </c>
      <c r="AG472" s="104">
        <v>1</v>
      </c>
      <c r="AH472" s="80"/>
      <c r="AI472" s="62"/>
      <c r="AJ472" s="50"/>
      <c r="AK472" s="50"/>
      <c r="AL472" s="50"/>
    </row>
    <row r="473" spans="1:38" hidden="1" outlineLevel="2" x14ac:dyDescent="0.25">
      <c r="A473" s="50"/>
      <c r="B473" s="59"/>
      <c r="C473" s="52">
        <f t="shared" si="67"/>
        <v>3</v>
      </c>
      <c r="D473" s="80"/>
      <c r="E473" s="75"/>
      <c r="F473" s="75" t="s">
        <v>1263</v>
      </c>
      <c r="G473" s="80"/>
      <c r="H473" s="83" t="s">
        <v>1264</v>
      </c>
      <c r="I473" s="103" t="s">
        <v>596</v>
      </c>
      <c r="J473" s="103" t="s">
        <v>1258</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25">
      <c r="A474" s="50"/>
      <c r="B474" s="59"/>
      <c r="C474" s="52">
        <f t="shared" si="67"/>
        <v>3</v>
      </c>
      <c r="D474" s="80"/>
      <c r="E474" s="75"/>
      <c r="F474" s="75" t="s">
        <v>1265</v>
      </c>
      <c r="G474" s="80"/>
      <c r="H474" s="83" t="s">
        <v>1266</v>
      </c>
      <c r="I474" s="103" t="s">
        <v>596</v>
      </c>
      <c r="J474" s="103" t="s">
        <v>1258</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25">
      <c r="A475" s="50"/>
      <c r="B475" s="59"/>
      <c r="C475" s="52">
        <f t="shared" si="67"/>
        <v>3</v>
      </c>
      <c r="D475" s="80"/>
      <c r="E475" s="75"/>
      <c r="F475" s="75" t="s">
        <v>1267</v>
      </c>
      <c r="G475" s="80"/>
      <c r="H475" s="83" t="s">
        <v>1268</v>
      </c>
      <c r="I475" s="103" t="s">
        <v>596</v>
      </c>
      <c r="J475" s="103" t="s">
        <v>1258</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25">
      <c r="A476" s="50"/>
      <c r="B476" s="59"/>
      <c r="C476" s="52">
        <f t="shared" si="67"/>
        <v>3</v>
      </c>
      <c r="D476" s="80"/>
      <c r="E476" s="75"/>
      <c r="F476" s="75" t="s">
        <v>1269</v>
      </c>
      <c r="G476" s="80"/>
      <c r="H476" s="83" t="s">
        <v>1270</v>
      </c>
      <c r="I476" s="103" t="s">
        <v>596</v>
      </c>
      <c r="J476" s="103" t="s">
        <v>1258</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25">
      <c r="A477" s="50"/>
      <c r="B477" s="59"/>
      <c r="C477" s="52">
        <f t="shared" si="67"/>
        <v>3</v>
      </c>
      <c r="D477" s="80"/>
      <c r="E477" s="75"/>
      <c r="F477" s="75" t="s">
        <v>1271</v>
      </c>
      <c r="G477" s="80"/>
      <c r="H477" s="83" t="s">
        <v>1272</v>
      </c>
      <c r="I477" s="103" t="s">
        <v>596</v>
      </c>
      <c r="J477" s="103" t="s">
        <v>1258</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25">
      <c r="A478" s="50"/>
      <c r="B478" s="59"/>
      <c r="C478" s="52">
        <f t="shared" si="67"/>
        <v>3</v>
      </c>
      <c r="D478" s="80"/>
      <c r="E478" s="75"/>
      <c r="F478" s="75" t="s">
        <v>1273</v>
      </c>
      <c r="G478" s="80"/>
      <c r="H478" s="83" t="s">
        <v>1274</v>
      </c>
      <c r="I478" s="103" t="s">
        <v>596</v>
      </c>
      <c r="J478" s="103" t="s">
        <v>1258</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25">
      <c r="A479" s="50"/>
      <c r="B479" s="59"/>
      <c r="C479" s="52">
        <f t="shared" si="67"/>
        <v>3</v>
      </c>
      <c r="D479" s="80"/>
      <c r="E479" s="75"/>
      <c r="F479" s="75" t="s">
        <v>1275</v>
      </c>
      <c r="G479" s="80"/>
      <c r="H479" s="83" t="s">
        <v>1276</v>
      </c>
      <c r="I479" s="103" t="s">
        <v>596</v>
      </c>
      <c r="J479" s="103" t="s">
        <v>1258</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25">
      <c r="A480" s="50"/>
      <c r="B480" s="59"/>
      <c r="C480" s="52">
        <f t="shared" si="67"/>
        <v>3</v>
      </c>
      <c r="D480" s="80"/>
      <c r="E480" s="75"/>
      <c r="F480" s="75" t="s">
        <v>1277</v>
      </c>
      <c r="G480" s="80"/>
      <c r="H480" s="83" t="s">
        <v>1278</v>
      </c>
      <c r="I480" s="103" t="s">
        <v>596</v>
      </c>
      <c r="J480" s="103" t="s">
        <v>1258</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25">
      <c r="A481" s="50"/>
      <c r="B481" s="59"/>
      <c r="C481" s="52">
        <f t="shared" si="67"/>
        <v>3</v>
      </c>
      <c r="D481" s="80"/>
      <c r="E481" s="75"/>
      <c r="F481" s="75" t="s">
        <v>1279</v>
      </c>
      <c r="G481" s="80"/>
      <c r="H481" s="83" t="s">
        <v>1280</v>
      </c>
      <c r="I481" s="103" t="s">
        <v>596</v>
      </c>
      <c r="J481" s="103" t="s">
        <v>1258</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25">
      <c r="A482" s="50"/>
      <c r="B482" s="59"/>
      <c r="C482" s="52">
        <f t="shared" si="67"/>
        <v>3</v>
      </c>
      <c r="D482" s="80"/>
      <c r="E482" s="75"/>
      <c r="F482" s="75" t="s">
        <v>1281</v>
      </c>
      <c r="G482" s="80"/>
      <c r="H482" s="83" t="s">
        <v>1282</v>
      </c>
      <c r="I482" s="103" t="s">
        <v>596</v>
      </c>
      <c r="J482" s="103" t="s">
        <v>1258</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25">
      <c r="A483" s="50"/>
      <c r="B483" s="59"/>
      <c r="C483" s="52">
        <f t="shared" si="67"/>
        <v>3</v>
      </c>
      <c r="D483" s="80"/>
      <c r="E483" s="75"/>
      <c r="F483" s="75" t="s">
        <v>1283</v>
      </c>
      <c r="G483" s="80"/>
      <c r="H483" s="83" t="s">
        <v>1284</v>
      </c>
      <c r="I483" s="103" t="s">
        <v>596</v>
      </c>
      <c r="J483" s="103" t="s">
        <v>1258</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25">
      <c r="A484" s="50"/>
      <c r="B484" s="59"/>
      <c r="C484" s="52">
        <f t="shared" si="67"/>
        <v>3</v>
      </c>
      <c r="D484" s="80"/>
      <c r="E484" s="75"/>
      <c r="F484" s="75" t="s">
        <v>1285</v>
      </c>
      <c r="G484" s="80"/>
      <c r="H484" s="83" t="s">
        <v>1286</v>
      </c>
      <c r="I484" s="103" t="s">
        <v>596</v>
      </c>
      <c r="J484" s="103" t="s">
        <v>1258</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25">
      <c r="A485" s="50"/>
      <c r="B485" s="59"/>
      <c r="C485" s="52">
        <f t="shared" si="67"/>
        <v>3</v>
      </c>
      <c r="D485" s="80"/>
      <c r="E485" s="75"/>
      <c r="F485" s="75" t="s">
        <v>1287</v>
      </c>
      <c r="G485" s="80"/>
      <c r="H485" s="83" t="s">
        <v>1288</v>
      </c>
      <c r="I485" s="103" t="s">
        <v>596</v>
      </c>
      <c r="J485" s="103" t="s">
        <v>1258</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25">
      <c r="A486" s="50"/>
      <c r="B486" s="59"/>
      <c r="C486" s="52">
        <f t="shared" si="67"/>
        <v>3</v>
      </c>
      <c r="D486" s="80"/>
      <c r="E486" s="75"/>
      <c r="F486" s="75" t="s">
        <v>1289</v>
      </c>
      <c r="G486" s="80"/>
      <c r="H486" s="83" t="s">
        <v>1290</v>
      </c>
      <c r="I486" s="103" t="s">
        <v>596</v>
      </c>
      <c r="J486" s="103" t="s">
        <v>1258</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25">
      <c r="A487" s="50"/>
      <c r="B487" s="59"/>
      <c r="C487" s="52">
        <f t="shared" si="67"/>
        <v>3</v>
      </c>
      <c r="D487" s="80"/>
      <c r="E487" s="75"/>
      <c r="F487" s="75" t="s">
        <v>1291</v>
      </c>
      <c r="G487" s="80"/>
      <c r="H487" s="83" t="s">
        <v>699</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25">
      <c r="A488" s="50"/>
      <c r="B488" s="59"/>
      <c r="C488" s="52">
        <f t="shared" si="67"/>
        <v>3</v>
      </c>
      <c r="D488" s="80"/>
      <c r="E488" s="75"/>
      <c r="F488" s="75" t="s">
        <v>1292</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25">
      <c r="A489" s="50"/>
      <c r="B489" s="59"/>
      <c r="C489" s="52">
        <f t="shared" si="67"/>
        <v>3</v>
      </c>
      <c r="D489" s="80"/>
      <c r="E489" s="75"/>
      <c r="F489" s="75" t="s">
        <v>1293</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25">
      <c r="A490" s="50"/>
      <c r="B490" s="59"/>
      <c r="C490" s="52">
        <f t="shared" si="67"/>
        <v>3</v>
      </c>
      <c r="D490" s="80"/>
      <c r="E490" s="75"/>
      <c r="F490" s="75" t="s">
        <v>1294</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25">
      <c r="A491" s="50"/>
      <c r="B491" s="59"/>
      <c r="C491" s="52">
        <f t="shared" si="67"/>
        <v>3</v>
      </c>
      <c r="D491" s="80"/>
      <c r="E491" s="75"/>
      <c r="F491" s="75" t="s">
        <v>1295</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25">
      <c r="A492" s="50"/>
      <c r="B492" s="59"/>
      <c r="C492" s="52">
        <f t="shared" si="67"/>
        <v>3</v>
      </c>
      <c r="D492" s="80"/>
      <c r="E492" s="75"/>
      <c r="F492" s="75" t="s">
        <v>1296</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25">
      <c r="A493" s="50"/>
      <c r="B493" s="59"/>
      <c r="C493" s="52">
        <f t="shared" si="67"/>
        <v>3</v>
      </c>
      <c r="D493" s="80"/>
      <c r="E493" s="75"/>
      <c r="F493" s="75" t="s">
        <v>1297</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25">
      <c r="A494" s="50"/>
      <c r="B494" s="59"/>
      <c r="C494" s="52">
        <f t="shared" si="67"/>
        <v>3</v>
      </c>
      <c r="D494" s="80"/>
      <c r="E494" s="75"/>
      <c r="F494" s="75" t="s">
        <v>1298</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25">
      <c r="A495" s="50"/>
      <c r="B495" s="59"/>
      <c r="C495" s="52">
        <f t="shared" si="67"/>
        <v>3</v>
      </c>
      <c r="D495" s="80"/>
      <c r="E495" s="75"/>
      <c r="F495" s="75" t="s">
        <v>1299</v>
      </c>
      <c r="G495" s="80"/>
      <c r="H495" s="83" t="s">
        <v>1300</v>
      </c>
      <c r="I495" s="103" t="s">
        <v>596</v>
      </c>
      <c r="J495" s="103" t="s">
        <v>1301</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1302</v>
      </c>
      <c r="AE495" s="83"/>
      <c r="AF495" s="104">
        <v>1</v>
      </c>
      <c r="AG495" s="104">
        <v>1</v>
      </c>
      <c r="AH495" s="80"/>
      <c r="AI495" s="62"/>
      <c r="AJ495" s="50"/>
      <c r="AK495" s="50"/>
      <c r="AL495" s="50"/>
    </row>
    <row r="496" spans="1:38" hidden="1" outlineLevel="2" x14ac:dyDescent="0.25">
      <c r="A496" s="50"/>
      <c r="B496" s="59"/>
      <c r="C496" s="52">
        <f t="shared" si="67"/>
        <v>3</v>
      </c>
      <c r="D496" s="80"/>
      <c r="E496" s="75"/>
      <c r="F496" s="75" t="s">
        <v>1303</v>
      </c>
      <c r="G496" s="80"/>
      <c r="H496" s="83" t="s">
        <v>1304</v>
      </c>
      <c r="I496" s="103" t="s">
        <v>596</v>
      </c>
      <c r="J496" s="103" t="s">
        <v>1301</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25">
      <c r="A497" s="50"/>
      <c r="B497" s="59"/>
      <c r="C497" s="52">
        <f t="shared" si="67"/>
        <v>3</v>
      </c>
      <c r="D497" s="80"/>
      <c r="E497" s="75"/>
      <c r="F497" s="75" t="s">
        <v>1305</v>
      </c>
      <c r="G497" s="80"/>
      <c r="H497" s="83" t="s">
        <v>1306</v>
      </c>
      <c r="I497" s="103" t="s">
        <v>596</v>
      </c>
      <c r="J497" s="103" t="s">
        <v>1301</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25">
      <c r="A498" s="50"/>
      <c r="B498" s="59"/>
      <c r="C498" s="52">
        <f t="shared" si="67"/>
        <v>3</v>
      </c>
      <c r="D498" s="80"/>
      <c r="E498" s="75"/>
      <c r="F498" s="75" t="s">
        <v>1307</v>
      </c>
      <c r="G498" s="80"/>
      <c r="H498" s="83" t="s">
        <v>1308</v>
      </c>
      <c r="I498" s="103" t="s">
        <v>596</v>
      </c>
      <c r="J498" s="103" t="s">
        <v>1301</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25">
      <c r="A499" s="50"/>
      <c r="B499" s="59"/>
      <c r="C499" s="52">
        <f t="shared" si="67"/>
        <v>3</v>
      </c>
      <c r="D499" s="80"/>
      <c r="E499" s="75"/>
      <c r="F499" s="75" t="s">
        <v>1309</v>
      </c>
      <c r="G499" s="80"/>
      <c r="H499" s="83" t="s">
        <v>1310</v>
      </c>
      <c r="I499" s="103" t="s">
        <v>596</v>
      </c>
      <c r="J499" s="103" t="s">
        <v>1301</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25">
      <c r="A500" s="50"/>
      <c r="B500" s="59"/>
      <c r="C500" s="52">
        <f t="shared" si="67"/>
        <v>3</v>
      </c>
      <c r="D500" s="80"/>
      <c r="E500" s="75"/>
      <c r="F500" s="75" t="s">
        <v>1311</v>
      </c>
      <c r="G500" s="80"/>
      <c r="H500" s="83" t="s">
        <v>1312</v>
      </c>
      <c r="I500" s="103" t="s">
        <v>596</v>
      </c>
      <c r="J500" s="103" t="s">
        <v>1301</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25">
      <c r="A501" s="50"/>
      <c r="B501" s="59"/>
      <c r="C501" s="52">
        <f t="shared" si="67"/>
        <v>3</v>
      </c>
      <c r="D501" s="80"/>
      <c r="E501" s="75"/>
      <c r="F501" s="75" t="s">
        <v>1313</v>
      </c>
      <c r="G501" s="80"/>
      <c r="H501" s="83" t="s">
        <v>1314</v>
      </c>
      <c r="I501" s="103" t="s">
        <v>596</v>
      </c>
      <c r="J501" s="103" t="s">
        <v>1301</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25">
      <c r="A502" s="50"/>
      <c r="B502" s="59"/>
      <c r="C502" s="52">
        <f t="shared" si="67"/>
        <v>3</v>
      </c>
      <c r="D502" s="80"/>
      <c r="E502" s="75"/>
      <c r="F502" s="75" t="s">
        <v>1315</v>
      </c>
      <c r="G502" s="80"/>
      <c r="H502" s="83" t="s">
        <v>1316</v>
      </c>
      <c r="I502" s="103" t="s">
        <v>596</v>
      </c>
      <c r="J502" s="103" t="s">
        <v>1301</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25">
      <c r="A503" s="50"/>
      <c r="B503" s="59"/>
      <c r="C503" s="52">
        <f t="shared" ref="C503:C526" si="72">INT($C$40)+2</f>
        <v>3</v>
      </c>
      <c r="D503" s="80"/>
      <c r="E503" s="75"/>
      <c r="F503" s="75" t="s">
        <v>1317</v>
      </c>
      <c r="G503" s="80"/>
      <c r="H503" s="83" t="s">
        <v>2376</v>
      </c>
      <c r="I503" s="103" t="s">
        <v>596</v>
      </c>
      <c r="J503" s="103" t="s">
        <v>1258</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25">
      <c r="A504" s="50"/>
      <c r="B504" s="59"/>
      <c r="C504" s="52">
        <f t="shared" si="72"/>
        <v>3</v>
      </c>
      <c r="D504" s="80"/>
      <c r="E504" s="75"/>
      <c r="F504" s="75" t="s">
        <v>1318</v>
      </c>
      <c r="G504" s="80"/>
      <c r="H504" s="83" t="s">
        <v>1319</v>
      </c>
      <c r="I504" s="103" t="s">
        <v>596</v>
      </c>
      <c r="J504" s="103" t="s">
        <v>1258</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25">
      <c r="A505" s="50"/>
      <c r="B505" s="59"/>
      <c r="C505" s="52">
        <f t="shared" si="72"/>
        <v>3</v>
      </c>
      <c r="D505" s="80"/>
      <c r="E505" s="75"/>
      <c r="F505" s="75" t="s">
        <v>1320</v>
      </c>
      <c r="G505" s="80"/>
      <c r="H505" s="83" t="s">
        <v>1321</v>
      </c>
      <c r="I505" s="103" t="s">
        <v>596</v>
      </c>
      <c r="J505" s="103" t="s">
        <v>1258</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25">
      <c r="A506" s="50"/>
      <c r="B506" s="59"/>
      <c r="C506" s="52">
        <f t="shared" si="72"/>
        <v>3</v>
      </c>
      <c r="D506" s="80"/>
      <c r="E506" s="75"/>
      <c r="F506" s="75" t="s">
        <v>1322</v>
      </c>
      <c r="G506" s="80"/>
      <c r="H506" s="83" t="s">
        <v>1323</v>
      </c>
      <c r="I506" s="103" t="s">
        <v>596</v>
      </c>
      <c r="J506" s="103" t="s">
        <v>1258</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25">
      <c r="A507" s="50"/>
      <c r="B507" s="59"/>
      <c r="C507" s="52">
        <f t="shared" si="72"/>
        <v>3</v>
      </c>
      <c r="D507" s="80"/>
      <c r="E507" s="75"/>
      <c r="F507" s="75" t="s">
        <v>1324</v>
      </c>
      <c r="G507" s="80"/>
      <c r="H507" s="83" t="s">
        <v>1325</v>
      </c>
      <c r="I507" s="103" t="s">
        <v>596</v>
      </c>
      <c r="J507" s="103" t="s">
        <v>1258</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25">
      <c r="A508" s="50"/>
      <c r="B508" s="59"/>
      <c r="C508" s="52">
        <f t="shared" si="72"/>
        <v>3</v>
      </c>
      <c r="D508" s="80"/>
      <c r="E508" s="75"/>
      <c r="F508" s="75" t="s">
        <v>1326</v>
      </c>
      <c r="G508" s="80"/>
      <c r="H508" s="83" t="s">
        <v>1327</v>
      </c>
      <c r="I508" s="103" t="s">
        <v>596</v>
      </c>
      <c r="J508" s="103" t="s">
        <v>1258</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25">
      <c r="A509" s="50"/>
      <c r="B509" s="59"/>
      <c r="C509" s="52">
        <f t="shared" si="72"/>
        <v>3</v>
      </c>
      <c r="D509" s="80"/>
      <c r="E509" s="75"/>
      <c r="F509" s="75" t="s">
        <v>1328</v>
      </c>
      <c r="G509" s="80"/>
      <c r="H509" s="83" t="s">
        <v>1329</v>
      </c>
      <c r="I509" s="103" t="s">
        <v>596</v>
      </c>
      <c r="J509" s="103" t="s">
        <v>1258</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25">
      <c r="A510" s="50"/>
      <c r="B510" s="59"/>
      <c r="C510" s="52">
        <f t="shared" si="72"/>
        <v>3</v>
      </c>
      <c r="D510" s="80"/>
      <c r="E510" s="75"/>
      <c r="F510" s="75" t="s">
        <v>1330</v>
      </c>
      <c r="G510" s="80"/>
      <c r="H510" s="83" t="s">
        <v>1331</v>
      </c>
      <c r="I510" s="103" t="s">
        <v>596</v>
      </c>
      <c r="J510" s="103" t="s">
        <v>1258</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25">
      <c r="A511" s="50"/>
      <c r="B511" s="59"/>
      <c r="C511" s="52">
        <f t="shared" si="72"/>
        <v>3</v>
      </c>
      <c r="D511" s="80"/>
      <c r="E511" s="75"/>
      <c r="F511" s="75" t="s">
        <v>1332</v>
      </c>
      <c r="G511" s="80"/>
      <c r="H511" s="83" t="s">
        <v>1333</v>
      </c>
      <c r="I511" s="103" t="s">
        <v>596</v>
      </c>
      <c r="J511" s="103" t="s">
        <v>1258</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25">
      <c r="A512" s="50"/>
      <c r="B512" s="59"/>
      <c r="C512" s="52">
        <f t="shared" si="72"/>
        <v>3</v>
      </c>
      <c r="D512" s="80"/>
      <c r="E512" s="75"/>
      <c r="F512" s="75" t="s">
        <v>1334</v>
      </c>
      <c r="G512" s="80"/>
      <c r="H512" s="83" t="s">
        <v>1335</v>
      </c>
      <c r="I512" s="103" t="s">
        <v>596</v>
      </c>
      <c r="J512" s="103" t="s">
        <v>1258</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25">
      <c r="A513" s="50"/>
      <c r="B513" s="59"/>
      <c r="C513" s="52">
        <f t="shared" si="72"/>
        <v>3</v>
      </c>
      <c r="D513" s="80"/>
      <c r="E513" s="75"/>
      <c r="F513" s="75" t="s">
        <v>1336</v>
      </c>
      <c r="G513" s="80"/>
      <c r="H513" s="83" t="s">
        <v>1337</v>
      </c>
      <c r="I513" s="103" t="s">
        <v>596</v>
      </c>
      <c r="J513" s="103" t="s">
        <v>1258</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25">
      <c r="A514" s="50"/>
      <c r="B514" s="59"/>
      <c r="C514" s="52">
        <f t="shared" si="72"/>
        <v>3</v>
      </c>
      <c r="D514" s="80"/>
      <c r="E514" s="75"/>
      <c r="F514" s="75" t="s">
        <v>1338</v>
      </c>
      <c r="G514" s="80"/>
      <c r="H514" s="83" t="s">
        <v>1339</v>
      </c>
      <c r="I514" s="103" t="s">
        <v>596</v>
      </c>
      <c r="J514" s="103" t="s">
        <v>1258</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25">
      <c r="A515" s="50"/>
      <c r="B515" s="59"/>
      <c r="C515" s="52">
        <f t="shared" si="72"/>
        <v>3</v>
      </c>
      <c r="D515" s="80"/>
      <c r="E515" s="75"/>
      <c r="F515" s="75" t="s">
        <v>1340</v>
      </c>
      <c r="G515" s="80"/>
      <c r="H515" s="83" t="s">
        <v>1341</v>
      </c>
      <c r="I515" s="103" t="s">
        <v>596</v>
      </c>
      <c r="J515" s="103" t="s">
        <v>1258</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25">
      <c r="A516" s="50"/>
      <c r="B516" s="59"/>
      <c r="C516" s="52">
        <f t="shared" si="72"/>
        <v>3</v>
      </c>
      <c r="D516" s="80"/>
      <c r="E516" s="75"/>
      <c r="F516" s="75" t="s">
        <v>1342</v>
      </c>
      <c r="G516" s="80"/>
      <c r="H516" s="83" t="s">
        <v>1343</v>
      </c>
      <c r="I516" s="103" t="s">
        <v>596</v>
      </c>
      <c r="J516" s="103" t="s">
        <v>1258</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25">
      <c r="A517" s="50"/>
      <c r="B517" s="59"/>
      <c r="C517" s="52">
        <f t="shared" si="72"/>
        <v>3</v>
      </c>
      <c r="D517" s="80"/>
      <c r="E517" s="75"/>
      <c r="F517" s="75" t="s">
        <v>1344</v>
      </c>
      <c r="G517" s="80"/>
      <c r="H517" s="83" t="s">
        <v>1345</v>
      </c>
      <c r="I517" s="103" t="s">
        <v>596</v>
      </c>
      <c r="J517" s="103" t="s">
        <v>1258</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25">
      <c r="A518" s="50"/>
      <c r="B518" s="59"/>
      <c r="C518" s="52">
        <f t="shared" si="72"/>
        <v>3</v>
      </c>
      <c r="D518" s="80"/>
      <c r="E518" s="75"/>
      <c r="F518" s="75" t="s">
        <v>1346</v>
      </c>
      <c r="G518" s="80"/>
      <c r="H518" s="83" t="s">
        <v>1347</v>
      </c>
      <c r="I518" s="103" t="s">
        <v>596</v>
      </c>
      <c r="J518" s="103" t="s">
        <v>1258</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25">
      <c r="A519" s="50"/>
      <c r="B519" s="59"/>
      <c r="C519" s="52">
        <f t="shared" si="72"/>
        <v>3</v>
      </c>
      <c r="D519" s="80"/>
      <c r="E519" s="75"/>
      <c r="F519" s="75" t="s">
        <v>1348</v>
      </c>
      <c r="G519" s="80"/>
      <c r="H519" s="83" t="s">
        <v>1349</v>
      </c>
      <c r="I519" s="103" t="s">
        <v>596</v>
      </c>
      <c r="J519" s="103" t="s">
        <v>1258</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25">
      <c r="A520" s="50"/>
      <c r="B520" s="59"/>
      <c r="C520" s="52">
        <f t="shared" si="72"/>
        <v>3</v>
      </c>
      <c r="D520" s="80"/>
      <c r="E520" s="75"/>
      <c r="F520" s="75" t="s">
        <v>1350</v>
      </c>
      <c r="G520" s="80"/>
      <c r="H520" s="83" t="s">
        <v>1351</v>
      </c>
      <c r="I520" s="103" t="s">
        <v>596</v>
      </c>
      <c r="J520" s="103" t="s">
        <v>1258</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25">
      <c r="A521" s="50"/>
      <c r="B521" s="59"/>
      <c r="C521" s="52">
        <f t="shared" si="72"/>
        <v>3</v>
      </c>
      <c r="D521" s="80"/>
      <c r="E521" s="75"/>
      <c r="F521" s="75" t="s">
        <v>1352</v>
      </c>
      <c r="G521" s="80"/>
      <c r="H521" s="83" t="s">
        <v>1353</v>
      </c>
      <c r="I521" s="103" t="s">
        <v>596</v>
      </c>
      <c r="J521" s="103" t="s">
        <v>1258</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25">
      <c r="A522" s="50"/>
      <c r="B522" s="59"/>
      <c r="C522" s="52">
        <f t="shared" si="72"/>
        <v>3</v>
      </c>
      <c r="D522" s="80"/>
      <c r="E522" s="75"/>
      <c r="F522" s="75" t="s">
        <v>1354</v>
      </c>
      <c r="G522" s="80"/>
      <c r="H522" s="83" t="s">
        <v>1355</v>
      </c>
      <c r="I522" s="103" t="s">
        <v>596</v>
      </c>
      <c r="J522" s="103" t="s">
        <v>1258</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25">
      <c r="A523" s="50"/>
      <c r="B523" s="59"/>
      <c r="C523" s="52">
        <f t="shared" si="72"/>
        <v>3</v>
      </c>
      <c r="D523" s="80"/>
      <c r="E523" s="75"/>
      <c r="F523" s="75" t="s">
        <v>1356</v>
      </c>
      <c r="G523" s="80"/>
      <c r="H523" s="83" t="s">
        <v>1357</v>
      </c>
      <c r="I523" s="103" t="s">
        <v>596</v>
      </c>
      <c r="J523" s="103" t="s">
        <v>1258</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25">
      <c r="A524" s="50"/>
      <c r="B524" s="59"/>
      <c r="C524" s="52">
        <f t="shared" si="72"/>
        <v>3</v>
      </c>
      <c r="D524" s="80"/>
      <c r="E524" s="75"/>
      <c r="F524" s="75" t="s">
        <v>1358</v>
      </c>
      <c r="G524" s="80"/>
      <c r="H524" s="83" t="s">
        <v>1359</v>
      </c>
      <c r="I524" s="103" t="s">
        <v>596</v>
      </c>
      <c r="J524" s="103" t="s">
        <v>1258</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25">
      <c r="A525" s="50"/>
      <c r="B525" s="59"/>
      <c r="C525" s="52">
        <f t="shared" si="72"/>
        <v>3</v>
      </c>
      <c r="D525" s="80"/>
      <c r="E525" s="75"/>
      <c r="F525" s="75" t="s">
        <v>1360</v>
      </c>
      <c r="G525" s="80"/>
      <c r="H525" s="83" t="s">
        <v>1361</v>
      </c>
      <c r="I525" s="103" t="s">
        <v>596</v>
      </c>
      <c r="J525" s="103" t="s">
        <v>1258</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25">
      <c r="A526" s="50"/>
      <c r="B526" s="59"/>
      <c r="C526" s="52">
        <f t="shared" si="72"/>
        <v>3</v>
      </c>
      <c r="D526" s="80"/>
      <c r="E526" s="75"/>
      <c r="F526" s="75" t="s">
        <v>1362</v>
      </c>
      <c r="G526" s="80"/>
      <c r="H526" s="83" t="s">
        <v>1363</v>
      </c>
      <c r="I526" s="103" t="s">
        <v>596</v>
      </c>
      <c r="J526" s="103" t="s">
        <v>1258</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25">
      <c r="A527" s="50"/>
      <c r="B527" s="59"/>
      <c r="C527" s="52">
        <f>INT($C$40)+1</f>
        <v>2</v>
      </c>
      <c r="D527" s="80"/>
      <c r="E527" s="75"/>
      <c r="F527" s="308" t="s">
        <v>1364</v>
      </c>
      <c r="G527" s="80"/>
      <c r="H527" s="298" t="s">
        <v>1365</v>
      </c>
      <c r="I527" s="144"/>
      <c r="J527" s="144" t="s">
        <v>1158</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25">
      <c r="A528" s="50"/>
      <c r="B528" s="59"/>
      <c r="C528" s="52">
        <f t="shared" ref="C528:C599" si="74">INT($C$40)+2</f>
        <v>3</v>
      </c>
      <c r="D528" s="80"/>
      <c r="E528" s="75"/>
      <c r="F528" s="75" t="s">
        <v>1366</v>
      </c>
      <c r="G528" s="80"/>
      <c r="H528" s="83" t="s">
        <v>699</v>
      </c>
      <c r="I528" s="103" t="s">
        <v>596</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4"/>
        <v>3</v>
      </c>
      <c r="D529" s="80"/>
      <c r="E529" s="75"/>
      <c r="F529" s="75" t="s">
        <v>1367</v>
      </c>
      <c r="G529" s="80"/>
      <c r="H529" s="83"/>
      <c r="I529" s="103" t="s">
        <v>596</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4"/>
        <v>3</v>
      </c>
      <c r="D530" s="80"/>
      <c r="E530" s="75"/>
      <c r="F530" s="75" t="s">
        <v>1368</v>
      </c>
      <c r="G530" s="80"/>
      <c r="H530" s="83"/>
      <c r="I530" s="103" t="s">
        <v>596</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4"/>
        <v>3</v>
      </c>
      <c r="D531" s="80"/>
      <c r="E531" s="75"/>
      <c r="F531" s="75" t="s">
        <v>1369</v>
      </c>
      <c r="G531" s="80"/>
      <c r="H531" s="83" t="s">
        <v>699</v>
      </c>
      <c r="I531" s="103" t="s">
        <v>596</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4"/>
        <v>3</v>
      </c>
      <c r="D532" s="80"/>
      <c r="E532" s="75"/>
      <c r="F532" s="75" t="s">
        <v>1370</v>
      </c>
      <c r="G532" s="80"/>
      <c r="H532" s="83"/>
      <c r="I532" s="103" t="s">
        <v>596</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4"/>
        <v>3</v>
      </c>
      <c r="D533" s="80"/>
      <c r="E533" s="75"/>
      <c r="F533" s="75" t="s">
        <v>1371</v>
      </c>
      <c r="G533" s="80"/>
      <c r="H533" s="83"/>
      <c r="I533" s="103" t="s">
        <v>596</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4"/>
        <v>3</v>
      </c>
      <c r="D534" s="80"/>
      <c r="E534" s="75"/>
      <c r="F534" s="75" t="s">
        <v>1372</v>
      </c>
      <c r="G534" s="80"/>
      <c r="H534" s="83" t="s">
        <v>699</v>
      </c>
      <c r="I534" s="103" t="s">
        <v>596</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4"/>
        <v>3</v>
      </c>
      <c r="D535" s="80"/>
      <c r="E535" s="75"/>
      <c r="F535" s="75" t="s">
        <v>1373</v>
      </c>
      <c r="G535" s="80"/>
      <c r="H535" s="83"/>
      <c r="I535" s="103" t="s">
        <v>596</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4"/>
        <v>3</v>
      </c>
      <c r="D536" s="80"/>
      <c r="E536" s="75"/>
      <c r="F536" s="75" t="s">
        <v>1374</v>
      </c>
      <c r="G536" s="80"/>
      <c r="H536" s="83"/>
      <c r="I536" s="103" t="s">
        <v>596</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4"/>
        <v>3</v>
      </c>
      <c r="D537" s="80"/>
      <c r="E537" s="75"/>
      <c r="F537" s="75" t="s">
        <v>1375</v>
      </c>
      <c r="G537" s="80"/>
      <c r="H537" s="83" t="s">
        <v>699</v>
      </c>
      <c r="I537" s="103" t="s">
        <v>596</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74"/>
        <v>3</v>
      </c>
      <c r="D538" s="80"/>
      <c r="E538" s="75"/>
      <c r="F538" s="75" t="s">
        <v>1376</v>
      </c>
      <c r="G538" s="80"/>
      <c r="H538" s="83"/>
      <c r="I538" s="103" t="s">
        <v>596</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4"/>
        <v>3</v>
      </c>
      <c r="D539" s="80"/>
      <c r="E539" s="75"/>
      <c r="F539" s="75" t="s">
        <v>1377</v>
      </c>
      <c r="G539" s="80"/>
      <c r="H539" s="83"/>
      <c r="I539" s="103" t="s">
        <v>596</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4"/>
        <v>3</v>
      </c>
      <c r="D540" s="80"/>
      <c r="E540" s="75"/>
      <c r="F540" s="75" t="s">
        <v>1378</v>
      </c>
      <c r="G540" s="80"/>
      <c r="H540" s="83" t="s">
        <v>699</v>
      </c>
      <c r="I540" s="103" t="s">
        <v>596</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4"/>
        <v>3</v>
      </c>
      <c r="D541" s="80"/>
      <c r="E541" s="75"/>
      <c r="F541" s="75" t="s">
        <v>1379</v>
      </c>
      <c r="G541" s="80"/>
      <c r="H541" s="83"/>
      <c r="I541" s="103" t="s">
        <v>596</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4"/>
        <v>3</v>
      </c>
      <c r="D542" s="80"/>
      <c r="E542" s="75"/>
      <c r="F542" s="75" t="s">
        <v>1380</v>
      </c>
      <c r="G542" s="80"/>
      <c r="H542" s="83"/>
      <c r="I542" s="103" t="s">
        <v>596</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4"/>
        <v>3</v>
      </c>
      <c r="D543" s="80"/>
      <c r="E543" s="75"/>
      <c r="F543" s="75" t="s">
        <v>1381</v>
      </c>
      <c r="G543" s="80"/>
      <c r="H543" s="83" t="s">
        <v>699</v>
      </c>
      <c r="I543" s="103" t="s">
        <v>596</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25">
      <c r="A544" s="50"/>
      <c r="B544" s="59"/>
      <c r="C544" s="52">
        <f t="shared" si="74"/>
        <v>3</v>
      </c>
      <c r="D544" s="80"/>
      <c r="E544" s="75"/>
      <c r="F544" s="75" t="s">
        <v>1382</v>
      </c>
      <c r="G544" s="80"/>
      <c r="H544" s="83"/>
      <c r="I544" s="103" t="s">
        <v>596</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25">
      <c r="A545" s="50"/>
      <c r="B545" s="59"/>
      <c r="C545" s="52">
        <f t="shared" si="74"/>
        <v>3</v>
      </c>
      <c r="D545" s="80"/>
      <c r="E545" s="75"/>
      <c r="F545" s="75" t="s">
        <v>1383</v>
      </c>
      <c r="G545" s="80"/>
      <c r="H545" s="83"/>
      <c r="I545" s="103" t="s">
        <v>596</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25">
      <c r="A546" s="50"/>
      <c r="B546" s="59"/>
      <c r="C546" s="52">
        <f t="shared" ref="C546:C551" si="75">INT($C$40)+3</f>
        <v>4</v>
      </c>
      <c r="D546" s="80"/>
      <c r="E546" s="75"/>
      <c r="F546" s="75" t="s">
        <v>1384</v>
      </c>
      <c r="G546" s="80"/>
      <c r="H546" s="83" t="s">
        <v>699</v>
      </c>
      <c r="I546" s="103" t="s">
        <v>596</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25">
      <c r="A547" s="50"/>
      <c r="B547" s="59"/>
      <c r="C547" s="52">
        <f t="shared" si="75"/>
        <v>4</v>
      </c>
      <c r="D547" s="80"/>
      <c r="E547" s="75"/>
      <c r="F547" s="75" t="s">
        <v>1385</v>
      </c>
      <c r="G547" s="80"/>
      <c r="H547" s="83"/>
      <c r="I547" s="103" t="s">
        <v>596</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25">
      <c r="A548" s="50"/>
      <c r="B548" s="59"/>
      <c r="C548" s="52">
        <f t="shared" si="75"/>
        <v>4</v>
      </c>
      <c r="D548" s="80"/>
      <c r="E548" s="75"/>
      <c r="F548" s="75" t="s">
        <v>1386</v>
      </c>
      <c r="G548" s="80"/>
      <c r="H548" s="83"/>
      <c r="I548" s="103" t="s">
        <v>596</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25">
      <c r="A549" s="50"/>
      <c r="B549" s="59"/>
      <c r="C549" s="52">
        <f t="shared" si="75"/>
        <v>4</v>
      </c>
      <c r="D549" s="80"/>
      <c r="E549" s="75"/>
      <c r="F549" s="75" t="s">
        <v>1387</v>
      </c>
      <c r="G549" s="80"/>
      <c r="H549" s="83" t="s">
        <v>699</v>
      </c>
      <c r="I549" s="103" t="s">
        <v>596</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25">
      <c r="A550" s="50"/>
      <c r="B550" s="59"/>
      <c r="C550" s="52">
        <f t="shared" si="75"/>
        <v>4</v>
      </c>
      <c r="D550" s="80"/>
      <c r="E550" s="75"/>
      <c r="F550" s="75" t="s">
        <v>1388</v>
      </c>
      <c r="G550" s="80"/>
      <c r="H550" s="83"/>
      <c r="I550" s="103" t="s">
        <v>596</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25">
      <c r="A551" s="50"/>
      <c r="B551" s="59"/>
      <c r="C551" s="52">
        <f t="shared" si="75"/>
        <v>4</v>
      </c>
      <c r="D551" s="80"/>
      <c r="E551" s="75"/>
      <c r="F551" s="75" t="s">
        <v>1389</v>
      </c>
      <c r="G551" s="80"/>
      <c r="H551" s="83"/>
      <c r="I551" s="103" t="s">
        <v>596</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25">
      <c r="A552" s="50"/>
      <c r="B552" s="59"/>
      <c r="C552" s="52">
        <f t="shared" si="74"/>
        <v>3</v>
      </c>
      <c r="D552" s="80"/>
      <c r="E552" s="75"/>
      <c r="F552" s="75" t="s">
        <v>1390</v>
      </c>
      <c r="G552" s="80"/>
      <c r="H552" s="83" t="s">
        <v>1391</v>
      </c>
      <c r="I552" s="103" t="s">
        <v>596</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1392</v>
      </c>
      <c r="AE552" s="83"/>
      <c r="AF552" s="104">
        <v>1</v>
      </c>
      <c r="AG552" s="104">
        <v>1</v>
      </c>
      <c r="AH552" s="80"/>
      <c r="AI552" s="62"/>
      <c r="AJ552" s="50"/>
      <c r="AK552" s="50"/>
      <c r="AL552" s="50"/>
    </row>
    <row r="553" spans="1:38" hidden="1" outlineLevel="2" x14ac:dyDescent="0.25">
      <c r="A553" s="50"/>
      <c r="B553" s="59"/>
      <c r="C553" s="52">
        <f t="shared" si="74"/>
        <v>3</v>
      </c>
      <c r="D553" s="80"/>
      <c r="E553" s="75"/>
      <c r="F553" s="75" t="s">
        <v>1393</v>
      </c>
      <c r="G553" s="80"/>
      <c r="H553" s="83" t="s">
        <v>1394</v>
      </c>
      <c r="I553" s="103" t="s">
        <v>596</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25">
      <c r="A554" s="50"/>
      <c r="B554" s="59"/>
      <c r="C554" s="52">
        <f t="shared" si="74"/>
        <v>3</v>
      </c>
      <c r="D554" s="80"/>
      <c r="E554" s="75"/>
      <c r="F554" s="75" t="s">
        <v>1395</v>
      </c>
      <c r="G554" s="80"/>
      <c r="H554" s="83" t="s">
        <v>1396</v>
      </c>
      <c r="I554" s="103" t="s">
        <v>596</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25">
      <c r="A555" s="50"/>
      <c r="B555" s="59"/>
      <c r="C555" s="52">
        <f t="shared" si="74"/>
        <v>3</v>
      </c>
      <c r="D555" s="80"/>
      <c r="E555" s="75"/>
      <c r="F555" s="75" t="s">
        <v>1397</v>
      </c>
      <c r="G555" s="80"/>
      <c r="H555" s="83" t="s">
        <v>1398</v>
      </c>
      <c r="I555" s="103" t="s">
        <v>596</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1392</v>
      </c>
      <c r="AE555" s="83"/>
      <c r="AF555" s="104">
        <v>1</v>
      </c>
      <c r="AG555" s="104">
        <v>1</v>
      </c>
      <c r="AH555" s="80"/>
      <c r="AI555" s="62"/>
      <c r="AJ555" s="50"/>
      <c r="AK555" s="50"/>
      <c r="AL555" s="50"/>
    </row>
    <row r="556" spans="1:38" hidden="1" outlineLevel="2" x14ac:dyDescent="0.25">
      <c r="A556" s="50"/>
      <c r="B556" s="59"/>
      <c r="C556" s="52">
        <f t="shared" si="74"/>
        <v>3</v>
      </c>
      <c r="D556" s="80"/>
      <c r="E556" s="75"/>
      <c r="F556" s="75" t="s">
        <v>1399</v>
      </c>
      <c r="G556" s="80"/>
      <c r="H556" s="83" t="s">
        <v>1400</v>
      </c>
      <c r="I556" s="103" t="s">
        <v>596</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25">
      <c r="A557" s="50"/>
      <c r="B557" s="59"/>
      <c r="C557" s="52">
        <f t="shared" si="74"/>
        <v>3</v>
      </c>
      <c r="D557" s="80"/>
      <c r="E557" s="75"/>
      <c r="F557" s="75" t="s">
        <v>1401</v>
      </c>
      <c r="G557" s="80"/>
      <c r="H557" s="83" t="s">
        <v>1402</v>
      </c>
      <c r="I557" s="103" t="s">
        <v>596</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25">
      <c r="A558" s="50"/>
      <c r="B558" s="59"/>
      <c r="C558" s="52">
        <f t="shared" si="74"/>
        <v>3</v>
      </c>
      <c r="D558" s="80"/>
      <c r="E558" s="75"/>
      <c r="F558" s="75" t="s">
        <v>1403</v>
      </c>
      <c r="G558" s="80"/>
      <c r="H558" s="83" t="s">
        <v>1404</v>
      </c>
      <c r="I558" s="103"/>
      <c r="J558" s="103" t="s">
        <v>1301</v>
      </c>
      <c r="K558" s="104">
        <v>1.1499999999999999</v>
      </c>
      <c r="L558" s="104">
        <v>1.1499999999999999</v>
      </c>
      <c r="M558" s="104">
        <v>1.1499999999999999</v>
      </c>
      <c r="N558" s="104">
        <v>1.1499999999999999</v>
      </c>
      <c r="O558" s="104">
        <v>1.1499999999999999</v>
      </c>
      <c r="P558" s="104">
        <v>1.1499999999999999</v>
      </c>
      <c r="Q558" s="83"/>
      <c r="R558" s="83" t="s">
        <v>607</v>
      </c>
      <c r="S558" s="83" t="s">
        <v>607</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25">
      <c r="A559" s="50"/>
      <c r="B559" s="59"/>
      <c r="C559" s="52">
        <f t="shared" si="74"/>
        <v>3</v>
      </c>
      <c r="D559" s="80"/>
      <c r="E559" s="75"/>
      <c r="F559" s="75" t="s">
        <v>1405</v>
      </c>
      <c r="G559" s="80"/>
      <c r="H559" s="83" t="s">
        <v>1406</v>
      </c>
      <c r="I559" s="103"/>
      <c r="J559" s="103" t="s">
        <v>1301</v>
      </c>
      <c r="K559" s="104">
        <v>1</v>
      </c>
      <c r="L559" s="104">
        <v>1</v>
      </c>
      <c r="M559" s="104">
        <v>1</v>
      </c>
      <c r="N559" s="104">
        <v>1</v>
      </c>
      <c r="O559" s="104">
        <v>1</v>
      </c>
      <c r="P559" s="104">
        <v>1</v>
      </c>
      <c r="Q559" s="83"/>
      <c r="R559" s="83" t="s">
        <v>607</v>
      </c>
      <c r="S559" s="83" t="s">
        <v>607</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25">
      <c r="A560" s="50"/>
      <c r="B560" s="59"/>
      <c r="C560" s="52">
        <f t="shared" si="74"/>
        <v>3</v>
      </c>
      <c r="D560" s="80"/>
      <c r="E560" s="75"/>
      <c r="F560" s="75" t="s">
        <v>1407</v>
      </c>
      <c r="G560" s="80"/>
      <c r="H560" s="83" t="s">
        <v>1408</v>
      </c>
      <c r="I560" s="103"/>
      <c r="J560" s="103" t="s">
        <v>1301</v>
      </c>
      <c r="K560" s="104">
        <v>1</v>
      </c>
      <c r="L560" s="104">
        <v>1</v>
      </c>
      <c r="M560" s="104">
        <v>1</v>
      </c>
      <c r="N560" s="104">
        <v>1</v>
      </c>
      <c r="O560" s="104">
        <v>1</v>
      </c>
      <c r="P560" s="104">
        <v>1</v>
      </c>
      <c r="Q560" s="83"/>
      <c r="R560" s="83" t="s">
        <v>607</v>
      </c>
      <c r="S560" s="83" t="s">
        <v>607</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25">
      <c r="A561" s="50"/>
      <c r="B561" s="59"/>
      <c r="C561" s="52">
        <f t="shared" si="74"/>
        <v>3</v>
      </c>
      <c r="D561" s="80"/>
      <c r="E561" s="75"/>
      <c r="F561" s="75" t="s">
        <v>1409</v>
      </c>
      <c r="G561" s="80"/>
      <c r="H561" s="83" t="s">
        <v>1410</v>
      </c>
      <c r="I561" s="103"/>
      <c r="J561" s="103" t="s">
        <v>1301</v>
      </c>
      <c r="K561" s="104">
        <v>1.4</v>
      </c>
      <c r="L561" s="104">
        <v>1.4</v>
      </c>
      <c r="M561" s="104">
        <v>1.4</v>
      </c>
      <c r="N561" s="104">
        <v>1.4</v>
      </c>
      <c r="O561" s="104">
        <v>1.4</v>
      </c>
      <c r="P561" s="104">
        <v>1.4</v>
      </c>
      <c r="Q561" s="83"/>
      <c r="R561" s="83" t="s">
        <v>607</v>
      </c>
      <c r="S561" s="83" t="s">
        <v>607</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25">
      <c r="A562" s="50"/>
      <c r="B562" s="59"/>
      <c r="C562" s="52">
        <f t="shared" si="74"/>
        <v>3</v>
      </c>
      <c r="D562" s="80"/>
      <c r="E562" s="75"/>
      <c r="F562" s="75" t="s">
        <v>1411</v>
      </c>
      <c r="G562" s="80"/>
      <c r="H562" s="83" t="s">
        <v>1412</v>
      </c>
      <c r="I562" s="103"/>
      <c r="J562" s="103" t="s">
        <v>1301</v>
      </c>
      <c r="K562" s="104">
        <v>1</v>
      </c>
      <c r="L562" s="104">
        <v>1</v>
      </c>
      <c r="M562" s="104">
        <v>1</v>
      </c>
      <c r="N562" s="104">
        <v>1</v>
      </c>
      <c r="O562" s="104">
        <v>1</v>
      </c>
      <c r="P562" s="104">
        <v>1</v>
      </c>
      <c r="Q562" s="83"/>
      <c r="R562" s="83" t="s">
        <v>607</v>
      </c>
      <c r="S562" s="83" t="s">
        <v>607</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25">
      <c r="A563" s="50"/>
      <c r="B563" s="59"/>
      <c r="C563" s="52">
        <f t="shared" si="74"/>
        <v>3</v>
      </c>
      <c r="D563" s="80"/>
      <c r="E563" s="75"/>
      <c r="F563" s="75" t="s">
        <v>1413</v>
      </c>
      <c r="G563" s="80"/>
      <c r="H563" s="83" t="s">
        <v>1414</v>
      </c>
      <c r="I563" s="103"/>
      <c r="J563" s="103" t="s">
        <v>1301</v>
      </c>
      <c r="K563" s="104">
        <v>1.2</v>
      </c>
      <c r="L563" s="104">
        <v>1.2</v>
      </c>
      <c r="M563" s="104">
        <v>1.2</v>
      </c>
      <c r="N563" s="104">
        <v>1.2</v>
      </c>
      <c r="O563" s="104">
        <v>1.2</v>
      </c>
      <c r="P563" s="104">
        <v>1.2</v>
      </c>
      <c r="Q563" s="83"/>
      <c r="R563" s="83" t="s">
        <v>607</v>
      </c>
      <c r="S563" s="83" t="s">
        <v>607</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25">
      <c r="A564" s="50"/>
      <c r="B564" s="59"/>
      <c r="C564" s="52">
        <f t="shared" si="74"/>
        <v>3</v>
      </c>
      <c r="D564" s="80"/>
      <c r="E564" s="75"/>
      <c r="F564" s="75" t="s">
        <v>1415</v>
      </c>
      <c r="G564" s="80"/>
      <c r="H564" s="83" t="s">
        <v>1416</v>
      </c>
      <c r="I564" s="103" t="s">
        <v>596</v>
      </c>
      <c r="J564" s="103" t="s">
        <v>1258</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25">
      <c r="A565" s="50"/>
      <c r="B565" s="59"/>
      <c r="C565" s="52">
        <f t="shared" si="74"/>
        <v>3</v>
      </c>
      <c r="D565" s="80"/>
      <c r="E565" s="75"/>
      <c r="F565" s="75" t="s">
        <v>1417</v>
      </c>
      <c r="G565" s="80"/>
      <c r="H565" s="83" t="s">
        <v>1418</v>
      </c>
      <c r="I565" s="103" t="s">
        <v>596</v>
      </c>
      <c r="J565" s="103" t="s">
        <v>1258</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25">
      <c r="A566" s="50"/>
      <c r="B566" s="59"/>
      <c r="C566" s="52">
        <f t="shared" si="74"/>
        <v>3</v>
      </c>
      <c r="D566" s="80"/>
      <c r="E566" s="75"/>
      <c r="F566" s="75" t="s">
        <v>1419</v>
      </c>
      <c r="G566" s="80"/>
      <c r="H566" s="83" t="s">
        <v>1420</v>
      </c>
      <c r="I566" s="103" t="s">
        <v>596</v>
      </c>
      <c r="J566" s="103" t="s">
        <v>1258</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25">
      <c r="A567" s="50"/>
      <c r="B567" s="59"/>
      <c r="C567" s="52">
        <f t="shared" si="74"/>
        <v>3</v>
      </c>
      <c r="D567" s="80"/>
      <c r="E567" s="75"/>
      <c r="F567" s="75" t="s">
        <v>1421</v>
      </c>
      <c r="G567" s="80"/>
      <c r="H567" s="83" t="s">
        <v>1422</v>
      </c>
      <c r="I567" s="103" t="s">
        <v>596</v>
      </c>
      <c r="J567" s="103" t="s">
        <v>1258</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25">
      <c r="A568" s="50"/>
      <c r="B568" s="59"/>
      <c r="C568" s="52">
        <f t="shared" si="74"/>
        <v>3</v>
      </c>
      <c r="D568" s="80"/>
      <c r="E568" s="75"/>
      <c r="F568" s="75" t="s">
        <v>1423</v>
      </c>
      <c r="G568" s="80"/>
      <c r="H568" s="83" t="s">
        <v>1424</v>
      </c>
      <c r="I568" s="103" t="s">
        <v>596</v>
      </c>
      <c r="J568" s="103" t="s">
        <v>1258</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1425</v>
      </c>
      <c r="AE568" s="83"/>
      <c r="AF568" s="104">
        <v>1</v>
      </c>
      <c r="AG568" s="104">
        <v>1</v>
      </c>
      <c r="AH568" s="80"/>
      <c r="AI568" s="62"/>
      <c r="AJ568" s="50"/>
      <c r="AK568" s="50"/>
      <c r="AL568" s="50"/>
    </row>
    <row r="569" spans="1:38" hidden="1" outlineLevel="2" collapsed="1" x14ac:dyDescent="0.25">
      <c r="A569" s="50"/>
      <c r="B569" s="59"/>
      <c r="C569" s="52">
        <f t="shared" si="74"/>
        <v>3</v>
      </c>
      <c r="D569" s="80"/>
      <c r="E569" s="75"/>
      <c r="F569" s="75" t="s">
        <v>1426</v>
      </c>
      <c r="G569" s="80"/>
      <c r="H569" s="83" t="s">
        <v>1427</v>
      </c>
      <c r="I569" s="103" t="s">
        <v>596</v>
      </c>
      <c r="J569" s="103" t="s">
        <v>1258</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25">
      <c r="A570" s="50"/>
      <c r="B570" s="59"/>
      <c r="C570" s="52">
        <f t="shared" si="74"/>
        <v>3</v>
      </c>
      <c r="D570" s="80"/>
      <c r="E570" s="75"/>
      <c r="F570" s="75" t="s">
        <v>1428</v>
      </c>
      <c r="G570" s="80"/>
      <c r="H570" s="83" t="s">
        <v>699</v>
      </c>
      <c r="I570" s="103" t="s">
        <v>596</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25">
      <c r="A571" s="50"/>
      <c r="B571" s="59"/>
      <c r="C571" s="52">
        <f t="shared" si="74"/>
        <v>3</v>
      </c>
      <c r="D571" s="80"/>
      <c r="E571" s="75"/>
      <c r="F571" s="75" t="s">
        <v>1429</v>
      </c>
      <c r="G571" s="80"/>
      <c r="H571" s="83"/>
      <c r="I571" s="103" t="s">
        <v>596</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74"/>
        <v>3</v>
      </c>
      <c r="D572" s="80"/>
      <c r="E572" s="75"/>
      <c r="F572" s="75" t="s">
        <v>1430</v>
      </c>
      <c r="G572" s="80"/>
      <c r="H572" s="83"/>
      <c r="I572" s="103" t="s">
        <v>596</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25">
      <c r="A573" s="50"/>
      <c r="B573" s="59"/>
      <c r="C573" s="52">
        <f t="shared" si="74"/>
        <v>3</v>
      </c>
      <c r="D573" s="80"/>
      <c r="E573" s="75"/>
      <c r="F573" s="75" t="s">
        <v>1431</v>
      </c>
      <c r="G573" s="80"/>
      <c r="H573" s="83" t="s">
        <v>1432</v>
      </c>
      <c r="I573" s="103"/>
      <c r="J573" s="103" t="s">
        <v>1301</v>
      </c>
      <c r="K573" s="104">
        <f>5.1/5</f>
        <v>1.02</v>
      </c>
      <c r="L573" s="104">
        <f>5.1/5</f>
        <v>1.02</v>
      </c>
      <c r="M573" s="104">
        <v>1</v>
      </c>
      <c r="N573" s="104">
        <v>1</v>
      </c>
      <c r="O573" s="104">
        <v>1</v>
      </c>
      <c r="P573" s="104">
        <v>1</v>
      </c>
      <c r="Q573" s="83"/>
      <c r="R573" s="83" t="s">
        <v>1433</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25">
      <c r="A574" s="50"/>
      <c r="B574" s="59"/>
      <c r="C574" s="52">
        <f t="shared" si="74"/>
        <v>3</v>
      </c>
      <c r="D574" s="80"/>
      <c r="E574" s="75"/>
      <c r="F574" s="75" t="s">
        <v>1434</v>
      </c>
      <c r="G574" s="80"/>
      <c r="H574" s="83" t="s">
        <v>1435</v>
      </c>
      <c r="I574" s="103"/>
      <c r="J574" s="103" t="s">
        <v>1301</v>
      </c>
      <c r="K574" s="104">
        <f>4.9/5</f>
        <v>0.98000000000000009</v>
      </c>
      <c r="L574" s="104">
        <f>4.9/5</f>
        <v>0.98000000000000009</v>
      </c>
      <c r="M574" s="104">
        <v>1</v>
      </c>
      <c r="N574" s="104">
        <v>1</v>
      </c>
      <c r="O574" s="104">
        <v>1</v>
      </c>
      <c r="P574" s="104">
        <v>1</v>
      </c>
      <c r="Q574" s="83"/>
      <c r="R574" s="83" t="s">
        <v>1436</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25">
      <c r="A575" s="50"/>
      <c r="B575" s="59"/>
      <c r="C575" s="52">
        <f t="shared" si="74"/>
        <v>3</v>
      </c>
      <c r="D575" s="80"/>
      <c r="E575" s="75"/>
      <c r="F575" s="75" t="s">
        <v>1437</v>
      </c>
      <c r="G575" s="80"/>
      <c r="H575" s="83" t="s">
        <v>1438</v>
      </c>
      <c r="I575" s="103"/>
      <c r="J575" s="103" t="s">
        <v>1301</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25">
      <c r="A576" s="50"/>
      <c r="B576" s="59"/>
      <c r="C576" s="52">
        <f t="shared" si="74"/>
        <v>3</v>
      </c>
      <c r="D576" s="80"/>
      <c r="E576" s="75"/>
      <c r="F576" s="75" t="s">
        <v>1439</v>
      </c>
      <c r="G576" s="80"/>
      <c r="H576" s="83" t="s">
        <v>1440</v>
      </c>
      <c r="I576" s="103" t="s">
        <v>596</v>
      </c>
      <c r="J576" s="103" t="s">
        <v>1258</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2378</v>
      </c>
      <c r="AE576" s="83"/>
      <c r="AF576" s="104">
        <v>1</v>
      </c>
      <c r="AG576" s="104">
        <v>1</v>
      </c>
      <c r="AH576" s="80"/>
      <c r="AI576" s="62"/>
      <c r="AJ576" s="50"/>
      <c r="AK576" s="50"/>
      <c r="AL576" s="50"/>
    </row>
    <row r="577" spans="1:38" hidden="1" outlineLevel="2" x14ac:dyDescent="0.25">
      <c r="A577" s="50"/>
      <c r="B577" s="59"/>
      <c r="C577" s="52">
        <f t="shared" si="74"/>
        <v>3</v>
      </c>
      <c r="D577" s="80"/>
      <c r="E577" s="75"/>
      <c r="F577" s="75" t="s">
        <v>1441</v>
      </c>
      <c r="G577" s="80"/>
      <c r="H577" s="83" t="s">
        <v>1442</v>
      </c>
      <c r="I577" s="103" t="s">
        <v>596</v>
      </c>
      <c r="J577" s="103" t="s">
        <v>1258</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25">
      <c r="A578" s="50"/>
      <c r="B578" s="59"/>
      <c r="C578" s="52">
        <f t="shared" si="74"/>
        <v>3</v>
      </c>
      <c r="D578" s="80"/>
      <c r="E578" s="75"/>
      <c r="F578" s="75" t="s">
        <v>1443</v>
      </c>
      <c r="G578" s="80"/>
      <c r="H578" s="83" t="s">
        <v>1444</v>
      </c>
      <c r="I578" s="103" t="s">
        <v>596</v>
      </c>
      <c r="J578" s="103" t="s">
        <v>1258</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25">
      <c r="A579" s="50"/>
      <c r="B579" s="59"/>
      <c r="C579" s="52">
        <f t="shared" si="74"/>
        <v>3</v>
      </c>
      <c r="D579" s="80"/>
      <c r="E579" s="75"/>
      <c r="F579" s="75" t="s">
        <v>1445</v>
      </c>
      <c r="G579" s="80"/>
      <c r="H579" s="83" t="s">
        <v>1446</v>
      </c>
      <c r="I579" s="103" t="s">
        <v>596</v>
      </c>
      <c r="J579" s="103" t="s">
        <v>1258</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2378</v>
      </c>
      <c r="AE579" s="83"/>
      <c r="AF579" s="104">
        <v>1</v>
      </c>
      <c r="AG579" s="104">
        <v>1</v>
      </c>
      <c r="AH579" s="80"/>
      <c r="AI579" s="62"/>
      <c r="AJ579" s="50"/>
      <c r="AK579" s="50"/>
      <c r="AL579" s="50"/>
    </row>
    <row r="580" spans="1:38" hidden="1" outlineLevel="2" x14ac:dyDescent="0.25">
      <c r="A580" s="50"/>
      <c r="B580" s="59"/>
      <c r="C580" s="52">
        <f t="shared" si="74"/>
        <v>3</v>
      </c>
      <c r="D580" s="80"/>
      <c r="E580" s="75"/>
      <c r="F580" s="75" t="s">
        <v>1447</v>
      </c>
      <c r="G580" s="80"/>
      <c r="H580" s="83" t="s">
        <v>1448</v>
      </c>
      <c r="I580" s="103" t="s">
        <v>596</v>
      </c>
      <c r="J580" s="103" t="s">
        <v>1258</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1449</v>
      </c>
      <c r="AE580" s="83"/>
      <c r="AF580" s="104">
        <v>1</v>
      </c>
      <c r="AG580" s="104">
        <v>1</v>
      </c>
      <c r="AH580" s="80"/>
      <c r="AI580" s="62"/>
      <c r="AJ580" s="50"/>
      <c r="AK580" s="50"/>
      <c r="AL580" s="50"/>
    </row>
    <row r="581" spans="1:38" hidden="1" outlineLevel="2" x14ac:dyDescent="0.25">
      <c r="A581" s="50"/>
      <c r="B581" s="59"/>
      <c r="C581" s="52">
        <f t="shared" si="74"/>
        <v>3</v>
      </c>
      <c r="D581" s="80"/>
      <c r="E581" s="75"/>
      <c r="F581" s="75" t="s">
        <v>1450</v>
      </c>
      <c r="G581" s="80"/>
      <c r="H581" s="83" t="s">
        <v>1451</v>
      </c>
      <c r="I581" s="103" t="s">
        <v>596</v>
      </c>
      <c r="J581" s="103" t="s">
        <v>1258</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25">
      <c r="A582" s="50"/>
      <c r="B582" s="59"/>
      <c r="C582" s="52">
        <f t="shared" si="74"/>
        <v>3</v>
      </c>
      <c r="D582" s="80"/>
      <c r="E582" s="75"/>
      <c r="F582" s="75" t="s">
        <v>1452</v>
      </c>
      <c r="G582" s="80"/>
      <c r="H582" s="83" t="s">
        <v>1453</v>
      </c>
      <c r="I582" s="103" t="s">
        <v>596</v>
      </c>
      <c r="J582" s="103" t="s">
        <v>1258</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25">
      <c r="A583" s="50"/>
      <c r="B583" s="59"/>
      <c r="C583" s="52">
        <f t="shared" si="74"/>
        <v>3</v>
      </c>
      <c r="D583" s="80"/>
      <c r="E583" s="75"/>
      <c r="F583" s="75" t="s">
        <v>1454</v>
      </c>
      <c r="G583" s="80"/>
      <c r="H583" s="83" t="s">
        <v>1455</v>
      </c>
      <c r="I583" s="103" t="s">
        <v>596</v>
      </c>
      <c r="J583" s="103" t="s">
        <v>1258</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1456</v>
      </c>
      <c r="AE583" s="83"/>
      <c r="AF583" s="104">
        <v>1</v>
      </c>
      <c r="AG583" s="104">
        <v>1</v>
      </c>
      <c r="AH583" s="80"/>
      <c r="AI583" s="62"/>
      <c r="AJ583" s="50"/>
      <c r="AK583" s="50"/>
      <c r="AL583" s="50"/>
    </row>
    <row r="584" spans="1:38" hidden="1" outlineLevel="2" collapsed="1" x14ac:dyDescent="0.25">
      <c r="A584" s="50"/>
      <c r="B584" s="59"/>
      <c r="C584" s="52">
        <f t="shared" si="74"/>
        <v>3</v>
      </c>
      <c r="D584" s="80"/>
      <c r="E584" s="75"/>
      <c r="F584" s="75" t="s">
        <v>1457</v>
      </c>
      <c r="G584" s="80"/>
      <c r="H584" s="83" t="s">
        <v>1458</v>
      </c>
      <c r="I584" s="103" t="s">
        <v>596</v>
      </c>
      <c r="J584" s="103" t="s">
        <v>1258</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25">
      <c r="A585" s="50"/>
      <c r="B585" s="59"/>
      <c r="C585" s="52">
        <f t="shared" si="74"/>
        <v>3</v>
      </c>
      <c r="D585" s="80"/>
      <c r="E585" s="75"/>
      <c r="F585" s="75" t="s">
        <v>1459</v>
      </c>
      <c r="G585" s="80"/>
      <c r="H585" s="83" t="s">
        <v>699</v>
      </c>
      <c r="I585" s="103" t="s">
        <v>596</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25">
      <c r="A586" s="50"/>
      <c r="B586" s="59"/>
      <c r="C586" s="52">
        <f t="shared" si="74"/>
        <v>3</v>
      </c>
      <c r="D586" s="80"/>
      <c r="E586" s="75"/>
      <c r="F586" s="75" t="s">
        <v>1460</v>
      </c>
      <c r="G586" s="80"/>
      <c r="H586" s="83"/>
      <c r="I586" s="103" t="s">
        <v>596</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25">
      <c r="A587" s="50"/>
      <c r="B587" s="59"/>
      <c r="C587" s="52">
        <f t="shared" si="74"/>
        <v>3</v>
      </c>
      <c r="D587" s="80"/>
      <c r="E587" s="75"/>
      <c r="F587" s="75" t="s">
        <v>1461</v>
      </c>
      <c r="G587" s="80"/>
      <c r="H587" s="83"/>
      <c r="I587" s="103" t="s">
        <v>596</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4"/>
        <v>3</v>
      </c>
      <c r="D588" s="80"/>
      <c r="E588" s="75"/>
      <c r="F588" s="75" t="s">
        <v>1462</v>
      </c>
      <c r="G588" s="80"/>
      <c r="H588" s="83" t="s">
        <v>1463</v>
      </c>
      <c r="I588" s="103" t="s">
        <v>596</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1464</v>
      </c>
      <c r="AE588" s="83"/>
      <c r="AF588" s="104">
        <v>1</v>
      </c>
      <c r="AG588" s="104">
        <v>1</v>
      </c>
      <c r="AH588" s="80"/>
      <c r="AI588" s="62"/>
      <c r="AJ588" s="50"/>
      <c r="AK588" s="50"/>
      <c r="AL588" s="50"/>
    </row>
    <row r="589" spans="1:38" hidden="1" outlineLevel="2" x14ac:dyDescent="0.25">
      <c r="A589" s="50"/>
      <c r="B589" s="59"/>
      <c r="C589" s="52">
        <f t="shared" si="74"/>
        <v>3</v>
      </c>
      <c r="D589" s="80"/>
      <c r="E589" s="75"/>
      <c r="F589" s="75" t="s">
        <v>1465</v>
      </c>
      <c r="G589" s="80"/>
      <c r="H589" s="83" t="s">
        <v>1466</v>
      </c>
      <c r="I589" s="103" t="s">
        <v>596</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1467</v>
      </c>
      <c r="AE589" s="83"/>
      <c r="AF589" s="104">
        <v>1</v>
      </c>
      <c r="AG589" s="104">
        <v>1</v>
      </c>
      <c r="AH589" s="80"/>
      <c r="AI589" s="62"/>
      <c r="AJ589" s="50"/>
      <c r="AK589" s="50"/>
      <c r="AL589" s="50"/>
    </row>
    <row r="590" spans="1:38" hidden="1" outlineLevel="2" x14ac:dyDescent="0.25">
      <c r="A590" s="50"/>
      <c r="B590" s="59"/>
      <c r="C590" s="52">
        <f t="shared" si="74"/>
        <v>3</v>
      </c>
      <c r="D590" s="80"/>
      <c r="E590" s="75"/>
      <c r="F590" s="75" t="s">
        <v>1468</v>
      </c>
      <c r="G590" s="80"/>
      <c r="H590" s="83" t="s">
        <v>1469</v>
      </c>
      <c r="I590" s="103" t="s">
        <v>596</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25">
      <c r="A591" s="50"/>
      <c r="B591" s="59"/>
      <c r="C591" s="52">
        <f t="shared" si="74"/>
        <v>3</v>
      </c>
      <c r="D591" s="80"/>
      <c r="E591" s="75"/>
      <c r="F591" s="75" t="s">
        <v>1470</v>
      </c>
      <c r="G591" s="80"/>
      <c r="H591" s="83" t="s">
        <v>1471</v>
      </c>
      <c r="I591" s="103" t="s">
        <v>596</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25">
      <c r="A592" s="50"/>
      <c r="B592" s="59"/>
      <c r="C592" s="52">
        <f t="shared" si="74"/>
        <v>3</v>
      </c>
      <c r="D592" s="80"/>
      <c r="E592" s="75"/>
      <c r="F592" s="75" t="s">
        <v>1472</v>
      </c>
      <c r="G592" s="80"/>
      <c r="H592" s="83" t="s">
        <v>1473</v>
      </c>
      <c r="I592" s="103" t="s">
        <v>596</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25">
      <c r="A593" s="50"/>
      <c r="B593" s="59"/>
      <c r="C593" s="52">
        <f t="shared" si="74"/>
        <v>3</v>
      </c>
      <c r="D593" s="80"/>
      <c r="E593" s="75"/>
      <c r="F593" s="75" t="s">
        <v>1474</v>
      </c>
      <c r="G593" s="80"/>
      <c r="H593" s="83" t="s">
        <v>1475</v>
      </c>
      <c r="I593" s="103" t="s">
        <v>596</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25">
      <c r="A594" s="50"/>
      <c r="B594" s="59"/>
      <c r="C594" s="52">
        <f t="shared" si="74"/>
        <v>3</v>
      </c>
      <c r="D594" s="80"/>
      <c r="E594" s="75"/>
      <c r="F594" s="75" t="s">
        <v>1476</v>
      </c>
      <c r="G594" s="80"/>
      <c r="H594" s="83" t="s">
        <v>699</v>
      </c>
      <c r="I594" s="103" t="s">
        <v>596</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25">
      <c r="A595" s="50"/>
      <c r="B595" s="59"/>
      <c r="C595" s="52">
        <f t="shared" si="74"/>
        <v>3</v>
      </c>
      <c r="D595" s="80"/>
      <c r="E595" s="75"/>
      <c r="F595" s="75" t="s">
        <v>1477</v>
      </c>
      <c r="G595" s="80"/>
      <c r="H595" s="83"/>
      <c r="I595" s="103" t="s">
        <v>596</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25">
      <c r="A596" s="50"/>
      <c r="B596" s="59"/>
      <c r="C596" s="52">
        <f t="shared" si="74"/>
        <v>3</v>
      </c>
      <c r="D596" s="80"/>
      <c r="E596" s="75"/>
      <c r="F596" s="75" t="s">
        <v>1478</v>
      </c>
      <c r="G596" s="80"/>
      <c r="H596" s="83"/>
      <c r="I596" s="103" t="s">
        <v>596</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25">
      <c r="A597" s="50"/>
      <c r="B597" s="59"/>
      <c r="C597" s="52">
        <f t="shared" si="74"/>
        <v>3</v>
      </c>
      <c r="D597" s="80"/>
      <c r="E597" s="75"/>
      <c r="F597" s="75" t="s">
        <v>1479</v>
      </c>
      <c r="G597" s="80"/>
      <c r="H597" s="83" t="s">
        <v>1480</v>
      </c>
      <c r="I597" s="103" t="s">
        <v>596</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25">
      <c r="A598" s="50"/>
      <c r="B598" s="59"/>
      <c r="C598" s="52">
        <f t="shared" si="74"/>
        <v>3</v>
      </c>
      <c r="D598" s="80"/>
      <c r="E598" s="75"/>
      <c r="F598" s="75" t="s">
        <v>1481</v>
      </c>
      <c r="G598" s="80"/>
      <c r="H598" s="83" t="s">
        <v>1482</v>
      </c>
      <c r="I598" s="103" t="s">
        <v>596</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1483</v>
      </c>
      <c r="AE598" s="83"/>
      <c r="AF598" s="104">
        <v>1</v>
      </c>
      <c r="AG598" s="104">
        <v>1</v>
      </c>
      <c r="AH598" s="80"/>
      <c r="AI598" s="62"/>
      <c r="AJ598" s="50"/>
      <c r="AK598" s="50"/>
      <c r="AL598" s="50"/>
    </row>
    <row r="599" spans="1:38" hidden="1" outlineLevel="2" x14ac:dyDescent="0.25">
      <c r="A599" s="50"/>
      <c r="B599" s="59"/>
      <c r="C599" s="52">
        <f t="shared" si="74"/>
        <v>3</v>
      </c>
      <c r="D599" s="80"/>
      <c r="E599" s="75"/>
      <c r="F599" s="75" t="s">
        <v>1484</v>
      </c>
      <c r="G599" s="80"/>
      <c r="H599" s="83" t="s">
        <v>1485</v>
      </c>
      <c r="I599" s="103" t="s">
        <v>596</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25">
      <c r="A600" s="50"/>
      <c r="B600" s="59"/>
      <c r="C600" s="52">
        <f>INT($C$40)+1</f>
        <v>2</v>
      </c>
      <c r="D600" s="80"/>
      <c r="E600" s="75"/>
      <c r="F600" s="308" t="s">
        <v>1486</v>
      </c>
      <c r="G600" s="80"/>
      <c r="H600" s="298" t="s">
        <v>1487</v>
      </c>
      <c r="I600" s="144"/>
      <c r="J600" s="144" t="s">
        <v>1158</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25">
      <c r="A601" s="50"/>
      <c r="B601" s="59"/>
      <c r="C601" s="52">
        <f t="shared" ref="C601:C664" si="82">INT($C$40)+3</f>
        <v>4</v>
      </c>
      <c r="D601" s="80"/>
      <c r="E601" s="75"/>
      <c r="F601" s="75" t="s">
        <v>1488</v>
      </c>
      <c r="G601" s="80"/>
      <c r="H601" s="83" t="s">
        <v>699</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82"/>
        <v>4</v>
      </c>
      <c r="D602" s="80"/>
      <c r="E602" s="75"/>
      <c r="F602" s="75" t="s">
        <v>1489</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82"/>
        <v>4</v>
      </c>
      <c r="D603" s="80"/>
      <c r="E603" s="75"/>
      <c r="F603" s="75" t="s">
        <v>1490</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82"/>
        <v>4</v>
      </c>
      <c r="D604" s="80"/>
      <c r="E604" s="75"/>
      <c r="F604" s="75" t="s">
        <v>1491</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82"/>
        <v>4</v>
      </c>
      <c r="D605" s="80"/>
      <c r="E605" s="75"/>
      <c r="F605" s="75" t="s">
        <v>1492</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82"/>
        <v>4</v>
      </c>
      <c r="D606" s="80"/>
      <c r="E606" s="75"/>
      <c r="F606" s="75" t="s">
        <v>1493</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82"/>
        <v>4</v>
      </c>
      <c r="D607" s="80"/>
      <c r="E607" s="75"/>
      <c r="F607" s="75" t="s">
        <v>1494</v>
      </c>
      <c r="G607" s="80"/>
      <c r="H607" s="83" t="s">
        <v>699</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82"/>
        <v>4</v>
      </c>
      <c r="D608" s="80"/>
      <c r="E608" s="75"/>
      <c r="F608" s="75" t="s">
        <v>1495</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82"/>
        <v>4</v>
      </c>
      <c r="D609" s="80"/>
      <c r="E609" s="75"/>
      <c r="F609" s="75" t="s">
        <v>1496</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82"/>
        <v>4</v>
      </c>
      <c r="D610" s="80"/>
      <c r="E610" s="75"/>
      <c r="F610" s="75" t="s">
        <v>1497</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82"/>
        <v>4</v>
      </c>
      <c r="D611" s="80"/>
      <c r="E611" s="75"/>
      <c r="F611" s="75" t="s">
        <v>1498</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82"/>
        <v>4</v>
      </c>
      <c r="D612" s="80"/>
      <c r="E612" s="75"/>
      <c r="F612" s="75" t="s">
        <v>1499</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82"/>
        <v>4</v>
      </c>
      <c r="D613" s="80"/>
      <c r="E613" s="75"/>
      <c r="F613" s="75" t="s">
        <v>1500</v>
      </c>
      <c r="G613" s="80"/>
      <c r="H613" s="83" t="s">
        <v>699</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82"/>
        <v>4</v>
      </c>
      <c r="D614" s="80"/>
      <c r="E614" s="75"/>
      <c r="F614" s="75" t="s">
        <v>1501</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82"/>
        <v>4</v>
      </c>
      <c r="D615" s="80"/>
      <c r="E615" s="75"/>
      <c r="F615" s="75" t="s">
        <v>1502</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82"/>
        <v>4</v>
      </c>
      <c r="D616" s="80"/>
      <c r="E616" s="75"/>
      <c r="F616" s="75" t="s">
        <v>1503</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v>4</v>
      </c>
      <c r="B617" s="59"/>
      <c r="C617" s="52">
        <f t="shared" si="82"/>
        <v>4</v>
      </c>
      <c r="D617" s="80"/>
      <c r="E617" s="75"/>
      <c r="F617" s="75" t="s">
        <v>1504</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f>A617</f>
        <v>4</v>
      </c>
      <c r="B618" s="59"/>
      <c r="C618" s="52">
        <f t="shared" si="82"/>
        <v>4</v>
      </c>
      <c r="D618" s="80"/>
      <c r="E618" s="75"/>
      <c r="F618" s="75" t="s">
        <v>1505</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82"/>
        <v>4</v>
      </c>
      <c r="D619" s="80"/>
      <c r="E619" s="75"/>
      <c r="F619" s="75" t="s">
        <v>1506</v>
      </c>
      <c r="G619" s="80"/>
      <c r="H619" s="83" t="s">
        <v>699</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82"/>
        <v>4</v>
      </c>
      <c r="D620" s="80"/>
      <c r="E620" s="75"/>
      <c r="F620" s="75" t="s">
        <v>1507</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82"/>
        <v>4</v>
      </c>
      <c r="D621" s="80"/>
      <c r="E621" s="75"/>
      <c r="F621" s="75" t="s">
        <v>1508</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82"/>
        <v>4</v>
      </c>
      <c r="D622" s="80"/>
      <c r="E622" s="75"/>
      <c r="F622" s="75" t="s">
        <v>1509</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v>4</v>
      </c>
      <c r="B623" s="59"/>
      <c r="C623" s="52">
        <f t="shared" si="82"/>
        <v>4</v>
      </c>
      <c r="D623" s="80"/>
      <c r="E623" s="75"/>
      <c r="F623" s="75" t="s">
        <v>1510</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f>A623</f>
        <v>4</v>
      </c>
      <c r="B624" s="59"/>
      <c r="C624" s="52">
        <f t="shared" si="82"/>
        <v>4</v>
      </c>
      <c r="D624" s="80"/>
      <c r="E624" s="75"/>
      <c r="F624" s="75" t="s">
        <v>1511</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82"/>
        <v>4</v>
      </c>
      <c r="D625" s="80"/>
      <c r="E625" s="75"/>
      <c r="F625" s="75" t="s">
        <v>1512</v>
      </c>
      <c r="G625" s="80"/>
      <c r="H625" s="83" t="s">
        <v>699</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82"/>
        <v>4</v>
      </c>
      <c r="D626" s="80"/>
      <c r="E626" s="75"/>
      <c r="F626" s="75" t="s">
        <v>1513</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82"/>
        <v>4</v>
      </c>
      <c r="D627" s="80"/>
      <c r="E627" s="75"/>
      <c r="F627" s="75" t="s">
        <v>1514</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82"/>
        <v>4</v>
      </c>
      <c r="D628" s="80"/>
      <c r="E628" s="75"/>
      <c r="F628" s="75" t="s">
        <v>1515</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v>4</v>
      </c>
      <c r="B629" s="59"/>
      <c r="C629" s="52">
        <f t="shared" si="82"/>
        <v>4</v>
      </c>
      <c r="D629" s="80"/>
      <c r="E629" s="75"/>
      <c r="F629" s="75" t="s">
        <v>1516</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f>A629</f>
        <v>4</v>
      </c>
      <c r="B630" s="59"/>
      <c r="C630" s="52">
        <f t="shared" si="82"/>
        <v>4</v>
      </c>
      <c r="D630" s="80"/>
      <c r="E630" s="75"/>
      <c r="F630" s="75" t="s">
        <v>1517</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82"/>
        <v>4</v>
      </c>
      <c r="D631" s="80"/>
      <c r="E631" s="75"/>
      <c r="F631" s="75" t="s">
        <v>1518</v>
      </c>
      <c r="G631" s="80"/>
      <c r="H631" s="83" t="s">
        <v>699</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82"/>
        <v>4</v>
      </c>
      <c r="D632" s="80"/>
      <c r="E632" s="75"/>
      <c r="F632" s="75" t="s">
        <v>1519</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82"/>
        <v>4</v>
      </c>
      <c r="D633" s="80"/>
      <c r="E633" s="75"/>
      <c r="F633" s="75" t="s">
        <v>1520</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82"/>
        <v>4</v>
      </c>
      <c r="D634" s="80"/>
      <c r="E634" s="75"/>
      <c r="F634" s="75" t="s">
        <v>1521</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v>4</v>
      </c>
      <c r="B635" s="59"/>
      <c r="C635" s="52">
        <f t="shared" si="82"/>
        <v>4</v>
      </c>
      <c r="D635" s="80"/>
      <c r="E635" s="75"/>
      <c r="F635" s="75" t="s">
        <v>1522</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f>A635</f>
        <v>4</v>
      </c>
      <c r="B636" s="59"/>
      <c r="C636" s="52">
        <f t="shared" si="82"/>
        <v>4</v>
      </c>
      <c r="D636" s="80"/>
      <c r="E636" s="75"/>
      <c r="F636" s="75" t="s">
        <v>1523</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82"/>
        <v>4</v>
      </c>
      <c r="D637" s="80"/>
      <c r="E637" s="75"/>
      <c r="F637" s="75" t="s">
        <v>1524</v>
      </c>
      <c r="G637" s="80"/>
      <c r="H637" s="83" t="s">
        <v>699</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82"/>
        <v>4</v>
      </c>
      <c r="D638" s="80"/>
      <c r="E638" s="75"/>
      <c r="F638" s="75" t="s">
        <v>1525</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c r="B639" s="59"/>
      <c r="C639" s="52">
        <f t="shared" si="82"/>
        <v>4</v>
      </c>
      <c r="D639" s="80"/>
      <c r="E639" s="75"/>
      <c r="F639" s="75" t="s">
        <v>1526</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c r="B640" s="59"/>
      <c r="C640" s="52">
        <f t="shared" si="82"/>
        <v>4</v>
      </c>
      <c r="D640" s="80"/>
      <c r="E640" s="75"/>
      <c r="F640" s="75" t="s">
        <v>1527</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25">
      <c r="A641" s="50">
        <v>4</v>
      </c>
      <c r="B641" s="59"/>
      <c r="C641" s="52">
        <f t="shared" si="82"/>
        <v>4</v>
      </c>
      <c r="D641" s="80"/>
      <c r="E641" s="75"/>
      <c r="F641" s="75" t="s">
        <v>1528</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f>A641</f>
        <v>4</v>
      </c>
      <c r="B642" s="59"/>
      <c r="C642" s="52">
        <f t="shared" si="82"/>
        <v>4</v>
      </c>
      <c r="D642" s="80"/>
      <c r="E642" s="75"/>
      <c r="F642" s="75" t="s">
        <v>1529</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82"/>
        <v>4</v>
      </c>
      <c r="D643" s="80"/>
      <c r="E643" s="75"/>
      <c r="F643" s="75" t="s">
        <v>1530</v>
      </c>
      <c r="G643" s="80"/>
      <c r="H643" s="83" t="s">
        <v>699</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82"/>
        <v>4</v>
      </c>
      <c r="D644" s="80"/>
      <c r="E644" s="75"/>
      <c r="F644" s="75" t="s">
        <v>1531</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82"/>
        <v>4</v>
      </c>
      <c r="D645" s="80"/>
      <c r="E645" s="75"/>
      <c r="F645" s="75" t="s">
        <v>1532</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82"/>
        <v>4</v>
      </c>
      <c r="D646" s="80"/>
      <c r="E646" s="75"/>
      <c r="F646" s="75" t="s">
        <v>1533</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v>4</v>
      </c>
      <c r="B647" s="59"/>
      <c r="C647" s="52">
        <f t="shared" si="82"/>
        <v>4</v>
      </c>
      <c r="D647" s="80"/>
      <c r="E647" s="75"/>
      <c r="F647" s="75" t="s">
        <v>1534</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f>A647</f>
        <v>4</v>
      </c>
      <c r="B648" s="59"/>
      <c r="C648" s="52">
        <f t="shared" si="82"/>
        <v>4</v>
      </c>
      <c r="D648" s="80"/>
      <c r="E648" s="75"/>
      <c r="F648" s="75" t="s">
        <v>1535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25">
      <c r="A649" s="50"/>
      <c r="B649" s="59"/>
      <c r="C649" s="52">
        <f t="shared" ref="C649:C654" si="83">INT($C$40)+2</f>
        <v>3</v>
      </c>
      <c r="D649" s="80"/>
      <c r="E649" s="75"/>
      <c r="F649" s="75" t="s">
        <v>1536</v>
      </c>
      <c r="G649" s="80"/>
      <c r="H649" s="83" t="s">
        <v>1537</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1538</v>
      </c>
      <c r="AE649" s="83"/>
      <c r="AF649" s="315">
        <f>AF$749</f>
        <v>1</v>
      </c>
      <c r="AG649" s="315">
        <f>AG$749</f>
        <v>1</v>
      </c>
      <c r="AH649" s="80"/>
      <c r="AI649" s="62"/>
      <c r="AJ649" s="50"/>
      <c r="AK649" s="50"/>
      <c r="AL649" s="50"/>
    </row>
    <row r="650" spans="1:38" hidden="1" outlineLevel="2" x14ac:dyDescent="0.25">
      <c r="A650" s="50"/>
      <c r="B650" s="59"/>
      <c r="C650" s="52">
        <f t="shared" si="83"/>
        <v>3</v>
      </c>
      <c r="D650" s="80"/>
      <c r="E650" s="75"/>
      <c r="F650" s="75" t="s">
        <v>1539</v>
      </c>
      <c r="G650" s="80"/>
      <c r="H650" s="83" t="s">
        <v>1540</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25">
      <c r="A651" s="50"/>
      <c r="B651" s="59"/>
      <c r="C651" s="52">
        <f t="shared" si="83"/>
        <v>3</v>
      </c>
      <c r="D651" s="80"/>
      <c r="E651" s="75"/>
      <c r="F651" s="75" t="s">
        <v>1541</v>
      </c>
      <c r="G651" s="80"/>
      <c r="H651" s="83" t="s">
        <v>1542</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25">
      <c r="A652" s="50"/>
      <c r="B652" s="59"/>
      <c r="C652" s="52">
        <f t="shared" si="83"/>
        <v>3</v>
      </c>
      <c r="D652" s="80"/>
      <c r="E652" s="75"/>
      <c r="F652" s="75" t="s">
        <v>1543</v>
      </c>
      <c r="G652" s="80"/>
      <c r="H652" s="83" t="s">
        <v>1544</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25">
      <c r="A653" s="50">
        <v>4</v>
      </c>
      <c r="B653" s="59"/>
      <c r="C653" s="52">
        <f t="shared" si="83"/>
        <v>3</v>
      </c>
      <c r="D653" s="80"/>
      <c r="E653" s="75"/>
      <c r="F653" s="75" t="s">
        <v>1545</v>
      </c>
      <c r="G653" s="80"/>
      <c r="H653" s="83" t="s">
        <v>1546</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25">
      <c r="A654" s="50">
        <f>A653</f>
        <v>4</v>
      </c>
      <c r="B654" s="59"/>
      <c r="C654" s="52">
        <f t="shared" si="83"/>
        <v>3</v>
      </c>
      <c r="D654" s="80"/>
      <c r="E654" s="75"/>
      <c r="F654" s="75" t="s">
        <v>1547</v>
      </c>
      <c r="G654" s="80"/>
      <c r="H654" s="83" t="s">
        <v>1548</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25">
      <c r="A655" s="50"/>
      <c r="B655" s="59"/>
      <c r="C655" s="52">
        <f t="shared" si="82"/>
        <v>4</v>
      </c>
      <c r="D655" s="80"/>
      <c r="E655" s="75"/>
      <c r="F655" s="75" t="s">
        <v>1549</v>
      </c>
      <c r="G655" s="80"/>
      <c r="H655" s="83" t="s">
        <v>699</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82"/>
        <v>4</v>
      </c>
      <c r="D656" s="80"/>
      <c r="E656" s="75"/>
      <c r="F656" s="75" t="s">
        <v>1550</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82"/>
        <v>4</v>
      </c>
      <c r="D657" s="80"/>
      <c r="E657" s="75"/>
      <c r="F657" s="75" t="s">
        <v>1551</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82"/>
        <v>4</v>
      </c>
      <c r="D658" s="80"/>
      <c r="E658" s="75"/>
      <c r="F658" s="75" t="s">
        <v>1552</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v>4</v>
      </c>
      <c r="B659" s="59"/>
      <c r="C659" s="52">
        <f t="shared" si="82"/>
        <v>4</v>
      </c>
      <c r="D659" s="80"/>
      <c r="E659" s="75"/>
      <c r="F659" s="75" t="s">
        <v>1553</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f>A659</f>
        <v>4</v>
      </c>
      <c r="B660" s="59"/>
      <c r="C660" s="52">
        <f t="shared" si="82"/>
        <v>4</v>
      </c>
      <c r="D660" s="80"/>
      <c r="E660" s="75"/>
      <c r="F660" s="75" t="s">
        <v>1554</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2"/>
        <v>4</v>
      </c>
      <c r="D661" s="80"/>
      <c r="E661" s="75"/>
      <c r="F661" s="75" t="s">
        <v>1555</v>
      </c>
      <c r="G661" s="80"/>
      <c r="H661" s="83" t="s">
        <v>699</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2"/>
        <v>4</v>
      </c>
      <c r="D662" s="80"/>
      <c r="E662" s="75"/>
      <c r="F662" s="75" t="s">
        <v>1556</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c r="B663" s="59"/>
      <c r="C663" s="52">
        <f t="shared" si="82"/>
        <v>4</v>
      </c>
      <c r="D663" s="80"/>
      <c r="E663" s="75"/>
      <c r="F663" s="75" t="s">
        <v>1557</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c r="B664" s="59"/>
      <c r="C664" s="52">
        <f t="shared" si="82"/>
        <v>4</v>
      </c>
      <c r="D664" s="80"/>
      <c r="E664" s="75"/>
      <c r="F664" s="75" t="s">
        <v>1558</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25">
      <c r="A665" s="50">
        <v>4</v>
      </c>
      <c r="B665" s="59"/>
      <c r="C665" s="52">
        <f t="shared" ref="C665:C690" si="89">INT($C$40)+3</f>
        <v>4</v>
      </c>
      <c r="D665" s="80"/>
      <c r="E665" s="75"/>
      <c r="F665" s="75" t="s">
        <v>1559</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25">
      <c r="A666" s="50">
        <f>A665</f>
        <v>4</v>
      </c>
      <c r="B666" s="59"/>
      <c r="C666" s="52">
        <f t="shared" si="89"/>
        <v>4</v>
      </c>
      <c r="D666" s="80"/>
      <c r="E666" s="75"/>
      <c r="F666" s="75" t="s">
        <v>1560</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25">
      <c r="A667" s="50"/>
      <c r="B667" s="59"/>
      <c r="C667" s="52">
        <f t="shared" si="89"/>
        <v>4</v>
      </c>
      <c r="D667" s="80"/>
      <c r="E667" s="75"/>
      <c r="F667" s="75" t="s">
        <v>1561</v>
      </c>
      <c r="G667" s="80"/>
      <c r="H667" s="83" t="s">
        <v>699</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25">
      <c r="A668" s="50"/>
      <c r="B668" s="59"/>
      <c r="C668" s="52">
        <f t="shared" si="89"/>
        <v>4</v>
      </c>
      <c r="D668" s="80"/>
      <c r="E668" s="75"/>
      <c r="F668" s="75" t="s">
        <v>1562</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25">
      <c r="A669" s="50"/>
      <c r="B669" s="59"/>
      <c r="C669" s="52">
        <f t="shared" si="89"/>
        <v>4</v>
      </c>
      <c r="D669" s="80"/>
      <c r="E669" s="75"/>
      <c r="F669" s="75" t="s">
        <v>1563</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25">
      <c r="A670" s="50"/>
      <c r="B670" s="59"/>
      <c r="C670" s="52">
        <f t="shared" si="89"/>
        <v>4</v>
      </c>
      <c r="D670" s="80"/>
      <c r="E670" s="75"/>
      <c r="F670" s="75" t="s">
        <v>1564</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25">
      <c r="A671" s="50">
        <v>4</v>
      </c>
      <c r="B671" s="59"/>
      <c r="C671" s="52">
        <f t="shared" si="89"/>
        <v>4</v>
      </c>
      <c r="D671" s="80"/>
      <c r="E671" s="75"/>
      <c r="F671" s="75" t="s">
        <v>1565</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f>A671</f>
        <v>4</v>
      </c>
      <c r="B672" s="59"/>
      <c r="C672" s="52">
        <f t="shared" si="89"/>
        <v>4</v>
      </c>
      <c r="D672" s="80"/>
      <c r="E672" s="75"/>
      <c r="F672" s="75" t="s">
        <v>1566</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25">
      <c r="A673" s="50"/>
      <c r="B673" s="59"/>
      <c r="C673" s="52">
        <f t="shared" ref="C673:C684" si="90">INT($C$40)+2</f>
        <v>3</v>
      </c>
      <c r="D673" s="80"/>
      <c r="E673" s="75"/>
      <c r="F673" s="75" t="s">
        <v>1567</v>
      </c>
      <c r="G673" s="80"/>
      <c r="H673" s="83" t="s">
        <v>1568</v>
      </c>
      <c r="I673" s="103" t="s">
        <v>791</v>
      </c>
      <c r="J673" s="103" t="s">
        <v>1258</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1569</v>
      </c>
      <c r="AE673" s="83"/>
      <c r="AF673" s="104">
        <v>1</v>
      </c>
      <c r="AG673" s="104">
        <v>1</v>
      </c>
      <c r="AH673" s="80"/>
      <c r="AI673" s="62"/>
      <c r="AJ673" s="50"/>
      <c r="AK673" s="50"/>
      <c r="AL673" s="50"/>
    </row>
    <row r="674" spans="1:38" hidden="1" outlineLevel="2" x14ac:dyDescent="0.25">
      <c r="A674" s="50"/>
      <c r="B674" s="59"/>
      <c r="C674" s="52">
        <f t="shared" si="90"/>
        <v>3</v>
      </c>
      <c r="D674" s="80"/>
      <c r="E674" s="75"/>
      <c r="F674" s="75" t="s">
        <v>1570</v>
      </c>
      <c r="G674" s="80"/>
      <c r="H674" s="83" t="s">
        <v>1571</v>
      </c>
      <c r="I674" s="103" t="s">
        <v>791</v>
      </c>
      <c r="J674" s="103" t="s">
        <v>1258</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1572</v>
      </c>
      <c r="AE674" s="83"/>
      <c r="AF674" s="104">
        <v>1</v>
      </c>
      <c r="AG674" s="104">
        <v>1</v>
      </c>
      <c r="AH674" s="80"/>
      <c r="AI674" s="62"/>
      <c r="AJ674" s="50"/>
      <c r="AK674" s="50"/>
      <c r="AL674" s="50"/>
    </row>
    <row r="675" spans="1:38" hidden="1" outlineLevel="2" x14ac:dyDescent="0.25">
      <c r="A675" s="50"/>
      <c r="B675" s="59"/>
      <c r="C675" s="52">
        <f t="shared" si="90"/>
        <v>3</v>
      </c>
      <c r="D675" s="80"/>
      <c r="E675" s="75"/>
      <c r="F675" s="75" t="s">
        <v>1573</v>
      </c>
      <c r="G675" s="80"/>
      <c r="H675" s="83" t="s">
        <v>1574</v>
      </c>
      <c r="I675" s="103" t="s">
        <v>791</v>
      </c>
      <c r="J675" s="103" t="s">
        <v>1258</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1575</v>
      </c>
      <c r="AE675" s="83"/>
      <c r="AF675" s="104">
        <v>1</v>
      </c>
      <c r="AG675" s="104">
        <v>1</v>
      </c>
      <c r="AH675" s="80"/>
      <c r="AI675" s="62"/>
      <c r="AJ675" s="50"/>
      <c r="AK675" s="50"/>
      <c r="AL675" s="50"/>
    </row>
    <row r="676" spans="1:38" hidden="1" outlineLevel="2" x14ac:dyDescent="0.25">
      <c r="A676" s="50"/>
      <c r="B676" s="59"/>
      <c r="C676" s="52">
        <f t="shared" si="90"/>
        <v>3</v>
      </c>
      <c r="D676" s="80"/>
      <c r="E676" s="75"/>
      <c r="F676" s="75" t="s">
        <v>1576</v>
      </c>
      <c r="G676" s="80"/>
      <c r="H676" s="83" t="s">
        <v>1577</v>
      </c>
      <c r="I676" s="103" t="s">
        <v>791</v>
      </c>
      <c r="J676" s="103" t="s">
        <v>1258</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1578</v>
      </c>
      <c r="AE676" s="83"/>
      <c r="AF676" s="104">
        <v>1</v>
      </c>
      <c r="AG676" s="104">
        <v>1</v>
      </c>
      <c r="AH676" s="80"/>
      <c r="AI676" s="62"/>
      <c r="AJ676" s="50"/>
      <c r="AK676" s="50"/>
      <c r="AL676" s="50"/>
    </row>
    <row r="677" spans="1:38" hidden="1" outlineLevel="2" x14ac:dyDescent="0.25">
      <c r="A677" s="50">
        <v>4</v>
      </c>
      <c r="B677" s="59"/>
      <c r="C677" s="52">
        <f t="shared" si="90"/>
        <v>3</v>
      </c>
      <c r="D677" s="80"/>
      <c r="E677" s="75"/>
      <c r="F677" s="75" t="s">
        <v>1579</v>
      </c>
      <c r="G677" s="80"/>
      <c r="H677" s="83" t="s">
        <v>1580</v>
      </c>
      <c r="I677" s="103" t="s">
        <v>791</v>
      </c>
      <c r="J677" s="103" t="s">
        <v>1258</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25">
      <c r="A678" s="50">
        <f>A677</f>
        <v>4</v>
      </c>
      <c r="B678" s="59"/>
      <c r="C678" s="52">
        <f t="shared" si="90"/>
        <v>3</v>
      </c>
      <c r="D678" s="80"/>
      <c r="E678" s="75"/>
      <c r="F678" s="75" t="s">
        <v>1581</v>
      </c>
      <c r="G678" s="80"/>
      <c r="H678" s="83" t="s">
        <v>1582</v>
      </c>
      <c r="I678" s="103" t="s">
        <v>791</v>
      </c>
      <c r="J678" s="103" t="s">
        <v>1258</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25">
      <c r="A679" s="50"/>
      <c r="B679" s="59"/>
      <c r="C679" s="52">
        <f t="shared" si="90"/>
        <v>3</v>
      </c>
      <c r="D679" s="80"/>
      <c r="E679" s="75"/>
      <c r="F679" s="75" t="s">
        <v>1583</v>
      </c>
      <c r="G679" s="80"/>
      <c r="H679" s="83" t="s">
        <v>1584</v>
      </c>
      <c r="I679" s="103" t="s">
        <v>1585</v>
      </c>
      <c r="J679" s="103" t="s">
        <v>1258</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1569</v>
      </c>
      <c r="AE679" s="83"/>
      <c r="AF679" s="104">
        <v>1</v>
      </c>
      <c r="AG679" s="104">
        <v>1</v>
      </c>
      <c r="AH679" s="80"/>
      <c r="AI679" s="62"/>
      <c r="AJ679" s="50"/>
      <c r="AK679" s="50"/>
      <c r="AL679" s="50"/>
    </row>
    <row r="680" spans="1:38" hidden="1" outlineLevel="2" x14ac:dyDescent="0.25">
      <c r="A680" s="50"/>
      <c r="B680" s="59"/>
      <c r="C680" s="52">
        <f t="shared" si="90"/>
        <v>3</v>
      </c>
      <c r="D680" s="80"/>
      <c r="E680" s="75"/>
      <c r="F680" s="75" t="s">
        <v>1586</v>
      </c>
      <c r="G680" s="80"/>
      <c r="H680" s="83" t="s">
        <v>1587</v>
      </c>
      <c r="I680" s="103" t="s">
        <v>1585</v>
      </c>
      <c r="J680" s="103" t="s">
        <v>1258</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1572</v>
      </c>
      <c r="AE680" s="83"/>
      <c r="AF680" s="104">
        <v>1</v>
      </c>
      <c r="AG680" s="104">
        <v>1</v>
      </c>
      <c r="AH680" s="80"/>
      <c r="AI680" s="62"/>
      <c r="AJ680" s="50"/>
      <c r="AK680" s="50"/>
      <c r="AL680" s="50"/>
    </row>
    <row r="681" spans="1:38" hidden="1" outlineLevel="2" x14ac:dyDescent="0.25">
      <c r="A681" s="50"/>
      <c r="B681" s="59"/>
      <c r="C681" s="52">
        <f t="shared" si="90"/>
        <v>3</v>
      </c>
      <c r="D681" s="80"/>
      <c r="E681" s="75"/>
      <c r="F681" s="75" t="s">
        <v>1588</v>
      </c>
      <c r="G681" s="80"/>
      <c r="H681" s="83" t="s">
        <v>1589</v>
      </c>
      <c r="I681" s="103" t="s">
        <v>1585</v>
      </c>
      <c r="J681" s="103" t="s">
        <v>1258</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1575</v>
      </c>
      <c r="AE681" s="83"/>
      <c r="AF681" s="104">
        <v>1</v>
      </c>
      <c r="AG681" s="104">
        <v>1</v>
      </c>
      <c r="AH681" s="80"/>
      <c r="AI681" s="62"/>
      <c r="AJ681" s="50"/>
      <c r="AK681" s="50"/>
      <c r="AL681" s="50"/>
    </row>
    <row r="682" spans="1:38" hidden="1" outlineLevel="2" x14ac:dyDescent="0.25">
      <c r="A682" s="50"/>
      <c r="B682" s="59"/>
      <c r="C682" s="52">
        <f t="shared" si="90"/>
        <v>3</v>
      </c>
      <c r="D682" s="80"/>
      <c r="E682" s="75"/>
      <c r="F682" s="75" t="s">
        <v>1590</v>
      </c>
      <c r="G682" s="80"/>
      <c r="H682" s="83" t="s">
        <v>1591</v>
      </c>
      <c r="I682" s="103" t="s">
        <v>1585</v>
      </c>
      <c r="J682" s="103" t="s">
        <v>1258</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1592</v>
      </c>
      <c r="AE682" s="83"/>
      <c r="AF682" s="104">
        <v>1</v>
      </c>
      <c r="AG682" s="104">
        <v>1</v>
      </c>
      <c r="AH682" s="80"/>
      <c r="AI682" s="62"/>
      <c r="AJ682" s="50"/>
      <c r="AK682" s="50"/>
      <c r="AL682" s="50"/>
    </row>
    <row r="683" spans="1:38" hidden="1" outlineLevel="2" x14ac:dyDescent="0.25">
      <c r="A683" s="50">
        <v>4</v>
      </c>
      <c r="B683" s="59"/>
      <c r="C683" s="52">
        <f t="shared" si="90"/>
        <v>3</v>
      </c>
      <c r="D683" s="80"/>
      <c r="E683" s="75"/>
      <c r="F683" s="75" t="s">
        <v>1593</v>
      </c>
      <c r="G683" s="80"/>
      <c r="H683" s="83" t="s">
        <v>1594</v>
      </c>
      <c r="I683" s="103" t="s">
        <v>1585</v>
      </c>
      <c r="J683" s="103" t="s">
        <v>1258</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25">
      <c r="A684" s="50">
        <f>A683</f>
        <v>4</v>
      </c>
      <c r="B684" s="59"/>
      <c r="C684" s="52">
        <f t="shared" si="90"/>
        <v>3</v>
      </c>
      <c r="D684" s="80"/>
      <c r="E684" s="75"/>
      <c r="F684" s="75" t="s">
        <v>1595</v>
      </c>
      <c r="G684" s="80"/>
      <c r="H684" s="83" t="s">
        <v>1596</v>
      </c>
      <c r="I684" s="103" t="s">
        <v>1585</v>
      </c>
      <c r="J684" s="103" t="s">
        <v>1258</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25">
      <c r="A685" s="50"/>
      <c r="B685" s="59"/>
      <c r="C685" s="52">
        <f t="shared" si="89"/>
        <v>4</v>
      </c>
      <c r="D685" s="80"/>
      <c r="E685" s="75"/>
      <c r="F685" s="75" t="s">
        <v>1597</v>
      </c>
      <c r="G685" s="80"/>
      <c r="H685" s="83" t="s">
        <v>699</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25">
      <c r="A686" s="50"/>
      <c r="B686" s="59"/>
      <c r="C686" s="52">
        <f t="shared" si="89"/>
        <v>4</v>
      </c>
      <c r="D686" s="80"/>
      <c r="E686" s="75"/>
      <c r="F686" s="75" t="s">
        <v>1598</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25">
      <c r="A687" s="50"/>
      <c r="B687" s="59"/>
      <c r="C687" s="52">
        <f t="shared" si="89"/>
        <v>4</v>
      </c>
      <c r="D687" s="80"/>
      <c r="E687" s="75"/>
      <c r="F687" s="75" t="s">
        <v>1599</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25">
      <c r="A688" s="50"/>
      <c r="B688" s="59"/>
      <c r="C688" s="52">
        <f t="shared" si="89"/>
        <v>4</v>
      </c>
      <c r="D688" s="80"/>
      <c r="E688" s="75"/>
      <c r="F688" s="75" t="s">
        <v>1600</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25">
      <c r="A689" s="50">
        <v>4</v>
      </c>
      <c r="B689" s="59"/>
      <c r="C689" s="52">
        <f t="shared" si="89"/>
        <v>4</v>
      </c>
      <c r="D689" s="80"/>
      <c r="E689" s="75"/>
      <c r="F689" s="75" t="s">
        <v>1601</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25">
      <c r="A690" s="50">
        <f>A689</f>
        <v>4</v>
      </c>
      <c r="B690" s="59"/>
      <c r="C690" s="52">
        <f t="shared" si="89"/>
        <v>4</v>
      </c>
      <c r="D690" s="80"/>
      <c r="E690" s="75"/>
      <c r="F690" s="75" t="s">
        <v>1602</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25">
      <c r="A691" s="50"/>
      <c r="B691" s="59"/>
      <c r="C691" s="52">
        <f t="shared" ref="C691:C714" si="92">INT($C$40)+2</f>
        <v>3</v>
      </c>
      <c r="D691" s="80"/>
      <c r="E691" s="75"/>
      <c r="F691" s="75" t="s">
        <v>1603</v>
      </c>
      <c r="G691" s="80"/>
      <c r="H691" s="83" t="s">
        <v>1604</v>
      </c>
      <c r="I691" s="103"/>
      <c r="J691" s="103" t="s">
        <v>1301</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1538</v>
      </c>
      <c r="AE691" s="83"/>
      <c r="AF691" s="315">
        <f>AF$777</f>
        <v>1</v>
      </c>
      <c r="AG691" s="315">
        <f>AG$777</f>
        <v>1</v>
      </c>
      <c r="AH691" s="80"/>
      <c r="AI691" s="62"/>
      <c r="AJ691" s="50"/>
      <c r="AK691" s="50"/>
      <c r="AL691" s="50"/>
    </row>
    <row r="692" spans="1:38" hidden="1" outlineLevel="2" x14ac:dyDescent="0.25">
      <c r="A692" s="50"/>
      <c r="B692" s="59"/>
      <c r="C692" s="52">
        <f t="shared" si="92"/>
        <v>3</v>
      </c>
      <c r="D692" s="80"/>
      <c r="E692" s="75"/>
      <c r="F692" s="75" t="s">
        <v>1605</v>
      </c>
      <c r="G692" s="80"/>
      <c r="H692" s="83" t="s">
        <v>1606</v>
      </c>
      <c r="I692" s="103"/>
      <c r="J692" s="103" t="s">
        <v>1301</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25">
      <c r="A693" s="50"/>
      <c r="B693" s="59"/>
      <c r="C693" s="52">
        <f t="shared" si="92"/>
        <v>3</v>
      </c>
      <c r="D693" s="80"/>
      <c r="E693" s="75"/>
      <c r="F693" s="75" t="s">
        <v>1607</v>
      </c>
      <c r="G693" s="80"/>
      <c r="H693" s="83" t="s">
        <v>1608</v>
      </c>
      <c r="I693" s="103"/>
      <c r="J693" s="103" t="s">
        <v>1301</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25">
      <c r="A694" s="50"/>
      <c r="B694" s="59"/>
      <c r="C694" s="52">
        <f t="shared" si="92"/>
        <v>3</v>
      </c>
      <c r="D694" s="80"/>
      <c r="E694" s="75"/>
      <c r="F694" s="75" t="s">
        <v>1609</v>
      </c>
      <c r="G694" s="80"/>
      <c r="H694" s="83" t="s">
        <v>1610</v>
      </c>
      <c r="I694" s="103"/>
      <c r="J694" s="103" t="s">
        <v>1301</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25">
      <c r="A695" s="50">
        <v>4</v>
      </c>
      <c r="B695" s="59"/>
      <c r="C695" s="52">
        <f t="shared" si="92"/>
        <v>3</v>
      </c>
      <c r="D695" s="80"/>
      <c r="E695" s="75"/>
      <c r="F695" s="75" t="s">
        <v>1611</v>
      </c>
      <c r="G695" s="80"/>
      <c r="H695" s="83" t="s">
        <v>1612</v>
      </c>
      <c r="I695" s="103"/>
      <c r="J695" s="103" t="s">
        <v>1301</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25">
      <c r="A696" s="50">
        <f>A695</f>
        <v>4</v>
      </c>
      <c r="B696" s="59"/>
      <c r="C696" s="52">
        <f t="shared" si="92"/>
        <v>3</v>
      </c>
      <c r="D696" s="80"/>
      <c r="E696" s="75"/>
      <c r="F696" s="75" t="s">
        <v>1613</v>
      </c>
      <c r="G696" s="80"/>
      <c r="H696" s="83" t="s">
        <v>1614</v>
      </c>
      <c r="I696" s="103"/>
      <c r="J696" s="103" t="s">
        <v>1301</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25">
      <c r="A697" s="50"/>
      <c r="B697" s="59"/>
      <c r="C697" s="52">
        <f t="shared" si="92"/>
        <v>3</v>
      </c>
      <c r="D697" s="80"/>
      <c r="E697" s="75"/>
      <c r="F697" s="75" t="s">
        <v>1615</v>
      </c>
      <c r="G697" s="80"/>
      <c r="H697" s="83" t="s">
        <v>1616</v>
      </c>
      <c r="I697" s="103" t="s">
        <v>791</v>
      </c>
      <c r="J697" s="103" t="s">
        <v>1258</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1538</v>
      </c>
      <c r="AE697" s="83"/>
      <c r="AF697" s="315">
        <f>AF$781</f>
        <v>1</v>
      </c>
      <c r="AG697" s="315">
        <f>AG$781</f>
        <v>1</v>
      </c>
      <c r="AH697" s="80"/>
      <c r="AI697" s="62"/>
      <c r="AJ697" s="50"/>
      <c r="AK697" s="50"/>
      <c r="AL697" s="50"/>
    </row>
    <row r="698" spans="1:38" hidden="1" outlineLevel="2" x14ac:dyDescent="0.25">
      <c r="A698" s="50"/>
      <c r="B698" s="59"/>
      <c r="C698" s="52">
        <f t="shared" si="92"/>
        <v>3</v>
      </c>
      <c r="D698" s="80"/>
      <c r="E698" s="75"/>
      <c r="F698" s="75" t="s">
        <v>1617</v>
      </c>
      <c r="G698" s="80"/>
      <c r="H698" s="83" t="s">
        <v>1618</v>
      </c>
      <c r="I698" s="103" t="s">
        <v>791</v>
      </c>
      <c r="J698" s="103" t="s">
        <v>1258</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25">
      <c r="A699" s="50"/>
      <c r="B699" s="59"/>
      <c r="C699" s="52">
        <f t="shared" si="92"/>
        <v>3</v>
      </c>
      <c r="D699" s="80"/>
      <c r="E699" s="75"/>
      <c r="F699" s="75" t="s">
        <v>1619</v>
      </c>
      <c r="G699" s="80"/>
      <c r="H699" s="83" t="s">
        <v>1620</v>
      </c>
      <c r="I699" s="103" t="s">
        <v>791</v>
      </c>
      <c r="J699" s="103" t="s">
        <v>1258</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25">
      <c r="A700" s="50"/>
      <c r="B700" s="59"/>
      <c r="C700" s="52">
        <f t="shared" si="92"/>
        <v>3</v>
      </c>
      <c r="D700" s="80"/>
      <c r="E700" s="75"/>
      <c r="F700" s="75" t="s">
        <v>1621</v>
      </c>
      <c r="G700" s="80"/>
      <c r="H700" s="83" t="s">
        <v>1622</v>
      </c>
      <c r="I700" s="103" t="s">
        <v>791</v>
      </c>
      <c r="J700" s="103" t="s">
        <v>1258</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25">
      <c r="A701" s="50">
        <v>4</v>
      </c>
      <c r="B701" s="59"/>
      <c r="C701" s="52">
        <f t="shared" si="92"/>
        <v>3</v>
      </c>
      <c r="D701" s="80"/>
      <c r="E701" s="75"/>
      <c r="F701" s="75" t="s">
        <v>1623</v>
      </c>
      <c r="G701" s="80"/>
      <c r="H701" s="83" t="s">
        <v>1624</v>
      </c>
      <c r="I701" s="103" t="s">
        <v>791</v>
      </c>
      <c r="J701" s="103" t="s">
        <v>1258</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25">
      <c r="A702" s="50">
        <f>A701</f>
        <v>4</v>
      </c>
      <c r="B702" s="59"/>
      <c r="C702" s="52">
        <f t="shared" si="92"/>
        <v>3</v>
      </c>
      <c r="D702" s="80"/>
      <c r="E702" s="75"/>
      <c r="F702" s="75" t="s">
        <v>1625</v>
      </c>
      <c r="G702" s="80"/>
      <c r="H702" s="83" t="s">
        <v>1626</v>
      </c>
      <c r="I702" s="103" t="s">
        <v>791</v>
      </c>
      <c r="J702" s="103" t="s">
        <v>1258</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25">
      <c r="A703" s="50"/>
      <c r="B703" s="59"/>
      <c r="C703" s="52">
        <f t="shared" si="92"/>
        <v>3</v>
      </c>
      <c r="D703" s="80"/>
      <c r="E703" s="75"/>
      <c r="F703" s="75" t="s">
        <v>1627</v>
      </c>
      <c r="G703" s="80"/>
      <c r="H703" s="83" t="s">
        <v>1628</v>
      </c>
      <c r="I703" s="103" t="s">
        <v>791</v>
      </c>
      <c r="J703" s="103" t="s">
        <v>1258</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1449</v>
      </c>
      <c r="AE703" s="83"/>
      <c r="AF703" s="104">
        <v>1</v>
      </c>
      <c r="AG703" s="104">
        <v>1</v>
      </c>
      <c r="AH703" s="80"/>
      <c r="AI703" s="62"/>
      <c r="AJ703" s="50"/>
      <c r="AK703" s="50"/>
      <c r="AL703" s="50"/>
    </row>
    <row r="704" spans="1:38" hidden="1" outlineLevel="2" x14ac:dyDescent="0.25">
      <c r="A704" s="50"/>
      <c r="B704" s="59"/>
      <c r="C704" s="52">
        <f t="shared" si="92"/>
        <v>3</v>
      </c>
      <c r="D704" s="80"/>
      <c r="E704" s="75"/>
      <c r="F704" s="75" t="s">
        <v>1629</v>
      </c>
      <c r="G704" s="80"/>
      <c r="H704" s="83" t="s">
        <v>1630</v>
      </c>
      <c r="I704" s="103" t="s">
        <v>791</v>
      </c>
      <c r="J704" s="103" t="s">
        <v>1258</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2510</v>
      </c>
      <c r="AE704" s="83"/>
      <c r="AF704" s="104">
        <v>1</v>
      </c>
      <c r="AG704" s="104">
        <v>1</v>
      </c>
      <c r="AH704" s="80"/>
      <c r="AI704" s="62"/>
      <c r="AJ704" s="50"/>
      <c r="AK704" s="50"/>
      <c r="AL704" s="50"/>
    </row>
    <row r="705" spans="1:38" hidden="1" outlineLevel="2" x14ac:dyDescent="0.25">
      <c r="A705" s="50"/>
      <c r="B705" s="59"/>
      <c r="C705" s="52">
        <f t="shared" si="92"/>
        <v>3</v>
      </c>
      <c r="D705" s="80"/>
      <c r="E705" s="75"/>
      <c r="F705" s="75" t="s">
        <v>1631</v>
      </c>
      <c r="G705" s="80"/>
      <c r="H705" s="83" t="s">
        <v>1632</v>
      </c>
      <c r="I705" s="103" t="s">
        <v>791</v>
      </c>
      <c r="J705" s="103" t="s">
        <v>1258</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2511</v>
      </c>
      <c r="AE705" s="83"/>
      <c r="AF705" s="104">
        <v>1</v>
      </c>
      <c r="AG705" s="104">
        <v>1</v>
      </c>
      <c r="AH705" s="80"/>
      <c r="AI705" s="62"/>
      <c r="AJ705" s="50"/>
      <c r="AK705" s="50"/>
      <c r="AL705" s="50"/>
    </row>
    <row r="706" spans="1:38" hidden="1" outlineLevel="2" x14ac:dyDescent="0.25">
      <c r="A706" s="50"/>
      <c r="B706" s="59"/>
      <c r="C706" s="52">
        <f t="shared" si="92"/>
        <v>3</v>
      </c>
      <c r="D706" s="80"/>
      <c r="E706" s="75"/>
      <c r="F706" s="75" t="s">
        <v>1634</v>
      </c>
      <c r="G706" s="80"/>
      <c r="H706" s="83" t="s">
        <v>1635</v>
      </c>
      <c r="I706" s="103" t="s">
        <v>791</v>
      </c>
      <c r="J706" s="103" t="s">
        <v>1258</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2512</v>
      </c>
      <c r="AE706" s="83"/>
      <c r="AF706" s="104">
        <v>1</v>
      </c>
      <c r="AG706" s="104">
        <v>1</v>
      </c>
      <c r="AH706" s="80"/>
      <c r="AI706" s="62"/>
      <c r="AJ706" s="50"/>
      <c r="AK706" s="50"/>
      <c r="AL706" s="50"/>
    </row>
    <row r="707" spans="1:38" hidden="1" outlineLevel="2" x14ac:dyDescent="0.25">
      <c r="A707" s="50">
        <v>4</v>
      </c>
      <c r="B707" s="59"/>
      <c r="C707" s="52">
        <f t="shared" si="92"/>
        <v>3</v>
      </c>
      <c r="D707" s="80"/>
      <c r="E707" s="75"/>
      <c r="F707" s="75" t="s">
        <v>1636</v>
      </c>
      <c r="G707" s="80"/>
      <c r="H707" s="83" t="s">
        <v>1637</v>
      </c>
      <c r="I707" s="103" t="s">
        <v>791</v>
      </c>
      <c r="J707" s="103" t="s">
        <v>1258</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25">
      <c r="A708" s="50">
        <f>A707</f>
        <v>4</v>
      </c>
      <c r="B708" s="59"/>
      <c r="C708" s="52">
        <f t="shared" si="92"/>
        <v>3</v>
      </c>
      <c r="D708" s="80"/>
      <c r="E708" s="75"/>
      <c r="F708" s="75" t="s">
        <v>1638</v>
      </c>
      <c r="G708" s="80"/>
      <c r="H708" s="83" t="s">
        <v>1639</v>
      </c>
      <c r="I708" s="103" t="s">
        <v>791</v>
      </c>
      <c r="J708" s="103" t="s">
        <v>1258</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25">
      <c r="A709" s="50"/>
      <c r="B709" s="59"/>
      <c r="C709" s="52">
        <f t="shared" si="92"/>
        <v>3</v>
      </c>
      <c r="D709" s="80"/>
      <c r="E709" s="75"/>
      <c r="F709" s="75" t="s">
        <v>1640</v>
      </c>
      <c r="G709" s="80"/>
      <c r="H709" s="83" t="s">
        <v>1641</v>
      </c>
      <c r="I709" s="103" t="s">
        <v>791</v>
      </c>
      <c r="J709" s="103" t="s">
        <v>1258</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1456</v>
      </c>
      <c r="AE709" s="83"/>
      <c r="AF709" s="104">
        <v>1</v>
      </c>
      <c r="AG709" s="104">
        <v>1</v>
      </c>
      <c r="AH709" s="80"/>
      <c r="AI709" s="62"/>
      <c r="AJ709" s="50"/>
      <c r="AK709" s="50"/>
      <c r="AL709" s="50"/>
    </row>
    <row r="710" spans="1:38" hidden="1" outlineLevel="2" x14ac:dyDescent="0.25">
      <c r="A710" s="50"/>
      <c r="B710" s="59"/>
      <c r="C710" s="52">
        <f t="shared" si="92"/>
        <v>3</v>
      </c>
      <c r="D710" s="80"/>
      <c r="E710" s="75"/>
      <c r="F710" s="75" t="s">
        <v>1642</v>
      </c>
      <c r="G710" s="80"/>
      <c r="H710" s="83" t="s">
        <v>1643</v>
      </c>
      <c r="I710" s="103" t="s">
        <v>791</v>
      </c>
      <c r="J710" s="103" t="s">
        <v>1258</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25">
      <c r="A711" s="50"/>
      <c r="B711" s="59"/>
      <c r="C711" s="52">
        <f t="shared" si="92"/>
        <v>3</v>
      </c>
      <c r="D711" s="80"/>
      <c r="E711" s="75"/>
      <c r="F711" s="75" t="s">
        <v>1644</v>
      </c>
      <c r="G711" s="80"/>
      <c r="H711" s="83" t="s">
        <v>1645</v>
      </c>
      <c r="I711" s="103" t="s">
        <v>791</v>
      </c>
      <c r="J711" s="103" t="s">
        <v>1258</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1633</v>
      </c>
      <c r="AE711" s="83"/>
      <c r="AF711" s="104">
        <v>1</v>
      </c>
      <c r="AG711" s="104">
        <v>1</v>
      </c>
      <c r="AH711" s="80"/>
      <c r="AI711" s="62"/>
      <c r="AJ711" s="50"/>
      <c r="AK711" s="50"/>
      <c r="AL711" s="50"/>
    </row>
    <row r="712" spans="1:38" hidden="1" outlineLevel="2" x14ac:dyDescent="0.25">
      <c r="A712" s="50"/>
      <c r="B712" s="59"/>
      <c r="C712" s="52">
        <f t="shared" si="92"/>
        <v>3</v>
      </c>
      <c r="D712" s="80"/>
      <c r="E712" s="75"/>
      <c r="F712" s="75" t="s">
        <v>1646</v>
      </c>
      <c r="G712" s="80"/>
      <c r="H712" s="83" t="s">
        <v>1647</v>
      </c>
      <c r="I712" s="103" t="s">
        <v>791</v>
      </c>
      <c r="J712" s="103" t="s">
        <v>1258</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25">
      <c r="A713" s="50">
        <v>4</v>
      </c>
      <c r="B713" s="59"/>
      <c r="C713" s="52">
        <f t="shared" si="92"/>
        <v>3</v>
      </c>
      <c r="D713" s="80"/>
      <c r="E713" s="75"/>
      <c r="F713" s="75" t="s">
        <v>1648</v>
      </c>
      <c r="G713" s="80"/>
      <c r="H713" s="83" t="s">
        <v>1649</v>
      </c>
      <c r="I713" s="103" t="s">
        <v>791</v>
      </c>
      <c r="J713" s="103" t="s">
        <v>1258</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25">
      <c r="A714" s="50">
        <f>A713</f>
        <v>4</v>
      </c>
      <c r="B714" s="59"/>
      <c r="C714" s="52">
        <f t="shared" si="92"/>
        <v>3</v>
      </c>
      <c r="D714" s="80"/>
      <c r="E714" s="75"/>
      <c r="F714" s="75" t="s">
        <v>1650</v>
      </c>
      <c r="G714" s="80"/>
      <c r="H714" s="83" t="s">
        <v>1651</v>
      </c>
      <c r="I714" s="103" t="s">
        <v>791</v>
      </c>
      <c r="J714" s="103" t="s">
        <v>1258</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25">
      <c r="A715" s="50"/>
      <c r="B715" s="59"/>
      <c r="C715" s="52">
        <f>INT($C$40)+1</f>
        <v>2</v>
      </c>
      <c r="D715" s="80"/>
      <c r="E715" s="75"/>
      <c r="F715" s="308" t="s">
        <v>1652</v>
      </c>
      <c r="G715" s="80"/>
      <c r="H715" s="298" t="s">
        <v>1653</v>
      </c>
      <c r="I715" s="144"/>
      <c r="J715" s="144" t="s">
        <v>1158</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25">
      <c r="A716" s="50"/>
      <c r="B716" s="59"/>
      <c r="C716" s="52">
        <f>INT($C$40)+3</f>
        <v>4</v>
      </c>
      <c r="D716" s="80"/>
      <c r="E716" s="75"/>
      <c r="F716" s="75" t="s">
        <v>1654</v>
      </c>
      <c r="G716" s="80"/>
      <c r="H716" s="83" t="s">
        <v>1655</v>
      </c>
      <c r="I716" s="103" t="s">
        <v>596</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25">
      <c r="A717" s="50"/>
      <c r="B717" s="59"/>
      <c r="C717" s="52">
        <f>INT($C$40)+3</f>
        <v>4</v>
      </c>
      <c r="D717" s="80"/>
      <c r="E717" s="75"/>
      <c r="F717" s="75" t="s">
        <v>1656</v>
      </c>
      <c r="G717" s="80"/>
      <c r="H717" s="83" t="s">
        <v>1657</v>
      </c>
      <c r="I717" s="103" t="s">
        <v>596</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25">
      <c r="A718" s="50"/>
      <c r="B718" s="59"/>
      <c r="C718" s="52">
        <f>INT($C$40)+3</f>
        <v>4</v>
      </c>
      <c r="D718" s="80"/>
      <c r="E718" s="75"/>
      <c r="F718" s="75" t="s">
        <v>1658</v>
      </c>
      <c r="G718" s="80"/>
      <c r="H718" s="83" t="s">
        <v>1659</v>
      </c>
      <c r="I718" s="103" t="s">
        <v>596</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25">
      <c r="A719" s="50"/>
      <c r="B719" s="59"/>
      <c r="C719" s="52">
        <f>INT($C$40)+3</f>
        <v>4</v>
      </c>
      <c r="D719" s="80"/>
      <c r="E719" s="75"/>
      <c r="F719" s="75" t="s">
        <v>1660</v>
      </c>
      <c r="G719" s="80"/>
      <c r="H719" s="83" t="s">
        <v>1661</v>
      </c>
      <c r="I719" s="103" t="s">
        <v>596</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25">
      <c r="A720" s="50"/>
      <c r="B720" s="59"/>
      <c r="C720" s="52">
        <f t="shared" ref="C720:C754" si="115">INT($C$40)+2</f>
        <v>3</v>
      </c>
      <c r="D720" s="80"/>
      <c r="E720" s="75" t="s">
        <v>1095</v>
      </c>
      <c r="F720" s="75" t="s">
        <v>1662</v>
      </c>
      <c r="G720" s="80"/>
      <c r="H720" s="83" t="s">
        <v>1663</v>
      </c>
      <c r="I720" s="103" t="s">
        <v>596</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1664</v>
      </c>
      <c r="AE720" s="83"/>
      <c r="AF720" s="83">
        <v>1</v>
      </c>
      <c r="AG720" s="83">
        <v>1</v>
      </c>
      <c r="AH720" s="80"/>
      <c r="AI720" s="62"/>
      <c r="AJ720" s="50"/>
      <c r="AK720" s="50"/>
      <c r="AL720" s="50"/>
    </row>
    <row r="721" spans="1:38" hidden="1" outlineLevel="2" x14ac:dyDescent="0.25">
      <c r="A721" s="50"/>
      <c r="B721" s="59"/>
      <c r="C721" s="52">
        <f t="shared" si="115"/>
        <v>3</v>
      </c>
      <c r="D721" s="80"/>
      <c r="E721" s="75"/>
      <c r="F721" s="75" t="s">
        <v>1665</v>
      </c>
      <c r="G721" s="80"/>
      <c r="H721" s="83" t="s">
        <v>1666</v>
      </c>
      <c r="I721" s="103" t="s">
        <v>596</v>
      </c>
      <c r="J721" s="103"/>
      <c r="K721" s="83"/>
      <c r="L721" s="83"/>
      <c r="M721" s="104">
        <v>0</v>
      </c>
      <c r="N721" s="104">
        <v>0</v>
      </c>
      <c r="O721" s="104">
        <v>0</v>
      </c>
      <c r="P721" s="104">
        <v>0</v>
      </c>
      <c r="Q721" s="83"/>
      <c r="R721" s="83"/>
      <c r="S721" s="104" t="s">
        <v>1667</v>
      </c>
      <c r="T721" s="83"/>
      <c r="U721" s="104">
        <v>0.23</v>
      </c>
      <c r="V721" s="104">
        <v>0.23</v>
      </c>
      <c r="W721" s="104">
        <v>0.23</v>
      </c>
      <c r="X721" s="104">
        <v>0.34</v>
      </c>
      <c r="Y721" s="104">
        <v>0.34</v>
      </c>
      <c r="Z721" s="104">
        <v>0.34</v>
      </c>
      <c r="AA721" s="104">
        <v>0.34</v>
      </c>
      <c r="AB721" s="104">
        <v>0.34</v>
      </c>
      <c r="AC721" s="83"/>
      <c r="AD721" s="104" t="s">
        <v>1668</v>
      </c>
      <c r="AE721" s="83"/>
      <c r="AF721" s="104">
        <v>1</v>
      </c>
      <c r="AG721" s="104">
        <v>1</v>
      </c>
      <c r="AH721" s="80"/>
      <c r="AI721" s="62"/>
      <c r="AJ721" s="50"/>
      <c r="AK721" s="50"/>
      <c r="AL721" s="50"/>
    </row>
    <row r="722" spans="1:38" hidden="1" outlineLevel="2" x14ac:dyDescent="0.25">
      <c r="A722" s="50"/>
      <c r="B722" s="59"/>
      <c r="C722" s="52">
        <f t="shared" si="115"/>
        <v>3</v>
      </c>
      <c r="D722" s="80"/>
      <c r="E722" s="75"/>
      <c r="F722" s="75" t="s">
        <v>1669</v>
      </c>
      <c r="G722" s="80"/>
      <c r="H722" s="83" t="s">
        <v>1670</v>
      </c>
      <c r="I722" s="103" t="s">
        <v>596</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1668</v>
      </c>
      <c r="AE722" s="83"/>
      <c r="AF722" s="104">
        <v>1</v>
      </c>
      <c r="AG722" s="104">
        <v>1</v>
      </c>
      <c r="AH722" s="80"/>
      <c r="AI722" s="62"/>
      <c r="AJ722" s="50"/>
      <c r="AK722" s="50"/>
      <c r="AL722" s="50"/>
    </row>
    <row r="723" spans="1:38" hidden="1" outlineLevel="2" x14ac:dyDescent="0.25">
      <c r="A723" s="50"/>
      <c r="B723" s="59"/>
      <c r="C723" s="52">
        <f t="shared" si="115"/>
        <v>3</v>
      </c>
      <c r="D723" s="80"/>
      <c r="E723" s="75"/>
      <c r="F723" s="75" t="s">
        <v>1671</v>
      </c>
      <c r="G723" s="80"/>
      <c r="H723" s="83" t="s">
        <v>1672</v>
      </c>
      <c r="I723" s="103" t="s">
        <v>596</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1136</v>
      </c>
      <c r="AE723" s="83"/>
      <c r="AF723" s="104">
        <v>1</v>
      </c>
      <c r="AG723" s="104">
        <v>1</v>
      </c>
      <c r="AH723" s="80"/>
      <c r="AI723" s="62"/>
      <c r="AJ723" s="50"/>
      <c r="AK723" s="50"/>
      <c r="AL723" s="50"/>
    </row>
    <row r="724" spans="1:38" hidden="1" outlineLevel="2" x14ac:dyDescent="0.25">
      <c r="A724" s="50"/>
      <c r="B724" s="59"/>
      <c r="C724" s="52">
        <f t="shared" si="115"/>
        <v>3</v>
      </c>
      <c r="D724" s="80"/>
      <c r="E724" s="75" t="s">
        <v>1673</v>
      </c>
      <c r="F724" s="75" t="s">
        <v>1674</v>
      </c>
      <c r="G724" s="80"/>
      <c r="H724" s="83" t="s">
        <v>1675</v>
      </c>
      <c r="I724" s="103" t="s">
        <v>596</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1664</v>
      </c>
      <c r="AE724" s="83"/>
      <c r="AF724" s="83">
        <v>1</v>
      </c>
      <c r="AG724" s="83">
        <v>1</v>
      </c>
      <c r="AH724" s="80"/>
      <c r="AI724" s="62"/>
      <c r="AJ724" s="50"/>
      <c r="AK724" s="50"/>
      <c r="AL724" s="50"/>
    </row>
    <row r="725" spans="1:38" hidden="1" outlineLevel="2" x14ac:dyDescent="0.25">
      <c r="A725" s="50"/>
      <c r="B725" s="59"/>
      <c r="C725" s="52">
        <f t="shared" si="115"/>
        <v>3</v>
      </c>
      <c r="D725" s="80"/>
      <c r="E725" s="75"/>
      <c r="F725" s="75" t="s">
        <v>1676</v>
      </c>
      <c r="G725" s="80"/>
      <c r="H725" s="83" t="s">
        <v>1677</v>
      </c>
      <c r="I725" s="103" t="s">
        <v>596</v>
      </c>
      <c r="J725" s="103"/>
      <c r="K725" s="83"/>
      <c r="L725" s="83"/>
      <c r="M725" s="104">
        <v>0.5</v>
      </c>
      <c r="N725" s="104">
        <v>0.5</v>
      </c>
      <c r="O725" s="104">
        <v>0.5</v>
      </c>
      <c r="P725" s="104">
        <v>0.5</v>
      </c>
      <c r="Q725" s="83"/>
      <c r="R725" s="83"/>
      <c r="S725" s="104" t="s">
        <v>1678</v>
      </c>
      <c r="T725" s="83"/>
      <c r="U725" s="104">
        <v>-0.62</v>
      </c>
      <c r="V725" s="104">
        <v>-0.62</v>
      </c>
      <c r="W725" s="104">
        <v>-0.62</v>
      </c>
      <c r="X725" s="104">
        <v>0.18</v>
      </c>
      <c r="Y725" s="104">
        <v>0.18</v>
      </c>
      <c r="Z725" s="104">
        <v>0.18</v>
      </c>
      <c r="AA725" s="104">
        <v>0.18</v>
      </c>
      <c r="AB725" s="104">
        <v>0.18</v>
      </c>
      <c r="AC725" s="83"/>
      <c r="AD725" s="104" t="s">
        <v>1668</v>
      </c>
      <c r="AE725" s="83"/>
      <c r="AF725" s="104">
        <v>1</v>
      </c>
      <c r="AG725" s="104">
        <v>1</v>
      </c>
      <c r="AH725" s="80"/>
      <c r="AI725" s="62"/>
      <c r="AJ725" s="50"/>
      <c r="AK725" s="50"/>
      <c r="AL725" s="50"/>
    </row>
    <row r="726" spans="1:38" hidden="1" outlineLevel="2" x14ac:dyDescent="0.25">
      <c r="A726" s="50"/>
      <c r="B726" s="59"/>
      <c r="C726" s="52">
        <f t="shared" si="115"/>
        <v>3</v>
      </c>
      <c r="D726" s="80"/>
      <c r="E726" s="75"/>
      <c r="F726" s="75" t="s">
        <v>1679</v>
      </c>
      <c r="G726" s="80"/>
      <c r="H726" s="83" t="s">
        <v>1680</v>
      </c>
      <c r="I726" s="103" t="s">
        <v>596</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1668</v>
      </c>
      <c r="AE726" s="83"/>
      <c r="AF726" s="104">
        <v>1</v>
      </c>
      <c r="AG726" s="104">
        <v>1</v>
      </c>
      <c r="AH726" s="80"/>
      <c r="AI726" s="62"/>
      <c r="AJ726" s="50"/>
      <c r="AK726" s="50"/>
      <c r="AL726" s="50"/>
    </row>
    <row r="727" spans="1:38" hidden="1" outlineLevel="2" x14ac:dyDescent="0.25">
      <c r="A727" s="50"/>
      <c r="B727" s="59"/>
      <c r="C727" s="52">
        <f t="shared" si="115"/>
        <v>3</v>
      </c>
      <c r="D727" s="80"/>
      <c r="E727" s="75"/>
      <c r="F727" s="75" t="s">
        <v>1681</v>
      </c>
      <c r="G727" s="80"/>
      <c r="H727" s="83" t="s">
        <v>1682</v>
      </c>
      <c r="I727" s="103" t="s">
        <v>596</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1683</v>
      </c>
      <c r="AE727" s="83"/>
      <c r="AF727" s="104">
        <v>1</v>
      </c>
      <c r="AG727" s="104">
        <v>1</v>
      </c>
      <c r="AH727" s="80"/>
      <c r="AI727" s="62"/>
      <c r="AJ727" s="50"/>
      <c r="AK727" s="50"/>
      <c r="AL727" s="50"/>
    </row>
    <row r="728" spans="1:38" hidden="1" outlineLevel="2" x14ac:dyDescent="0.25">
      <c r="A728" s="50"/>
      <c r="B728" s="59"/>
      <c r="C728" s="52">
        <f t="shared" si="115"/>
        <v>3</v>
      </c>
      <c r="D728" s="80"/>
      <c r="E728" s="75" t="s">
        <v>1684</v>
      </c>
      <c r="F728" s="75" t="s">
        <v>1685</v>
      </c>
      <c r="G728" s="80"/>
      <c r="H728" s="83" t="s">
        <v>1686</v>
      </c>
      <c r="I728" s="103" t="s">
        <v>596</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1664</v>
      </c>
      <c r="AE728" s="83"/>
      <c r="AF728" s="83">
        <v>1</v>
      </c>
      <c r="AG728" s="83">
        <v>1</v>
      </c>
      <c r="AH728" s="80"/>
      <c r="AI728" s="62"/>
      <c r="AJ728" s="50"/>
      <c r="AK728" s="50"/>
      <c r="AL728" s="50"/>
    </row>
    <row r="729" spans="1:38" hidden="1" outlineLevel="2" x14ac:dyDescent="0.25">
      <c r="A729" s="50"/>
      <c r="B729" s="59"/>
      <c r="C729" s="52">
        <f t="shared" si="115"/>
        <v>3</v>
      </c>
      <c r="D729" s="80"/>
      <c r="E729" s="75"/>
      <c r="F729" s="75" t="s">
        <v>1687</v>
      </c>
      <c r="G729" s="80"/>
      <c r="H729" s="83" t="s">
        <v>1677</v>
      </c>
      <c r="I729" s="103" t="s">
        <v>596</v>
      </c>
      <c r="J729" s="103"/>
      <c r="K729" s="83"/>
      <c r="L729" s="83"/>
      <c r="M729" s="104">
        <v>1</v>
      </c>
      <c r="N729" s="104">
        <v>1</v>
      </c>
      <c r="O729" s="104">
        <v>1</v>
      </c>
      <c r="P729" s="104">
        <v>1</v>
      </c>
      <c r="Q729" s="83"/>
      <c r="R729" s="83"/>
      <c r="S729" s="104" t="s">
        <v>1678</v>
      </c>
      <c r="T729" s="83"/>
      <c r="U729" s="104">
        <v>1.9</v>
      </c>
      <c r="V729" s="104">
        <v>1.9</v>
      </c>
      <c r="W729" s="104">
        <f>1.5-0.15-0.0628337657168588</f>
        <v>1.2871662342831414</v>
      </c>
      <c r="X729" s="104">
        <v>1.33</v>
      </c>
      <c r="Y729" s="104">
        <v>1.33</v>
      </c>
      <c r="Z729" s="104">
        <v>1.33</v>
      </c>
      <c r="AA729" s="104">
        <v>1.33</v>
      </c>
      <c r="AB729" s="104">
        <v>1.33</v>
      </c>
      <c r="AC729" s="83"/>
      <c r="AD729" s="104" t="s">
        <v>1668</v>
      </c>
      <c r="AE729" s="83"/>
      <c r="AF729" s="104">
        <v>1</v>
      </c>
      <c r="AG729" s="104">
        <v>1</v>
      </c>
      <c r="AH729" s="80"/>
      <c r="AI729" s="62"/>
      <c r="AJ729" s="50"/>
      <c r="AK729" s="50"/>
      <c r="AL729" s="50"/>
    </row>
    <row r="730" spans="1:38" hidden="1" outlineLevel="2" x14ac:dyDescent="0.25">
      <c r="A730" s="50"/>
      <c r="B730" s="59"/>
      <c r="C730" s="52">
        <f t="shared" si="115"/>
        <v>3</v>
      </c>
      <c r="D730" s="80"/>
      <c r="E730" s="75"/>
      <c r="F730" s="75" t="s">
        <v>1688</v>
      </c>
      <c r="G730" s="80"/>
      <c r="H730" s="83" t="s">
        <v>1680</v>
      </c>
      <c r="I730" s="103" t="s">
        <v>596</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1668</v>
      </c>
      <c r="AE730" s="83"/>
      <c r="AF730" s="104">
        <v>1</v>
      </c>
      <c r="AG730" s="104">
        <v>1</v>
      </c>
      <c r="AH730" s="80"/>
      <c r="AI730" s="62"/>
      <c r="AJ730" s="50"/>
      <c r="AK730" s="50"/>
      <c r="AL730" s="50"/>
    </row>
    <row r="731" spans="1:38" hidden="1" outlineLevel="2" x14ac:dyDescent="0.25">
      <c r="A731" s="50"/>
      <c r="B731" s="59"/>
      <c r="C731" s="52">
        <f t="shared" si="115"/>
        <v>3</v>
      </c>
      <c r="D731" s="80"/>
      <c r="E731" s="75"/>
      <c r="F731" s="75" t="s">
        <v>1689</v>
      </c>
      <c r="G731" s="80"/>
      <c r="H731" s="83" t="s">
        <v>1682</v>
      </c>
      <c r="I731" s="103" t="s">
        <v>596</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1683</v>
      </c>
      <c r="AE731" s="83"/>
      <c r="AF731" s="104">
        <v>1</v>
      </c>
      <c r="AG731" s="104">
        <v>1</v>
      </c>
      <c r="AH731" s="80"/>
      <c r="AI731" s="62"/>
      <c r="AJ731" s="50"/>
      <c r="AK731" s="50"/>
      <c r="AL731" s="50"/>
    </row>
    <row r="732" spans="1:38" hidden="1" outlineLevel="2" x14ac:dyDescent="0.25">
      <c r="A732" s="50"/>
      <c r="B732" s="59"/>
      <c r="C732" s="52">
        <f t="shared" si="115"/>
        <v>3</v>
      </c>
      <c r="D732" s="80"/>
      <c r="E732" s="75" t="s">
        <v>1690</v>
      </c>
      <c r="F732" s="75" t="s">
        <v>1691</v>
      </c>
      <c r="G732" s="80"/>
      <c r="H732" s="83" t="s">
        <v>1692</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1693</v>
      </c>
      <c r="AE732" s="83"/>
      <c r="AF732" s="83">
        <v>1</v>
      </c>
      <c r="AG732" s="83">
        <v>1</v>
      </c>
      <c r="AH732" s="80"/>
      <c r="AI732" s="62"/>
      <c r="AJ732" s="50"/>
      <c r="AK732" s="50"/>
      <c r="AL732" s="50"/>
    </row>
    <row r="733" spans="1:38" hidden="1" outlineLevel="2" x14ac:dyDescent="0.25">
      <c r="A733" s="50"/>
      <c r="B733" s="59"/>
      <c r="C733" s="52">
        <f t="shared" si="115"/>
        <v>3</v>
      </c>
      <c r="D733" s="80"/>
      <c r="E733" s="75"/>
      <c r="F733" s="75" t="s">
        <v>1694</v>
      </c>
      <c r="G733" s="80"/>
      <c r="H733" s="83" t="s">
        <v>1695</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1693</v>
      </c>
      <c r="AE733" s="83"/>
      <c r="AF733" s="104">
        <v>1</v>
      </c>
      <c r="AG733" s="104">
        <v>1</v>
      </c>
      <c r="AH733" s="80"/>
      <c r="AI733" s="62"/>
      <c r="AJ733" s="50"/>
      <c r="AK733" s="50"/>
      <c r="AL733" s="50"/>
    </row>
    <row r="734" spans="1:38" hidden="1" outlineLevel="2" x14ac:dyDescent="0.25">
      <c r="A734" s="50"/>
      <c r="B734" s="59"/>
      <c r="C734" s="52">
        <f t="shared" si="115"/>
        <v>3</v>
      </c>
      <c r="D734" s="80"/>
      <c r="E734" s="75"/>
      <c r="F734" s="75" t="s">
        <v>1696</v>
      </c>
      <c r="G734" s="80"/>
      <c r="H734" s="83" t="s">
        <v>1697</v>
      </c>
      <c r="I734" s="103" t="s">
        <v>1698</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1699</v>
      </c>
      <c r="AE734" s="83"/>
      <c r="AF734" s="104">
        <v>1</v>
      </c>
      <c r="AG734" s="104">
        <v>1</v>
      </c>
      <c r="AH734" s="80"/>
      <c r="AI734" s="62"/>
      <c r="AJ734" s="50"/>
      <c r="AK734" s="50"/>
      <c r="AL734" s="50"/>
    </row>
    <row r="735" spans="1:38" hidden="1" outlineLevel="2" x14ac:dyDescent="0.25">
      <c r="A735" s="50"/>
      <c r="B735" s="59"/>
      <c r="C735" s="52">
        <f t="shared" si="115"/>
        <v>3</v>
      </c>
      <c r="D735" s="80"/>
      <c r="E735" s="75"/>
      <c r="F735" s="75" t="s">
        <v>1700</v>
      </c>
      <c r="G735" s="80"/>
      <c r="H735" s="83" t="s">
        <v>1701</v>
      </c>
      <c r="I735" s="103" t="s">
        <v>1698</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1702</v>
      </c>
      <c r="AE735" s="83"/>
      <c r="AF735" s="104">
        <v>1</v>
      </c>
      <c r="AG735" s="104">
        <v>1</v>
      </c>
      <c r="AH735" s="80"/>
      <c r="AI735" s="62"/>
      <c r="AJ735" s="50"/>
      <c r="AK735" s="50"/>
      <c r="AL735" s="50"/>
    </row>
    <row r="736" spans="1:38" hidden="1" outlineLevel="2" x14ac:dyDescent="0.25">
      <c r="A736" s="50"/>
      <c r="B736" s="59"/>
      <c r="C736" s="52">
        <f t="shared" si="115"/>
        <v>3</v>
      </c>
      <c r="D736" s="80"/>
      <c r="E736" s="75" t="s">
        <v>1703</v>
      </c>
      <c r="F736" s="75" t="s">
        <v>1704</v>
      </c>
      <c r="G736" s="80"/>
      <c r="H736" s="83" t="s">
        <v>1705</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1693</v>
      </c>
      <c r="AE736" s="83"/>
      <c r="AF736" s="83">
        <v>1</v>
      </c>
      <c r="AG736" s="83">
        <v>1</v>
      </c>
      <c r="AH736" s="80"/>
      <c r="AI736" s="62"/>
      <c r="AJ736" s="50"/>
      <c r="AK736" s="50"/>
      <c r="AL736" s="50"/>
    </row>
    <row r="737" spans="1:38" hidden="1" outlineLevel="2" x14ac:dyDescent="0.25">
      <c r="A737" s="50"/>
      <c r="B737" s="59"/>
      <c r="C737" s="52">
        <f t="shared" si="115"/>
        <v>3</v>
      </c>
      <c r="D737" s="80"/>
      <c r="E737" s="75"/>
      <c r="F737" s="75" t="s">
        <v>1706</v>
      </c>
      <c r="G737" s="80"/>
      <c r="H737" s="83" t="s">
        <v>1695</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1693</v>
      </c>
      <c r="AE737" s="83"/>
      <c r="AF737" s="104">
        <v>1</v>
      </c>
      <c r="AG737" s="104">
        <v>1</v>
      </c>
      <c r="AH737" s="80"/>
      <c r="AI737" s="62"/>
      <c r="AJ737" s="50"/>
      <c r="AK737" s="50"/>
      <c r="AL737" s="50"/>
    </row>
    <row r="738" spans="1:38" hidden="1" outlineLevel="2" x14ac:dyDescent="0.25">
      <c r="A738" s="50"/>
      <c r="B738" s="59"/>
      <c r="C738" s="52">
        <f t="shared" si="115"/>
        <v>3</v>
      </c>
      <c r="D738" s="80"/>
      <c r="E738" s="75"/>
      <c r="F738" s="75" t="s">
        <v>1707</v>
      </c>
      <c r="G738" s="80"/>
      <c r="H738" s="83" t="s">
        <v>1697</v>
      </c>
      <c r="I738" s="103" t="s">
        <v>1698</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2490</v>
      </c>
      <c r="AE738" s="83"/>
      <c r="AF738" s="104">
        <v>1</v>
      </c>
      <c r="AG738" s="104">
        <v>1</v>
      </c>
      <c r="AH738" s="80"/>
      <c r="AI738" s="62"/>
      <c r="AJ738" s="50"/>
      <c r="AK738" s="50"/>
      <c r="AL738" s="50"/>
    </row>
    <row r="739" spans="1:38" hidden="1" outlineLevel="2" x14ac:dyDescent="0.25">
      <c r="A739" s="50"/>
      <c r="B739" s="59"/>
      <c r="C739" s="52">
        <f t="shared" si="115"/>
        <v>3</v>
      </c>
      <c r="D739" s="80"/>
      <c r="E739" s="75"/>
      <c r="F739" s="75" t="s">
        <v>1708</v>
      </c>
      <c r="G739" s="80"/>
      <c r="H739" s="83" t="s">
        <v>1701</v>
      </c>
      <c r="I739" s="103" t="s">
        <v>1698</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2491</v>
      </c>
      <c r="AE739" s="83"/>
      <c r="AF739" s="104">
        <v>1</v>
      </c>
      <c r="AG739" s="104">
        <v>1</v>
      </c>
      <c r="AH739" s="80"/>
      <c r="AI739" s="62"/>
      <c r="AJ739" s="50"/>
      <c r="AK739" s="50"/>
      <c r="AL739" s="50"/>
    </row>
    <row r="740" spans="1:38" hidden="1" outlineLevel="2" x14ac:dyDescent="0.25">
      <c r="A740" s="50"/>
      <c r="B740" s="59"/>
      <c r="C740" s="52">
        <f t="shared" si="115"/>
        <v>3</v>
      </c>
      <c r="D740" s="80"/>
      <c r="E740" s="75" t="s">
        <v>1709</v>
      </c>
      <c r="F740" s="75" t="s">
        <v>1710</v>
      </c>
      <c r="G740" s="80"/>
      <c r="H740" s="83" t="s">
        <v>1711</v>
      </c>
      <c r="I740" s="103" t="s">
        <v>596</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1693</v>
      </c>
      <c r="AE740" s="83"/>
      <c r="AF740" s="83">
        <v>1</v>
      </c>
      <c r="AG740" s="83">
        <v>1</v>
      </c>
      <c r="AH740" s="80"/>
      <c r="AI740" s="62"/>
      <c r="AJ740" s="50"/>
      <c r="AK740" s="50"/>
      <c r="AL740" s="50"/>
    </row>
    <row r="741" spans="1:38" hidden="1" outlineLevel="2" x14ac:dyDescent="0.25">
      <c r="A741" s="50"/>
      <c r="B741" s="59"/>
      <c r="C741" s="52">
        <f t="shared" si="115"/>
        <v>3</v>
      </c>
      <c r="D741" s="80"/>
      <c r="E741" s="75"/>
      <c r="F741" s="75" t="s">
        <v>1712</v>
      </c>
      <c r="G741" s="80"/>
      <c r="H741" s="83" t="s">
        <v>1695</v>
      </c>
      <c r="I741" s="103" t="s">
        <v>596</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1668</v>
      </c>
      <c r="AE741" s="83"/>
      <c r="AF741" s="104">
        <v>1</v>
      </c>
      <c r="AG741" s="104">
        <v>1</v>
      </c>
      <c r="AH741" s="80"/>
      <c r="AI741" s="62"/>
      <c r="AJ741" s="50"/>
      <c r="AK741" s="50"/>
      <c r="AL741" s="50"/>
    </row>
    <row r="742" spans="1:38" hidden="1" outlineLevel="2" x14ac:dyDescent="0.25">
      <c r="A742" s="50"/>
      <c r="B742" s="59"/>
      <c r="C742" s="52">
        <f t="shared" si="115"/>
        <v>3</v>
      </c>
      <c r="D742" s="80"/>
      <c r="E742" s="75"/>
      <c r="F742" s="75" t="s">
        <v>1713</v>
      </c>
      <c r="G742" s="80"/>
      <c r="H742" s="83" t="s">
        <v>1697</v>
      </c>
      <c r="I742" s="103" t="s">
        <v>596</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1668</v>
      </c>
      <c r="AE742" s="83"/>
      <c r="AF742" s="104">
        <v>1</v>
      </c>
      <c r="AG742" s="104">
        <v>1</v>
      </c>
      <c r="AH742" s="80"/>
      <c r="AI742" s="62"/>
      <c r="AJ742" s="50"/>
      <c r="AK742" s="50"/>
      <c r="AL742" s="50"/>
    </row>
    <row r="743" spans="1:38" hidden="1" outlineLevel="2" x14ac:dyDescent="0.25">
      <c r="A743" s="50"/>
      <c r="B743" s="59"/>
      <c r="C743" s="52">
        <f t="shared" si="115"/>
        <v>3</v>
      </c>
      <c r="D743" s="80"/>
      <c r="E743" s="75"/>
      <c r="F743" s="75" t="s">
        <v>1714</v>
      </c>
      <c r="G743" s="80"/>
      <c r="H743" s="83" t="s">
        <v>1701</v>
      </c>
      <c r="I743" s="103" t="s">
        <v>596</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1668</v>
      </c>
      <c r="AE743" s="83"/>
      <c r="AF743" s="104">
        <v>1</v>
      </c>
      <c r="AG743" s="104">
        <v>1</v>
      </c>
      <c r="AH743" s="80"/>
      <c r="AI743" s="62"/>
      <c r="AJ743" s="50"/>
      <c r="AK743" s="50"/>
      <c r="AL743" s="50"/>
    </row>
    <row r="744" spans="1:38" hidden="1" outlineLevel="2" x14ac:dyDescent="0.25">
      <c r="A744" s="50"/>
      <c r="B744" s="59"/>
      <c r="C744" s="52">
        <f t="shared" si="115"/>
        <v>3</v>
      </c>
      <c r="D744" s="80"/>
      <c r="E744" s="75" t="s">
        <v>1715</v>
      </c>
      <c r="F744" s="75" t="s">
        <v>1716</v>
      </c>
      <c r="G744" s="80"/>
      <c r="H744" s="83" t="s">
        <v>1705</v>
      </c>
      <c r="I744" s="103" t="s">
        <v>596</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1693</v>
      </c>
      <c r="AE744" s="83"/>
      <c r="AF744" s="83">
        <v>1</v>
      </c>
      <c r="AG744" s="83">
        <v>1</v>
      </c>
      <c r="AH744" s="80"/>
      <c r="AI744" s="62"/>
      <c r="AJ744" s="50"/>
      <c r="AK744" s="50"/>
      <c r="AL744" s="50"/>
    </row>
    <row r="745" spans="1:38" hidden="1" outlineLevel="2" x14ac:dyDescent="0.25">
      <c r="A745" s="50"/>
      <c r="B745" s="59"/>
      <c r="C745" s="52">
        <f t="shared" si="115"/>
        <v>3</v>
      </c>
      <c r="D745" s="80"/>
      <c r="E745" s="75"/>
      <c r="F745" s="75" t="s">
        <v>1717</v>
      </c>
      <c r="G745" s="80"/>
      <c r="H745" s="83" t="s">
        <v>1695</v>
      </c>
      <c r="I745" s="103" t="s">
        <v>596</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1668</v>
      </c>
      <c r="AE745" s="83"/>
      <c r="AF745" s="104">
        <v>1</v>
      </c>
      <c r="AG745" s="104">
        <v>1</v>
      </c>
      <c r="AH745" s="80"/>
      <c r="AI745" s="62"/>
      <c r="AJ745" s="50"/>
      <c r="AK745" s="50"/>
      <c r="AL745" s="50"/>
    </row>
    <row r="746" spans="1:38" hidden="1" outlineLevel="2" x14ac:dyDescent="0.25">
      <c r="A746" s="50"/>
      <c r="B746" s="59"/>
      <c r="C746" s="52">
        <f t="shared" si="115"/>
        <v>3</v>
      </c>
      <c r="D746" s="80"/>
      <c r="E746" s="75"/>
      <c r="F746" s="75" t="s">
        <v>1718</v>
      </c>
      <c r="G746" s="80"/>
      <c r="H746" s="83" t="s">
        <v>1697</v>
      </c>
      <c r="I746" s="103" t="s">
        <v>596</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1668</v>
      </c>
      <c r="AE746" s="83"/>
      <c r="AF746" s="104">
        <v>1</v>
      </c>
      <c r="AG746" s="104">
        <v>1</v>
      </c>
      <c r="AH746" s="80"/>
      <c r="AI746" s="62"/>
      <c r="AJ746" s="50"/>
      <c r="AK746" s="50"/>
      <c r="AL746" s="50"/>
    </row>
    <row r="747" spans="1:38" hidden="1" outlineLevel="2" x14ac:dyDescent="0.25">
      <c r="A747" s="50"/>
      <c r="B747" s="59"/>
      <c r="C747" s="52">
        <f t="shared" si="115"/>
        <v>3</v>
      </c>
      <c r="D747" s="80"/>
      <c r="E747" s="75"/>
      <c r="F747" s="75" t="s">
        <v>1719</v>
      </c>
      <c r="G747" s="80"/>
      <c r="H747" s="83" t="s">
        <v>1701</v>
      </c>
      <c r="I747" s="103" t="s">
        <v>596</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1668</v>
      </c>
      <c r="AE747" s="83"/>
      <c r="AF747" s="104">
        <v>1</v>
      </c>
      <c r="AG747" s="104">
        <v>1</v>
      </c>
      <c r="AH747" s="80"/>
      <c r="AI747" s="62"/>
      <c r="AJ747" s="50"/>
      <c r="AK747" s="50"/>
      <c r="AL747" s="50"/>
    </row>
    <row r="748" spans="1:38" hidden="1" outlineLevel="2" x14ac:dyDescent="0.25">
      <c r="A748" s="50"/>
      <c r="B748" s="59"/>
      <c r="C748" s="52">
        <f t="shared" si="115"/>
        <v>3</v>
      </c>
      <c r="D748" s="80"/>
      <c r="E748" s="75"/>
      <c r="F748" s="75" t="s">
        <v>1720</v>
      </c>
      <c r="G748" s="80"/>
      <c r="H748" s="83" t="s">
        <v>1721</v>
      </c>
      <c r="I748" s="103" t="s">
        <v>596</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25">
      <c r="A749" s="50"/>
      <c r="B749" s="59"/>
      <c r="C749" s="52">
        <f t="shared" si="115"/>
        <v>3</v>
      </c>
      <c r="D749" s="80"/>
      <c r="E749" s="75"/>
      <c r="F749" s="75" t="s">
        <v>1722</v>
      </c>
      <c r="G749" s="80"/>
      <c r="H749" s="83" t="s">
        <v>1723</v>
      </c>
      <c r="I749" s="103" t="s">
        <v>596</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1724</v>
      </c>
      <c r="AE749" s="83"/>
      <c r="AF749" s="104">
        <v>1</v>
      </c>
      <c r="AG749" s="104">
        <v>1</v>
      </c>
      <c r="AH749" s="80"/>
      <c r="AI749" s="62"/>
      <c r="AJ749" s="50"/>
      <c r="AK749" s="50"/>
      <c r="AL749" s="50"/>
    </row>
    <row r="750" spans="1:38" hidden="1" outlineLevel="2" x14ac:dyDescent="0.25">
      <c r="A750" s="50"/>
      <c r="B750" s="59"/>
      <c r="C750" s="52">
        <f t="shared" si="115"/>
        <v>3</v>
      </c>
      <c r="D750" s="80"/>
      <c r="E750" s="75"/>
      <c r="F750" s="75" t="s">
        <v>1725</v>
      </c>
      <c r="G750" s="80"/>
      <c r="H750" s="83" t="s">
        <v>1726</v>
      </c>
      <c r="I750" s="103" t="s">
        <v>596</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25">
      <c r="A751" s="50"/>
      <c r="B751" s="59"/>
      <c r="C751" s="52">
        <f t="shared" si="115"/>
        <v>3</v>
      </c>
      <c r="D751" s="80"/>
      <c r="E751" s="75"/>
      <c r="F751" s="75" t="s">
        <v>1727</v>
      </c>
      <c r="G751" s="80"/>
      <c r="H751" s="83" t="s">
        <v>1728</v>
      </c>
      <c r="I751" s="103" t="s">
        <v>596</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1729</v>
      </c>
      <c r="AE751" s="83"/>
      <c r="AF751" s="104">
        <v>1</v>
      </c>
      <c r="AG751" s="104">
        <v>1</v>
      </c>
      <c r="AH751" s="80"/>
      <c r="AI751" s="62"/>
      <c r="AJ751" s="50"/>
      <c r="AK751" s="50"/>
      <c r="AL751" s="50"/>
    </row>
    <row r="752" spans="1:38" hidden="1" outlineLevel="2" x14ac:dyDescent="0.25">
      <c r="A752" s="50"/>
      <c r="B752" s="59"/>
      <c r="C752" s="52">
        <f t="shared" si="115"/>
        <v>3</v>
      </c>
      <c r="D752" s="80"/>
      <c r="E752" s="75"/>
      <c r="F752" s="75" t="s">
        <v>1730</v>
      </c>
      <c r="G752" s="80"/>
      <c r="H752" s="83" t="s">
        <v>2372</v>
      </c>
      <c r="I752" s="103" t="s">
        <v>596</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25">
      <c r="A753" s="50"/>
      <c r="B753" s="59"/>
      <c r="C753" s="52">
        <f t="shared" si="115"/>
        <v>3</v>
      </c>
      <c r="D753" s="80"/>
      <c r="E753" s="75"/>
      <c r="F753" s="75" t="s">
        <v>1731</v>
      </c>
      <c r="G753" s="80"/>
      <c r="H753" s="83" t="s">
        <v>2373</v>
      </c>
      <c r="I753" s="103" t="s">
        <v>596</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2514</v>
      </c>
      <c r="AE753" s="83"/>
      <c r="AF753" s="83">
        <v>1</v>
      </c>
      <c r="AG753" s="83">
        <v>1</v>
      </c>
      <c r="AH753" s="80"/>
      <c r="AI753" s="62"/>
      <c r="AJ753" s="50"/>
      <c r="AK753" s="50"/>
      <c r="AL753" s="50"/>
    </row>
    <row r="754" spans="1:38" hidden="1" outlineLevel="2" x14ac:dyDescent="0.25">
      <c r="A754" s="50"/>
      <c r="B754" s="59"/>
      <c r="C754" s="52">
        <f t="shared" si="115"/>
        <v>3</v>
      </c>
      <c r="D754" s="80"/>
      <c r="E754" s="75"/>
      <c r="F754" s="75" t="s">
        <v>1732</v>
      </c>
      <c r="G754" s="80"/>
      <c r="H754" s="83" t="s">
        <v>2374</v>
      </c>
      <c r="I754" s="103" t="s">
        <v>596</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25">
      <c r="A755" s="50"/>
      <c r="B755" s="59"/>
      <c r="C755" s="52">
        <f t="shared" ref="C755:C759" si="121">INT($C$40)+3</f>
        <v>4</v>
      </c>
      <c r="D755" s="80"/>
      <c r="E755" s="75"/>
      <c r="F755" s="75" t="s">
        <v>1733</v>
      </c>
      <c r="G755" s="80"/>
      <c r="H755" s="83" t="s">
        <v>2375</v>
      </c>
      <c r="I755" s="103" t="s">
        <v>596</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25">
      <c r="A756" s="50"/>
      <c r="B756" s="59"/>
      <c r="C756" s="52">
        <f t="shared" si="121"/>
        <v>4</v>
      </c>
      <c r="D756" s="80"/>
      <c r="E756" s="75"/>
      <c r="F756" s="75" t="s">
        <v>1734</v>
      </c>
      <c r="G756" s="80"/>
      <c r="H756" s="83" t="s">
        <v>1655</v>
      </c>
      <c r="I756" s="103" t="s">
        <v>596</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1"/>
        <v>4</v>
      </c>
      <c r="D757" s="80"/>
      <c r="E757" s="75"/>
      <c r="F757" s="75" t="s">
        <v>1735</v>
      </c>
      <c r="G757" s="80"/>
      <c r="H757" s="83" t="s">
        <v>1657</v>
      </c>
      <c r="I757" s="103" t="s">
        <v>596</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1"/>
        <v>4</v>
      </c>
      <c r="D758" s="80"/>
      <c r="E758" s="75"/>
      <c r="F758" s="75" t="s">
        <v>1736</v>
      </c>
      <c r="G758" s="80"/>
      <c r="H758" s="83" t="s">
        <v>1659</v>
      </c>
      <c r="I758" s="103" t="s">
        <v>596</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1"/>
        <v>4</v>
      </c>
      <c r="D759" s="80"/>
      <c r="E759" s="75"/>
      <c r="F759" s="75" t="s">
        <v>1737</v>
      </c>
      <c r="G759" s="80"/>
      <c r="H759" s="83" t="s">
        <v>1661</v>
      </c>
      <c r="I759" s="103" t="s">
        <v>596</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25">
      <c r="A760" s="50"/>
      <c r="B760" s="59"/>
      <c r="C760" s="52">
        <f>INT($C$40)+2</f>
        <v>3</v>
      </c>
      <c r="D760" s="80"/>
      <c r="E760" s="75" t="s">
        <v>1738</v>
      </c>
      <c r="F760" s="75" t="s">
        <v>1739</v>
      </c>
      <c r="G760" s="80"/>
      <c r="H760" s="83" t="s">
        <v>1740</v>
      </c>
      <c r="I760" s="103" t="s">
        <v>596</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1693</v>
      </c>
      <c r="AE760" s="83"/>
      <c r="AF760" s="83">
        <v>1</v>
      </c>
      <c r="AG760" s="83">
        <v>1</v>
      </c>
      <c r="AH760" s="80"/>
      <c r="AI760" s="62"/>
      <c r="AJ760" s="50"/>
      <c r="AK760" s="50"/>
      <c r="AL760" s="50"/>
    </row>
    <row r="761" spans="1:38" hidden="1" outlineLevel="2" x14ac:dyDescent="0.25">
      <c r="A761" s="50"/>
      <c r="B761" s="59"/>
      <c r="C761" s="52">
        <f>INT($C$40)+2</f>
        <v>3</v>
      </c>
      <c r="D761" s="80"/>
      <c r="E761" s="75"/>
      <c r="F761" s="75" t="s">
        <v>1741</v>
      </c>
      <c r="G761" s="80"/>
      <c r="H761" s="83" t="s">
        <v>1657</v>
      </c>
      <c r="I761" s="103" t="s">
        <v>596</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1127</v>
      </c>
      <c r="AE761" s="83"/>
      <c r="AF761" s="104">
        <v>1</v>
      </c>
      <c r="AG761" s="104">
        <v>1</v>
      </c>
      <c r="AH761" s="80"/>
      <c r="AI761" s="62"/>
      <c r="AJ761" s="50"/>
      <c r="AK761" s="50"/>
      <c r="AL761" s="50"/>
    </row>
    <row r="762" spans="1:38" hidden="1" outlineLevel="2" x14ac:dyDescent="0.25">
      <c r="A762" s="50"/>
      <c r="B762" s="59"/>
      <c r="C762" s="52">
        <f>INT($C$40)+2</f>
        <v>3</v>
      </c>
      <c r="D762" s="80"/>
      <c r="E762" s="75"/>
      <c r="F762" s="75" t="s">
        <v>1742</v>
      </c>
      <c r="G762" s="80"/>
      <c r="H762" s="83" t="s">
        <v>1659</v>
      </c>
      <c r="I762" s="103" t="s">
        <v>596</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1127</v>
      </c>
      <c r="AE762" s="83"/>
      <c r="AF762" s="104">
        <v>1</v>
      </c>
      <c r="AG762" s="104">
        <v>1</v>
      </c>
      <c r="AH762" s="80"/>
      <c r="AI762" s="62"/>
      <c r="AJ762" s="50"/>
      <c r="AK762" s="50"/>
      <c r="AL762" s="50"/>
    </row>
    <row r="763" spans="1:38" hidden="1" outlineLevel="2" collapsed="1" x14ac:dyDescent="0.25">
      <c r="A763" s="50"/>
      <c r="B763" s="59"/>
      <c r="C763" s="52">
        <f>INT($C$40)+2</f>
        <v>3</v>
      </c>
      <c r="D763" s="80"/>
      <c r="E763" s="75"/>
      <c r="F763" s="75" t="s">
        <v>1743</v>
      </c>
      <c r="G763" s="80"/>
      <c r="H763" s="83" t="s">
        <v>1661</v>
      </c>
      <c r="I763" s="103" t="s">
        <v>596</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1127</v>
      </c>
      <c r="AE763" s="83"/>
      <c r="AF763" s="104">
        <v>1</v>
      </c>
      <c r="AG763" s="104">
        <v>1</v>
      </c>
      <c r="AH763" s="80"/>
      <c r="AI763" s="62"/>
      <c r="AJ763" s="50"/>
      <c r="AK763" s="50"/>
      <c r="AL763" s="50"/>
    </row>
    <row r="764" spans="1:38" hidden="1" outlineLevel="3" x14ac:dyDescent="0.25">
      <c r="A764" s="50"/>
      <c r="B764" s="59"/>
      <c r="C764" s="52">
        <f t="shared" ref="C764:C771" si="123">INT($C$40)+3</f>
        <v>4</v>
      </c>
      <c r="D764" s="80"/>
      <c r="E764" s="75"/>
      <c r="F764" s="75" t="s">
        <v>1744</v>
      </c>
      <c r="G764" s="80"/>
      <c r="H764" s="83" t="s">
        <v>1745</v>
      </c>
      <c r="I764" s="103" t="s">
        <v>596</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25">
      <c r="A765" s="50"/>
      <c r="B765" s="59"/>
      <c r="C765" s="52">
        <f t="shared" si="123"/>
        <v>4</v>
      </c>
      <c r="D765" s="80"/>
      <c r="E765" s="75"/>
      <c r="F765" s="75" t="s">
        <v>1746</v>
      </c>
      <c r="G765" s="80"/>
      <c r="H765" s="83" t="s">
        <v>1657</v>
      </c>
      <c r="I765" s="103" t="s">
        <v>596</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25">
      <c r="A766" s="50"/>
      <c r="B766" s="59"/>
      <c r="C766" s="52">
        <f t="shared" si="123"/>
        <v>4</v>
      </c>
      <c r="D766" s="80"/>
      <c r="E766" s="75"/>
      <c r="F766" s="75" t="s">
        <v>1747</v>
      </c>
      <c r="G766" s="80"/>
      <c r="H766" s="83" t="s">
        <v>1659</v>
      </c>
      <c r="I766" s="103" t="s">
        <v>596</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25">
      <c r="A767" s="50"/>
      <c r="B767" s="59"/>
      <c r="C767" s="52">
        <f t="shared" si="123"/>
        <v>4</v>
      </c>
      <c r="D767" s="80"/>
      <c r="E767" s="75"/>
      <c r="F767" s="75" t="s">
        <v>1748</v>
      </c>
      <c r="G767" s="80"/>
      <c r="H767" s="83" t="s">
        <v>1661</v>
      </c>
      <c r="I767" s="103" t="s">
        <v>596</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25">
      <c r="A768" s="50"/>
      <c r="B768" s="59"/>
      <c r="C768" s="52">
        <f t="shared" si="123"/>
        <v>4</v>
      </c>
      <c r="D768" s="80"/>
      <c r="E768" s="75"/>
      <c r="F768" s="75" t="s">
        <v>1749</v>
      </c>
      <c r="G768" s="80"/>
      <c r="H768" s="83" t="s">
        <v>1750</v>
      </c>
      <c r="I768" s="103" t="s">
        <v>596</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25">
      <c r="A769" s="50"/>
      <c r="B769" s="59"/>
      <c r="C769" s="52">
        <f t="shared" si="123"/>
        <v>4</v>
      </c>
      <c r="D769" s="80"/>
      <c r="E769" s="75"/>
      <c r="F769" s="75" t="s">
        <v>1751</v>
      </c>
      <c r="G769" s="80"/>
      <c r="H769" s="83" t="s">
        <v>1657</v>
      </c>
      <c r="I769" s="103" t="s">
        <v>596</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25">
      <c r="A770" s="50"/>
      <c r="B770" s="59"/>
      <c r="C770" s="52">
        <f t="shared" si="123"/>
        <v>4</v>
      </c>
      <c r="D770" s="80"/>
      <c r="E770" s="75"/>
      <c r="F770" s="75" t="s">
        <v>1752</v>
      </c>
      <c r="G770" s="80"/>
      <c r="H770" s="83" t="s">
        <v>1659</v>
      </c>
      <c r="I770" s="103" t="s">
        <v>596</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23"/>
        <v>4</v>
      </c>
      <c r="D771" s="80"/>
      <c r="E771" s="75"/>
      <c r="F771" s="75" t="s">
        <v>1753</v>
      </c>
      <c r="G771" s="80"/>
      <c r="H771" s="83" t="s">
        <v>1661</v>
      </c>
      <c r="I771" s="103" t="s">
        <v>596</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25">
      <c r="A772" s="50"/>
      <c r="B772" s="59"/>
      <c r="C772" s="52">
        <f t="shared" ref="C772:C795" si="124">INT($C$40)+2</f>
        <v>3</v>
      </c>
      <c r="D772" s="80"/>
      <c r="E772" s="75" t="s">
        <v>883</v>
      </c>
      <c r="F772" s="75" t="s">
        <v>1754</v>
      </c>
      <c r="G772" s="80"/>
      <c r="H772" s="83" t="s">
        <v>1755</v>
      </c>
      <c r="I772" s="103" t="s">
        <v>596</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25">
      <c r="A773" s="50"/>
      <c r="B773" s="59"/>
      <c r="C773" s="52">
        <f t="shared" si="124"/>
        <v>3</v>
      </c>
      <c r="D773" s="80"/>
      <c r="E773" s="75"/>
      <c r="F773" s="75" t="s">
        <v>1756</v>
      </c>
      <c r="G773" s="80"/>
      <c r="H773" s="83" t="s">
        <v>1757</v>
      </c>
      <c r="I773" s="103" t="s">
        <v>596</v>
      </c>
      <c r="J773" s="103"/>
      <c r="K773" s="104">
        <v>1.5</v>
      </c>
      <c r="L773" s="104">
        <v>1.5</v>
      </c>
      <c r="M773" s="104">
        <v>1</v>
      </c>
      <c r="N773" s="104">
        <v>1</v>
      </c>
      <c r="O773" s="104">
        <v>1</v>
      </c>
      <c r="P773" s="104">
        <v>1</v>
      </c>
      <c r="Q773" s="83"/>
      <c r="R773" s="83" t="s">
        <v>645</v>
      </c>
      <c r="S773" s="83" t="s">
        <v>645</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25">
      <c r="A774" s="50"/>
      <c r="B774" s="59"/>
      <c r="C774" s="52">
        <f t="shared" si="124"/>
        <v>3</v>
      </c>
      <c r="D774" s="80"/>
      <c r="E774" s="75"/>
      <c r="F774" s="75" t="s">
        <v>1758</v>
      </c>
      <c r="G774" s="80"/>
      <c r="H774" s="83" t="s">
        <v>1759</v>
      </c>
      <c r="I774" s="103" t="s">
        <v>596</v>
      </c>
      <c r="J774" s="103"/>
      <c r="K774" s="104">
        <v>1.75</v>
      </c>
      <c r="L774" s="104">
        <v>1.75</v>
      </c>
      <c r="M774" s="83"/>
      <c r="N774" s="83"/>
      <c r="O774" s="83"/>
      <c r="P774" s="83"/>
      <c r="Q774" s="83"/>
      <c r="R774" s="83" t="s">
        <v>645</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25">
      <c r="A775" s="50"/>
      <c r="B775" s="59"/>
      <c r="C775" s="52">
        <f t="shared" si="124"/>
        <v>3</v>
      </c>
      <c r="D775" s="80"/>
      <c r="E775" s="75"/>
      <c r="F775" s="75" t="s">
        <v>1760</v>
      </c>
      <c r="G775" s="80"/>
      <c r="H775" s="83" t="s">
        <v>1761</v>
      </c>
      <c r="I775" s="103" t="s">
        <v>596</v>
      </c>
      <c r="J775" s="103"/>
      <c r="K775" s="104">
        <v>2</v>
      </c>
      <c r="L775" s="104">
        <v>2</v>
      </c>
      <c r="M775" s="83"/>
      <c r="N775" s="83"/>
      <c r="O775" s="83"/>
      <c r="P775" s="83"/>
      <c r="Q775" s="83"/>
      <c r="R775" s="83" t="s">
        <v>645</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25">
      <c r="A776" s="50"/>
      <c r="B776" s="59"/>
      <c r="C776" s="52">
        <f t="shared" si="124"/>
        <v>3</v>
      </c>
      <c r="D776" s="80"/>
      <c r="E776" s="75" t="s">
        <v>886</v>
      </c>
      <c r="F776" s="75" t="s">
        <v>1762</v>
      </c>
      <c r="G776" s="80"/>
      <c r="H776" s="83" t="s">
        <v>1763</v>
      </c>
      <c r="I776" s="103" t="s">
        <v>596</v>
      </c>
      <c r="J776" s="103" t="s">
        <v>1301</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25">
      <c r="A777" s="50"/>
      <c r="B777" s="59"/>
      <c r="C777" s="52">
        <f t="shared" si="124"/>
        <v>3</v>
      </c>
      <c r="D777" s="80"/>
      <c r="E777" s="75"/>
      <c r="F777" s="75" t="s">
        <v>1764</v>
      </c>
      <c r="G777" s="80"/>
      <c r="H777" s="83" t="s">
        <v>1765</v>
      </c>
      <c r="I777" s="103" t="s">
        <v>123</v>
      </c>
      <c r="J777" s="103" t="s">
        <v>1301</v>
      </c>
      <c r="K777" s="104">
        <v>0.1</v>
      </c>
      <c r="L777" s="104">
        <v>0.1</v>
      </c>
      <c r="M777" s="104">
        <v>7.0000000000000007E-2</v>
      </c>
      <c r="N777" s="104">
        <v>7.0000000000000007E-2</v>
      </c>
      <c r="O777" s="104">
        <v>7.0000000000000007E-2</v>
      </c>
      <c r="P777" s="104">
        <v>7.0000000000000007E-2</v>
      </c>
      <c r="Q777" s="83"/>
      <c r="R777" s="83" t="s">
        <v>645</v>
      </c>
      <c r="S777" s="83" t="s">
        <v>645</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25">
      <c r="A778" s="50"/>
      <c r="B778" s="59"/>
      <c r="C778" s="52">
        <f t="shared" si="124"/>
        <v>3</v>
      </c>
      <c r="D778" s="80"/>
      <c r="E778" s="75"/>
      <c r="F778" s="75" t="s">
        <v>1766</v>
      </c>
      <c r="G778" s="80"/>
      <c r="H778" s="83" t="s">
        <v>1767</v>
      </c>
      <c r="I778" s="103" t="s">
        <v>123</v>
      </c>
      <c r="J778" s="103" t="s">
        <v>1301</v>
      </c>
      <c r="K778" s="104">
        <v>8.5000000000000006E-2</v>
      </c>
      <c r="L778" s="104">
        <v>8.5000000000000006E-2</v>
      </c>
      <c r="M778" s="83"/>
      <c r="N778" s="83"/>
      <c r="O778" s="83"/>
      <c r="P778" s="83"/>
      <c r="Q778" s="83"/>
      <c r="R778" s="83" t="s">
        <v>645</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25">
      <c r="A779" s="50"/>
      <c r="B779" s="59"/>
      <c r="C779" s="52">
        <f t="shared" si="124"/>
        <v>3</v>
      </c>
      <c r="D779" s="80"/>
      <c r="E779" s="75"/>
      <c r="F779" s="75" t="s">
        <v>1768</v>
      </c>
      <c r="G779" s="80"/>
      <c r="H779" s="83" t="s">
        <v>1769</v>
      </c>
      <c r="I779" s="103" t="s">
        <v>123</v>
      </c>
      <c r="J779" s="103" t="s">
        <v>1301</v>
      </c>
      <c r="K779" s="104">
        <v>7.0000000000000007E-2</v>
      </c>
      <c r="L779" s="104">
        <v>7.0000000000000007E-2</v>
      </c>
      <c r="M779" s="83"/>
      <c r="N779" s="83"/>
      <c r="O779" s="83"/>
      <c r="P779" s="83"/>
      <c r="Q779" s="83"/>
      <c r="R779" s="83" t="s">
        <v>645</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25">
      <c r="A780" s="50"/>
      <c r="B780" s="59"/>
      <c r="C780" s="52">
        <f t="shared" si="124"/>
        <v>3</v>
      </c>
      <c r="D780" s="80"/>
      <c r="E780" s="75"/>
      <c r="F780" s="75" t="s">
        <v>1770</v>
      </c>
      <c r="G780" s="80"/>
      <c r="H780" s="83" t="s">
        <v>1771</v>
      </c>
      <c r="I780" s="103" t="s">
        <v>596</v>
      </c>
      <c r="J780" s="103" t="s">
        <v>1258</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25">
      <c r="A781" s="50"/>
      <c r="B781" s="59"/>
      <c r="C781" s="52">
        <f t="shared" si="124"/>
        <v>3</v>
      </c>
      <c r="D781" s="80"/>
      <c r="E781" s="75"/>
      <c r="F781" s="75" t="s">
        <v>1772</v>
      </c>
      <c r="G781" s="80"/>
      <c r="H781" s="83" t="s">
        <v>1773</v>
      </c>
      <c r="I781" s="103" t="s">
        <v>791</v>
      </c>
      <c r="J781" s="103" t="s">
        <v>1258</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2377</v>
      </c>
      <c r="AE781" s="83"/>
      <c r="AF781" s="104">
        <v>1</v>
      </c>
      <c r="AG781" s="104">
        <v>1</v>
      </c>
      <c r="AH781" s="80"/>
      <c r="AI781" s="62"/>
      <c r="AJ781" s="50"/>
      <c r="AK781" s="50"/>
      <c r="AL781" s="50"/>
    </row>
    <row r="782" spans="1:38" hidden="1" outlineLevel="2" x14ac:dyDescent="0.25">
      <c r="A782" s="50"/>
      <c r="B782" s="59"/>
      <c r="C782" s="52">
        <f t="shared" si="124"/>
        <v>3</v>
      </c>
      <c r="D782" s="80"/>
      <c r="E782" s="75"/>
      <c r="F782" s="75" t="s">
        <v>1774</v>
      </c>
      <c r="G782" s="80"/>
      <c r="H782" s="83" t="s">
        <v>1775</v>
      </c>
      <c r="I782" s="103" t="s">
        <v>791</v>
      </c>
      <c r="J782" s="103" t="s">
        <v>1258</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25">
      <c r="A783" s="50"/>
      <c r="B783" s="59"/>
      <c r="C783" s="52">
        <f t="shared" si="124"/>
        <v>3</v>
      </c>
      <c r="D783" s="80"/>
      <c r="E783" s="75"/>
      <c r="F783" s="75" t="s">
        <v>1776</v>
      </c>
      <c r="G783" s="80"/>
      <c r="H783" s="83" t="s">
        <v>1777</v>
      </c>
      <c r="I783" s="103" t="s">
        <v>791</v>
      </c>
      <c r="J783" s="103" t="s">
        <v>1258</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25">
      <c r="A784" s="50"/>
      <c r="B784" s="59"/>
      <c r="C784" s="52">
        <f t="shared" si="124"/>
        <v>3</v>
      </c>
      <c r="D784" s="80"/>
      <c r="E784" s="75"/>
      <c r="F784" s="75" t="s">
        <v>1778</v>
      </c>
      <c r="G784" s="80"/>
      <c r="H784" s="83" t="s">
        <v>2379</v>
      </c>
      <c r="I784" s="103" t="s">
        <v>596</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4"/>
        <v>3</v>
      </c>
      <c r="D785" s="80"/>
      <c r="E785" s="75"/>
      <c r="F785" s="75" t="s">
        <v>1780</v>
      </c>
      <c r="G785" s="80"/>
      <c r="H785" s="83" t="s">
        <v>1657</v>
      </c>
      <c r="I785" s="103" t="s">
        <v>596</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4"/>
        <v>3</v>
      </c>
      <c r="D786" s="80"/>
      <c r="E786" s="75"/>
      <c r="F786" s="75" t="s">
        <v>1781</v>
      </c>
      <c r="G786" s="80"/>
      <c r="H786" s="83" t="s">
        <v>1659</v>
      </c>
      <c r="I786" s="103" t="s">
        <v>596</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4"/>
        <v>3</v>
      </c>
      <c r="D787" s="80"/>
      <c r="E787" s="75"/>
      <c r="F787" s="75" t="s">
        <v>1782</v>
      </c>
      <c r="G787" s="80"/>
      <c r="H787" s="83" t="s">
        <v>1661</v>
      </c>
      <c r="I787" s="103" t="s">
        <v>596</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c r="B788" s="59"/>
      <c r="C788" s="52">
        <f t="shared" si="124"/>
        <v>3</v>
      </c>
      <c r="D788" s="80"/>
      <c r="E788" s="75"/>
      <c r="F788" s="75" t="s">
        <v>1783</v>
      </c>
      <c r="G788" s="80"/>
      <c r="H788" s="83" t="s">
        <v>1784</v>
      </c>
      <c r="I788" s="103" t="s">
        <v>596</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c r="B789" s="59"/>
      <c r="C789" s="52">
        <f t="shared" si="124"/>
        <v>3</v>
      </c>
      <c r="D789" s="80"/>
      <c r="E789" s="75"/>
      <c r="F789" s="75" t="s">
        <v>1785</v>
      </c>
      <c r="G789" s="80"/>
      <c r="H789" s="83" t="s">
        <v>1786</v>
      </c>
      <c r="I789" s="103" t="s">
        <v>596</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c r="B790" s="59"/>
      <c r="C790" s="52">
        <f t="shared" si="124"/>
        <v>3</v>
      </c>
      <c r="D790" s="80"/>
      <c r="E790" s="75"/>
      <c r="F790" s="75" t="s">
        <v>1787</v>
      </c>
      <c r="G790" s="80"/>
      <c r="H790" s="83" t="s">
        <v>1788</v>
      </c>
      <c r="I790" s="103" t="s">
        <v>596</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c r="B791" s="59"/>
      <c r="C791" s="52">
        <f t="shared" si="124"/>
        <v>3</v>
      </c>
      <c r="D791" s="80"/>
      <c r="E791" s="75"/>
      <c r="F791" s="75" t="s">
        <v>1789</v>
      </c>
      <c r="G791" s="80"/>
      <c r="H791" s="83" t="s">
        <v>1790</v>
      </c>
      <c r="I791" s="103" t="s">
        <v>596</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c r="B792" s="59"/>
      <c r="C792" s="52">
        <f t="shared" si="124"/>
        <v>3</v>
      </c>
      <c r="D792" s="80"/>
      <c r="E792" s="75"/>
      <c r="F792" s="75" t="s">
        <v>1791</v>
      </c>
      <c r="G792" s="80"/>
      <c r="H792" s="83" t="s">
        <v>1655</v>
      </c>
      <c r="I792" s="103" t="s">
        <v>596</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c r="B793" s="59"/>
      <c r="C793" s="52">
        <f t="shared" si="124"/>
        <v>3</v>
      </c>
      <c r="D793" s="80"/>
      <c r="E793" s="75"/>
      <c r="F793" s="75" t="s">
        <v>1792</v>
      </c>
      <c r="G793" s="80"/>
      <c r="H793" s="83" t="s">
        <v>1657</v>
      </c>
      <c r="I793" s="103" t="s">
        <v>596</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c r="B794" s="59"/>
      <c r="C794" s="52">
        <f t="shared" si="124"/>
        <v>3</v>
      </c>
      <c r="D794" s="80"/>
      <c r="E794" s="75"/>
      <c r="F794" s="75" t="s">
        <v>1793</v>
      </c>
      <c r="G794" s="80"/>
      <c r="H794" s="83" t="s">
        <v>1659</v>
      </c>
      <c r="I794" s="103" t="s">
        <v>596</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c r="B795" s="59"/>
      <c r="C795" s="52">
        <f t="shared" si="124"/>
        <v>3</v>
      </c>
      <c r="D795" s="80"/>
      <c r="E795" s="75"/>
      <c r="F795" s="75" t="s">
        <v>1794</v>
      </c>
      <c r="G795" s="80"/>
      <c r="H795" s="83" t="s">
        <v>1661</v>
      </c>
      <c r="I795" s="103" t="s">
        <v>596</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25">
      <c r="A796" s="50"/>
      <c r="B796" s="59"/>
      <c r="C796" s="52">
        <f>INT($C$40)+1</f>
        <v>2</v>
      </c>
      <c r="D796" s="80"/>
      <c r="E796" s="75"/>
      <c r="F796" s="319" t="s">
        <v>1795</v>
      </c>
      <c r="G796" s="80"/>
      <c r="H796" s="298" t="s">
        <v>1796</v>
      </c>
      <c r="I796" s="144"/>
      <c r="J796" s="144" t="s">
        <v>1158</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25">
      <c r="A797" s="50"/>
      <c r="B797" s="59"/>
      <c r="C797" s="52">
        <f>INT($C$40)+2</f>
        <v>3</v>
      </c>
      <c r="D797" s="80"/>
      <c r="E797" s="75" t="s">
        <v>890</v>
      </c>
      <c r="F797" s="75" t="s">
        <v>1797</v>
      </c>
      <c r="G797" s="80"/>
      <c r="H797" s="83" t="s">
        <v>1798</v>
      </c>
      <c r="I797" s="103" t="s">
        <v>764</v>
      </c>
      <c r="J797" s="103"/>
      <c r="K797" s="83"/>
      <c r="L797" s="83"/>
      <c r="M797" s="83"/>
      <c r="N797" s="83"/>
      <c r="O797" s="83"/>
      <c r="P797" s="83"/>
      <c r="Q797" s="83"/>
      <c r="R797" s="83" t="s">
        <v>771</v>
      </c>
      <c r="S797" s="83" t="s">
        <v>895</v>
      </c>
      <c r="T797" s="83"/>
      <c r="U797" s="83">
        <v>0</v>
      </c>
      <c r="V797" s="83">
        <v>0</v>
      </c>
      <c r="W797" s="83">
        <v>0</v>
      </c>
      <c r="X797" s="83">
        <v>0</v>
      </c>
      <c r="Y797" s="83">
        <v>0</v>
      </c>
      <c r="Z797" s="83">
        <v>0</v>
      </c>
      <c r="AA797" s="83">
        <v>0</v>
      </c>
      <c r="AB797" s="83">
        <v>0</v>
      </c>
      <c r="AC797" s="83"/>
      <c r="AD797" s="318" t="s">
        <v>1799</v>
      </c>
      <c r="AE797" s="83"/>
      <c r="AF797" s="83">
        <v>1</v>
      </c>
      <c r="AG797" s="83">
        <v>1</v>
      </c>
      <c r="AH797" s="80"/>
      <c r="AI797" s="62"/>
      <c r="AJ797" s="50"/>
      <c r="AK797" s="50"/>
      <c r="AL797" s="50"/>
    </row>
    <row r="798" spans="1:38" hidden="1" outlineLevel="2" x14ac:dyDescent="0.25">
      <c r="A798" s="50"/>
      <c r="B798" s="59"/>
      <c r="C798" s="52">
        <f>INT($C$40)+2</f>
        <v>3</v>
      </c>
      <c r="D798" s="80"/>
      <c r="E798" s="75"/>
      <c r="F798" s="75" t="s">
        <v>1800</v>
      </c>
      <c r="G798" s="80"/>
      <c r="H798" s="83" t="s">
        <v>1801</v>
      </c>
      <c r="I798" s="103" t="s">
        <v>764</v>
      </c>
      <c r="J798" s="103"/>
      <c r="K798" s="104">
        <v>0.38900000000000001</v>
      </c>
      <c r="L798" s="104">
        <v>0.48599999999999999</v>
      </c>
      <c r="M798" s="104">
        <v>0.375</v>
      </c>
      <c r="N798" s="104">
        <v>0.375</v>
      </c>
      <c r="O798" s="104">
        <v>0.375</v>
      </c>
      <c r="P798" s="104">
        <v>0.5</v>
      </c>
      <c r="Q798" s="83"/>
      <c r="R798" s="83" t="s">
        <v>771</v>
      </c>
      <c r="S798" s="83" t="s">
        <v>895</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25">
      <c r="A799" s="50"/>
      <c r="B799" s="59"/>
      <c r="C799" s="52">
        <f>INT($C$40)+2</f>
        <v>3</v>
      </c>
      <c r="D799" s="80"/>
      <c r="E799" s="75"/>
      <c r="F799" s="75" t="s">
        <v>1797</v>
      </c>
      <c r="G799" s="80"/>
      <c r="H799" s="83" t="s">
        <v>1802</v>
      </c>
      <c r="I799" s="103" t="s">
        <v>764</v>
      </c>
      <c r="J799" s="103"/>
      <c r="K799" s="104">
        <v>0.622</v>
      </c>
      <c r="L799" s="104">
        <v>0.77800000000000002</v>
      </c>
      <c r="M799" s="83"/>
      <c r="N799" s="83"/>
      <c r="O799" s="83"/>
      <c r="P799" s="83"/>
      <c r="Q799" s="83"/>
      <c r="R799" s="83" t="s">
        <v>771</v>
      </c>
      <c r="S799" s="83" t="s">
        <v>895</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25">
      <c r="A800" s="50"/>
      <c r="B800" s="59"/>
      <c r="C800" s="52">
        <f>INT($C$40)+2</f>
        <v>3</v>
      </c>
      <c r="D800" s="80"/>
      <c r="E800" s="75"/>
      <c r="F800" s="75" t="s">
        <v>1803</v>
      </c>
      <c r="G800" s="80"/>
      <c r="H800" s="83" t="s">
        <v>1804</v>
      </c>
      <c r="I800" s="103" t="s">
        <v>764</v>
      </c>
      <c r="J800" s="103"/>
      <c r="K800" s="104">
        <v>0.746</v>
      </c>
      <c r="L800" s="104">
        <v>0.93400000000000005</v>
      </c>
      <c r="M800" s="83"/>
      <c r="N800" s="83"/>
      <c r="O800" s="83"/>
      <c r="P800" s="83"/>
      <c r="Q800" s="83"/>
      <c r="R800" s="83" t="s">
        <v>771</v>
      </c>
      <c r="S800" s="83" t="s">
        <v>895</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25">
      <c r="A801" s="50">
        <f>A721+1</f>
        <v>1</v>
      </c>
      <c r="B801" s="59"/>
      <c r="C801" s="52">
        <f t="shared" ref="C801:C864" si="129">INT($C$40)+3</f>
        <v>4</v>
      </c>
      <c r="D801" s="80"/>
      <c r="E801" s="75"/>
      <c r="F801" s="75" t="s">
        <v>1805</v>
      </c>
      <c r="G801" s="80"/>
      <c r="H801" s="83" t="s">
        <v>1655</v>
      </c>
      <c r="I801" s="103" t="s">
        <v>596</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29"/>
        <v>4</v>
      </c>
      <c r="D802" s="80"/>
      <c r="E802" s="75"/>
      <c r="F802" s="75" t="s">
        <v>1806</v>
      </c>
      <c r="G802" s="80"/>
      <c r="H802" s="83" t="s">
        <v>1657</v>
      </c>
      <c r="I802" s="103" t="s">
        <v>596</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29"/>
        <v>4</v>
      </c>
      <c r="D803" s="80"/>
      <c r="E803" s="75"/>
      <c r="F803" s="75" t="s">
        <v>1807</v>
      </c>
      <c r="G803" s="80"/>
      <c r="H803" s="83" t="s">
        <v>1659</v>
      </c>
      <c r="I803" s="103" t="s">
        <v>596</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29"/>
        <v>4</v>
      </c>
      <c r="D804" s="80"/>
      <c r="E804" s="75"/>
      <c r="F804" s="75" t="s">
        <v>1808</v>
      </c>
      <c r="G804" s="80"/>
      <c r="H804" s="83" t="s">
        <v>1661</v>
      </c>
      <c r="I804" s="103" t="s">
        <v>596</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ref="A805:A812" si="130">A801+1</f>
        <v>2</v>
      </c>
      <c r="B805" s="59"/>
      <c r="C805" s="52">
        <f t="shared" si="129"/>
        <v>4</v>
      </c>
      <c r="D805" s="80"/>
      <c r="E805" s="75"/>
      <c r="F805" s="75" t="s">
        <v>1809</v>
      </c>
      <c r="G805" s="80"/>
      <c r="H805" s="83" t="s">
        <v>1655</v>
      </c>
      <c r="I805" s="103" t="s">
        <v>596</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30"/>
        <v>2</v>
      </c>
      <c r="B806" s="59"/>
      <c r="C806" s="52">
        <f t="shared" si="129"/>
        <v>4</v>
      </c>
      <c r="D806" s="80"/>
      <c r="E806" s="75"/>
      <c r="F806" s="75" t="s">
        <v>1810</v>
      </c>
      <c r="G806" s="80"/>
      <c r="H806" s="83" t="s">
        <v>1657</v>
      </c>
      <c r="I806" s="103" t="s">
        <v>596</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30"/>
        <v>2</v>
      </c>
      <c r="B807" s="59"/>
      <c r="C807" s="52">
        <f t="shared" si="129"/>
        <v>4</v>
      </c>
      <c r="D807" s="80"/>
      <c r="E807" s="75"/>
      <c r="F807" s="75" t="s">
        <v>1811</v>
      </c>
      <c r="G807" s="80"/>
      <c r="H807" s="83" t="s">
        <v>1659</v>
      </c>
      <c r="I807" s="103" t="s">
        <v>596</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30"/>
        <v>2</v>
      </c>
      <c r="B808" s="59"/>
      <c r="C808" s="52">
        <f t="shared" si="129"/>
        <v>4</v>
      </c>
      <c r="D808" s="80"/>
      <c r="E808" s="75"/>
      <c r="F808" s="75" t="s">
        <v>1812</v>
      </c>
      <c r="G808" s="80"/>
      <c r="H808" s="83" t="s">
        <v>1661</v>
      </c>
      <c r="I808" s="103" t="s">
        <v>596</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30"/>
        <v>3</v>
      </c>
      <c r="B809" s="59"/>
      <c r="C809" s="52">
        <f t="shared" si="129"/>
        <v>4</v>
      </c>
      <c r="D809" s="80"/>
      <c r="E809" s="75"/>
      <c r="F809" s="75" t="s">
        <v>1813</v>
      </c>
      <c r="G809" s="80"/>
      <c r="H809" s="83" t="s">
        <v>1655</v>
      </c>
      <c r="I809" s="103" t="s">
        <v>596</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30"/>
        <v>3</v>
      </c>
      <c r="B810" s="59"/>
      <c r="C810" s="52">
        <f t="shared" si="129"/>
        <v>4</v>
      </c>
      <c r="D810" s="80"/>
      <c r="E810" s="75"/>
      <c r="F810" s="75" t="s">
        <v>1814</v>
      </c>
      <c r="G810" s="80"/>
      <c r="H810" s="83" t="s">
        <v>1657</v>
      </c>
      <c r="I810" s="103" t="s">
        <v>596</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30"/>
        <v>3</v>
      </c>
      <c r="B811" s="59"/>
      <c r="C811" s="52">
        <f t="shared" si="129"/>
        <v>4</v>
      </c>
      <c r="D811" s="80"/>
      <c r="E811" s="75"/>
      <c r="F811" s="75" t="s">
        <v>1815</v>
      </c>
      <c r="G811" s="80"/>
      <c r="H811" s="83" t="s">
        <v>1659</v>
      </c>
      <c r="I811" s="103" t="s">
        <v>596</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30"/>
        <v>3</v>
      </c>
      <c r="B812" s="59"/>
      <c r="C812" s="52">
        <f t="shared" si="129"/>
        <v>4</v>
      </c>
      <c r="D812" s="80"/>
      <c r="E812" s="75"/>
      <c r="F812" s="75" t="s">
        <v>1816</v>
      </c>
      <c r="G812" s="80"/>
      <c r="H812" s="83" t="s">
        <v>1661</v>
      </c>
      <c r="I812" s="103" t="s">
        <v>596</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29"/>
        <v>4</v>
      </c>
      <c r="D813" s="80"/>
      <c r="E813" s="75"/>
      <c r="F813" s="75" t="s">
        <v>1817</v>
      </c>
      <c r="G813" s="80"/>
      <c r="H813" s="83" t="s">
        <v>1655</v>
      </c>
      <c r="I813" s="103" t="s">
        <v>596</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29"/>
        <v>4</v>
      </c>
      <c r="D814" s="80"/>
      <c r="E814" s="75"/>
      <c r="F814" s="75" t="s">
        <v>1818</v>
      </c>
      <c r="G814" s="80"/>
      <c r="H814" s="83" t="s">
        <v>1657</v>
      </c>
      <c r="I814" s="103" t="s">
        <v>596</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29"/>
        <v>4</v>
      </c>
      <c r="D815" s="80"/>
      <c r="E815" s="75"/>
      <c r="F815" s="75" t="s">
        <v>1819</v>
      </c>
      <c r="G815" s="80"/>
      <c r="H815" s="83" t="s">
        <v>1659</v>
      </c>
      <c r="I815" s="103" t="s">
        <v>596</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29"/>
        <v>4</v>
      </c>
      <c r="D816" s="80"/>
      <c r="E816" s="75"/>
      <c r="F816" s="75" t="s">
        <v>1820</v>
      </c>
      <c r="G816" s="80"/>
      <c r="H816" s="83" t="s">
        <v>1661</v>
      </c>
      <c r="I816" s="103" t="s">
        <v>596</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ref="A817:A824" si="131">A813+1</f>
        <v>2</v>
      </c>
      <c r="B817" s="59"/>
      <c r="C817" s="52">
        <f t="shared" si="129"/>
        <v>4</v>
      </c>
      <c r="D817" s="80"/>
      <c r="E817" s="75"/>
      <c r="F817" s="75" t="s">
        <v>1821</v>
      </c>
      <c r="G817" s="80"/>
      <c r="H817" s="83" t="s">
        <v>1655</v>
      </c>
      <c r="I817" s="103" t="s">
        <v>596</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31"/>
        <v>2</v>
      </c>
      <c r="B818" s="59"/>
      <c r="C818" s="52">
        <f t="shared" si="129"/>
        <v>4</v>
      </c>
      <c r="D818" s="80"/>
      <c r="E818" s="75"/>
      <c r="F818" s="75" t="s">
        <v>1822</v>
      </c>
      <c r="G818" s="80"/>
      <c r="H818" s="83" t="s">
        <v>1657</v>
      </c>
      <c r="I818" s="103" t="s">
        <v>596</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31"/>
        <v>2</v>
      </c>
      <c r="B819" s="59"/>
      <c r="C819" s="52">
        <f t="shared" si="129"/>
        <v>4</v>
      </c>
      <c r="D819" s="80"/>
      <c r="E819" s="75"/>
      <c r="F819" s="75" t="s">
        <v>1823</v>
      </c>
      <c r="G819" s="80"/>
      <c r="H819" s="83" t="s">
        <v>1659</v>
      </c>
      <c r="I819" s="103" t="s">
        <v>596</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31"/>
        <v>2</v>
      </c>
      <c r="B820" s="59"/>
      <c r="C820" s="52">
        <f t="shared" si="129"/>
        <v>4</v>
      </c>
      <c r="D820" s="80"/>
      <c r="E820" s="75"/>
      <c r="F820" s="75" t="s">
        <v>1824</v>
      </c>
      <c r="G820" s="80"/>
      <c r="H820" s="83" t="s">
        <v>1661</v>
      </c>
      <c r="I820" s="103" t="s">
        <v>596</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31"/>
        <v>3</v>
      </c>
      <c r="B821" s="59"/>
      <c r="C821" s="52">
        <f t="shared" si="129"/>
        <v>4</v>
      </c>
      <c r="D821" s="80"/>
      <c r="E821" s="75"/>
      <c r="F821" s="75" t="s">
        <v>1825</v>
      </c>
      <c r="G821" s="80"/>
      <c r="H821" s="83" t="s">
        <v>1655</v>
      </c>
      <c r="I821" s="103" t="s">
        <v>596</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31"/>
        <v>3</v>
      </c>
      <c r="B822" s="59"/>
      <c r="C822" s="52">
        <f t="shared" si="129"/>
        <v>4</v>
      </c>
      <c r="D822" s="80"/>
      <c r="E822" s="75"/>
      <c r="F822" s="75" t="s">
        <v>1826</v>
      </c>
      <c r="G822" s="80"/>
      <c r="H822" s="83" t="s">
        <v>1657</v>
      </c>
      <c r="I822" s="103" t="s">
        <v>596</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31"/>
        <v>3</v>
      </c>
      <c r="B823" s="59"/>
      <c r="C823" s="52">
        <f t="shared" si="129"/>
        <v>4</v>
      </c>
      <c r="D823" s="80"/>
      <c r="E823" s="75"/>
      <c r="F823" s="75" t="s">
        <v>1827</v>
      </c>
      <c r="G823" s="80"/>
      <c r="H823" s="83" t="s">
        <v>1659</v>
      </c>
      <c r="I823" s="103" t="s">
        <v>596</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31"/>
        <v>3</v>
      </c>
      <c r="B824" s="59"/>
      <c r="C824" s="52">
        <f t="shared" si="129"/>
        <v>4</v>
      </c>
      <c r="D824" s="80"/>
      <c r="E824" s="75"/>
      <c r="F824" s="75" t="s">
        <v>1828</v>
      </c>
      <c r="G824" s="80"/>
      <c r="H824" s="83" t="s">
        <v>1661</v>
      </c>
      <c r="I824" s="103" t="s">
        <v>596</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29"/>
        <v>4</v>
      </c>
      <c r="D825" s="80"/>
      <c r="E825" s="75"/>
      <c r="F825" s="75" t="s">
        <v>1829</v>
      </c>
      <c r="G825" s="80"/>
      <c r="H825" s="83" t="s">
        <v>1655</v>
      </c>
      <c r="I825" s="103" t="s">
        <v>596</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29"/>
        <v>4</v>
      </c>
      <c r="D826" s="80"/>
      <c r="E826" s="75"/>
      <c r="F826" s="75" t="s">
        <v>1830</v>
      </c>
      <c r="G826" s="80"/>
      <c r="H826" s="83" t="s">
        <v>1657</v>
      </c>
      <c r="I826" s="103" t="s">
        <v>596</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29"/>
        <v>4</v>
      </c>
      <c r="D827" s="80"/>
      <c r="E827" s="75"/>
      <c r="F827" s="75" t="s">
        <v>1831</v>
      </c>
      <c r="G827" s="80"/>
      <c r="H827" s="83" t="s">
        <v>1659</v>
      </c>
      <c r="I827" s="103" t="s">
        <v>596</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29"/>
        <v>4</v>
      </c>
      <c r="D828" s="80"/>
      <c r="E828" s="75"/>
      <c r="F828" s="75" t="s">
        <v>1832</v>
      </c>
      <c r="G828" s="80"/>
      <c r="H828" s="83" t="s">
        <v>1661</v>
      </c>
      <c r="I828" s="103" t="s">
        <v>596</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ref="A829:A836" si="132">A825+1</f>
        <v>2</v>
      </c>
      <c r="B829" s="59"/>
      <c r="C829" s="52">
        <f t="shared" si="129"/>
        <v>4</v>
      </c>
      <c r="D829" s="80"/>
      <c r="E829" s="75"/>
      <c r="F829" s="75" t="s">
        <v>1833</v>
      </c>
      <c r="G829" s="80"/>
      <c r="H829" s="83" t="s">
        <v>1655</v>
      </c>
      <c r="I829" s="103" t="s">
        <v>596</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32"/>
        <v>2</v>
      </c>
      <c r="B830" s="59"/>
      <c r="C830" s="52">
        <f t="shared" si="129"/>
        <v>4</v>
      </c>
      <c r="D830" s="80"/>
      <c r="E830" s="75"/>
      <c r="F830" s="75" t="s">
        <v>1834</v>
      </c>
      <c r="G830" s="80"/>
      <c r="H830" s="83" t="s">
        <v>1657</v>
      </c>
      <c r="I830" s="103" t="s">
        <v>596</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32"/>
        <v>2</v>
      </c>
      <c r="B831" s="59"/>
      <c r="C831" s="52">
        <f t="shared" si="129"/>
        <v>4</v>
      </c>
      <c r="D831" s="80"/>
      <c r="E831" s="75"/>
      <c r="F831" s="75" t="s">
        <v>1835</v>
      </c>
      <c r="G831" s="80"/>
      <c r="H831" s="83" t="s">
        <v>1659</v>
      </c>
      <c r="I831" s="103" t="s">
        <v>596</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32"/>
        <v>2</v>
      </c>
      <c r="B832" s="59"/>
      <c r="C832" s="52">
        <f t="shared" si="129"/>
        <v>4</v>
      </c>
      <c r="D832" s="80"/>
      <c r="E832" s="75"/>
      <c r="F832" s="75" t="s">
        <v>1836</v>
      </c>
      <c r="G832" s="80"/>
      <c r="H832" s="83" t="s">
        <v>1661</v>
      </c>
      <c r="I832" s="103" t="s">
        <v>596</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32"/>
        <v>3</v>
      </c>
      <c r="B833" s="59"/>
      <c r="C833" s="52">
        <f t="shared" si="129"/>
        <v>4</v>
      </c>
      <c r="D833" s="80"/>
      <c r="E833" s="75"/>
      <c r="F833" s="75" t="s">
        <v>1837</v>
      </c>
      <c r="G833" s="80"/>
      <c r="H833" s="83" t="s">
        <v>1655</v>
      </c>
      <c r="I833" s="103" t="s">
        <v>596</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2"/>
        <v>3</v>
      </c>
      <c r="B834" s="59"/>
      <c r="C834" s="52">
        <f t="shared" si="129"/>
        <v>4</v>
      </c>
      <c r="D834" s="80"/>
      <c r="E834" s="75"/>
      <c r="F834" s="75" t="s">
        <v>1838</v>
      </c>
      <c r="G834" s="80"/>
      <c r="H834" s="83" t="s">
        <v>1657</v>
      </c>
      <c r="I834" s="103" t="s">
        <v>596</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2"/>
        <v>3</v>
      </c>
      <c r="B835" s="59"/>
      <c r="C835" s="52">
        <f t="shared" si="129"/>
        <v>4</v>
      </c>
      <c r="D835" s="80"/>
      <c r="E835" s="75"/>
      <c r="F835" s="75" t="s">
        <v>1839</v>
      </c>
      <c r="G835" s="80"/>
      <c r="H835" s="83" t="s">
        <v>1659</v>
      </c>
      <c r="I835" s="103" t="s">
        <v>596</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2"/>
        <v>3</v>
      </c>
      <c r="B836" s="59"/>
      <c r="C836" s="52">
        <f t="shared" si="129"/>
        <v>4</v>
      </c>
      <c r="D836" s="80"/>
      <c r="E836" s="75"/>
      <c r="F836" s="75" t="s">
        <v>1840</v>
      </c>
      <c r="G836" s="80"/>
      <c r="H836" s="83" t="s">
        <v>1661</v>
      </c>
      <c r="I836" s="103" t="s">
        <v>596</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29"/>
        <v>4</v>
      </c>
      <c r="D837" s="80"/>
      <c r="E837" s="75"/>
      <c r="F837" s="75" t="s">
        <v>1841</v>
      </c>
      <c r="G837" s="80"/>
      <c r="H837" s="83" t="s">
        <v>1655</v>
      </c>
      <c r="I837" s="103" t="s">
        <v>596</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29"/>
        <v>4</v>
      </c>
      <c r="D838" s="80"/>
      <c r="E838" s="75"/>
      <c r="F838" s="75" t="s">
        <v>1842</v>
      </c>
      <c r="G838" s="80"/>
      <c r="H838" s="83" t="s">
        <v>1657</v>
      </c>
      <c r="I838" s="103" t="s">
        <v>596</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29"/>
        <v>4</v>
      </c>
      <c r="D839" s="80"/>
      <c r="E839" s="75"/>
      <c r="F839" s="75" t="s">
        <v>1843</v>
      </c>
      <c r="G839" s="80"/>
      <c r="H839" s="83" t="s">
        <v>1659</v>
      </c>
      <c r="I839" s="103" t="s">
        <v>596</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29"/>
        <v>4</v>
      </c>
      <c r="D840" s="80"/>
      <c r="E840" s="75"/>
      <c r="F840" s="75" t="s">
        <v>1844</v>
      </c>
      <c r="G840" s="80"/>
      <c r="H840" s="83" t="s">
        <v>1661</v>
      </c>
      <c r="I840" s="103" t="s">
        <v>596</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ref="A841:A848" si="133">A837+1</f>
        <v>2</v>
      </c>
      <c r="B841" s="59"/>
      <c r="C841" s="52">
        <f t="shared" si="129"/>
        <v>4</v>
      </c>
      <c r="D841" s="80"/>
      <c r="E841" s="75"/>
      <c r="F841" s="75" t="s">
        <v>1845</v>
      </c>
      <c r="G841" s="80"/>
      <c r="H841" s="83" t="s">
        <v>1655</v>
      </c>
      <c r="I841" s="103" t="s">
        <v>596</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33"/>
        <v>2</v>
      </c>
      <c r="B842" s="59"/>
      <c r="C842" s="52">
        <f t="shared" si="129"/>
        <v>4</v>
      </c>
      <c r="D842" s="80"/>
      <c r="E842" s="75"/>
      <c r="F842" s="75" t="s">
        <v>1846</v>
      </c>
      <c r="G842" s="80"/>
      <c r="H842" s="83" t="s">
        <v>1657</v>
      </c>
      <c r="I842" s="103" t="s">
        <v>596</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33"/>
        <v>2</v>
      </c>
      <c r="B843" s="59"/>
      <c r="C843" s="52">
        <f t="shared" si="129"/>
        <v>4</v>
      </c>
      <c r="D843" s="80"/>
      <c r="E843" s="75"/>
      <c r="F843" s="75" t="s">
        <v>1847</v>
      </c>
      <c r="G843" s="80"/>
      <c r="H843" s="83" t="s">
        <v>1659</v>
      </c>
      <c r="I843" s="103" t="s">
        <v>596</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33"/>
        <v>2</v>
      </c>
      <c r="B844" s="59"/>
      <c r="C844" s="52">
        <f t="shared" si="129"/>
        <v>4</v>
      </c>
      <c r="D844" s="80"/>
      <c r="E844" s="75"/>
      <c r="F844" s="75" t="s">
        <v>1848</v>
      </c>
      <c r="G844" s="80"/>
      <c r="H844" s="83" t="s">
        <v>1661</v>
      </c>
      <c r="I844" s="103" t="s">
        <v>596</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33"/>
        <v>3</v>
      </c>
      <c r="B845" s="59"/>
      <c r="C845" s="52">
        <f t="shared" si="129"/>
        <v>4</v>
      </c>
      <c r="D845" s="80"/>
      <c r="E845" s="75"/>
      <c r="F845" s="75" t="s">
        <v>1849</v>
      </c>
      <c r="G845" s="80"/>
      <c r="H845" s="83" t="s">
        <v>1745</v>
      </c>
      <c r="I845" s="103" t="s">
        <v>596</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3"/>
        <v>3</v>
      </c>
      <c r="B846" s="59"/>
      <c r="C846" s="52">
        <f t="shared" si="129"/>
        <v>4</v>
      </c>
      <c r="D846" s="80"/>
      <c r="E846" s="75"/>
      <c r="F846" s="75" t="s">
        <v>1850</v>
      </c>
      <c r="G846" s="80"/>
      <c r="H846" s="83" t="s">
        <v>1657</v>
      </c>
      <c r="I846" s="103" t="s">
        <v>596</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3"/>
        <v>3</v>
      </c>
      <c r="B847" s="59"/>
      <c r="C847" s="52">
        <f t="shared" si="129"/>
        <v>4</v>
      </c>
      <c r="D847" s="80"/>
      <c r="E847" s="75"/>
      <c r="F847" s="75" t="s">
        <v>1851</v>
      </c>
      <c r="G847" s="80"/>
      <c r="H847" s="83" t="s">
        <v>1659</v>
      </c>
      <c r="I847" s="103" t="s">
        <v>596</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3"/>
        <v>3</v>
      </c>
      <c r="B848" s="59"/>
      <c r="C848" s="52">
        <f t="shared" si="129"/>
        <v>4</v>
      </c>
      <c r="D848" s="80"/>
      <c r="E848" s="75"/>
      <c r="F848" s="75" t="s">
        <v>1852</v>
      </c>
      <c r="G848" s="80"/>
      <c r="H848" s="83" t="s">
        <v>1661</v>
      </c>
      <c r="I848" s="103" t="s">
        <v>596</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A769+1</f>
        <v>1</v>
      </c>
      <c r="B849" s="59"/>
      <c r="C849" s="52">
        <f t="shared" si="129"/>
        <v>4</v>
      </c>
      <c r="D849" s="80"/>
      <c r="E849" s="75"/>
      <c r="F849" s="75" t="s">
        <v>1853</v>
      </c>
      <c r="G849" s="80"/>
      <c r="H849" s="83" t="s">
        <v>1750</v>
      </c>
      <c r="I849" s="103" t="s">
        <v>596</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A770+1</f>
        <v>1</v>
      </c>
      <c r="B850" s="59"/>
      <c r="C850" s="52">
        <f t="shared" si="129"/>
        <v>4</v>
      </c>
      <c r="D850" s="80"/>
      <c r="E850" s="75"/>
      <c r="F850" s="75" t="s">
        <v>1854</v>
      </c>
      <c r="G850" s="80"/>
      <c r="H850" s="83" t="s">
        <v>1657</v>
      </c>
      <c r="I850" s="103" t="s">
        <v>596</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A771+1</f>
        <v>1</v>
      </c>
      <c r="B851" s="59"/>
      <c r="C851" s="52">
        <f t="shared" si="129"/>
        <v>4</v>
      </c>
      <c r="D851" s="80"/>
      <c r="E851" s="75"/>
      <c r="F851" s="75" t="s">
        <v>1855</v>
      </c>
      <c r="G851" s="80"/>
      <c r="H851" s="83" t="s">
        <v>1659</v>
      </c>
      <c r="I851" s="103" t="s">
        <v>596</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A772+1</f>
        <v>1</v>
      </c>
      <c r="B852" s="59"/>
      <c r="C852" s="52">
        <f t="shared" si="129"/>
        <v>4</v>
      </c>
      <c r="D852" s="80"/>
      <c r="E852" s="75"/>
      <c r="F852" s="75" t="s">
        <v>1856</v>
      </c>
      <c r="G852" s="80"/>
      <c r="H852" s="83" t="s">
        <v>1661</v>
      </c>
      <c r="I852" s="103" t="s">
        <v>596</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ref="A853:A860" si="134">A849+1</f>
        <v>2</v>
      </c>
      <c r="B853" s="59"/>
      <c r="C853" s="52">
        <f t="shared" si="129"/>
        <v>4</v>
      </c>
      <c r="D853" s="80"/>
      <c r="E853" s="75"/>
      <c r="F853" s="75" t="s">
        <v>1857</v>
      </c>
      <c r="G853" s="80"/>
      <c r="H853" s="83" t="s">
        <v>1655</v>
      </c>
      <c r="I853" s="103" t="s">
        <v>596</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34"/>
        <v>2</v>
      </c>
      <c r="B854" s="59"/>
      <c r="C854" s="52">
        <f t="shared" si="129"/>
        <v>4</v>
      </c>
      <c r="D854" s="80"/>
      <c r="E854" s="75"/>
      <c r="F854" s="75" t="s">
        <v>1858</v>
      </c>
      <c r="G854" s="80"/>
      <c r="H854" s="83" t="s">
        <v>1657</v>
      </c>
      <c r="I854" s="103" t="s">
        <v>596</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34"/>
        <v>2</v>
      </c>
      <c r="B855" s="59"/>
      <c r="C855" s="52">
        <f t="shared" si="129"/>
        <v>4</v>
      </c>
      <c r="D855" s="80"/>
      <c r="E855" s="75"/>
      <c r="F855" s="75" t="s">
        <v>1859</v>
      </c>
      <c r="G855" s="80"/>
      <c r="H855" s="83" t="s">
        <v>1659</v>
      </c>
      <c r="I855" s="103" t="s">
        <v>596</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34"/>
        <v>2</v>
      </c>
      <c r="B856" s="59"/>
      <c r="C856" s="52">
        <f t="shared" si="129"/>
        <v>4</v>
      </c>
      <c r="D856" s="80"/>
      <c r="E856" s="75"/>
      <c r="F856" s="75" t="s">
        <v>1860</v>
      </c>
      <c r="G856" s="80"/>
      <c r="H856" s="83" t="s">
        <v>1661</v>
      </c>
      <c r="I856" s="103" t="s">
        <v>596</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34"/>
        <v>3</v>
      </c>
      <c r="B857" s="59"/>
      <c r="C857" s="52">
        <f t="shared" si="129"/>
        <v>4</v>
      </c>
      <c r="D857" s="80"/>
      <c r="E857" s="75"/>
      <c r="F857" s="75" t="s">
        <v>1861</v>
      </c>
      <c r="G857" s="80"/>
      <c r="H857" s="83" t="s">
        <v>1655</v>
      </c>
      <c r="I857" s="103" t="s">
        <v>596</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4"/>
        <v>3</v>
      </c>
      <c r="B858" s="59"/>
      <c r="C858" s="52">
        <f t="shared" si="129"/>
        <v>4</v>
      </c>
      <c r="D858" s="80"/>
      <c r="E858" s="75"/>
      <c r="F858" s="75" t="s">
        <v>1862</v>
      </c>
      <c r="G858" s="80"/>
      <c r="H858" s="83" t="s">
        <v>1657</v>
      </c>
      <c r="I858" s="103" t="s">
        <v>596</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4"/>
        <v>3</v>
      </c>
      <c r="B859" s="59"/>
      <c r="C859" s="52">
        <f t="shared" si="129"/>
        <v>4</v>
      </c>
      <c r="D859" s="80"/>
      <c r="E859" s="75"/>
      <c r="F859" s="75" t="s">
        <v>1863</v>
      </c>
      <c r="G859" s="80"/>
      <c r="H859" s="83" t="s">
        <v>1659</v>
      </c>
      <c r="I859" s="103" t="s">
        <v>596</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4"/>
        <v>3</v>
      </c>
      <c r="B860" s="59"/>
      <c r="C860" s="52">
        <f t="shared" si="129"/>
        <v>4</v>
      </c>
      <c r="D860" s="80"/>
      <c r="E860" s="75"/>
      <c r="F860" s="75" t="s">
        <v>1864</v>
      </c>
      <c r="G860" s="80"/>
      <c r="H860" s="83" t="s">
        <v>1661</v>
      </c>
      <c r="I860" s="103" t="s">
        <v>596</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A797+1</f>
        <v>1</v>
      </c>
      <c r="B861" s="59"/>
      <c r="C861" s="52">
        <f t="shared" si="129"/>
        <v>4</v>
      </c>
      <c r="D861" s="80"/>
      <c r="E861" s="75"/>
      <c r="F861" s="75" t="s">
        <v>1865</v>
      </c>
      <c r="G861" s="80"/>
      <c r="H861" s="83" t="s">
        <v>1655</v>
      </c>
      <c r="I861" s="103" t="s">
        <v>596</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A798+1</f>
        <v>1</v>
      </c>
      <c r="B862" s="59"/>
      <c r="C862" s="52">
        <f t="shared" si="129"/>
        <v>4</v>
      </c>
      <c r="D862" s="80"/>
      <c r="E862" s="75"/>
      <c r="F862" s="75" t="s">
        <v>1866</v>
      </c>
      <c r="G862" s="80"/>
      <c r="H862" s="83" t="s">
        <v>1657</v>
      </c>
      <c r="I862" s="103" t="s">
        <v>596</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A799+1</f>
        <v>1</v>
      </c>
      <c r="B863" s="59"/>
      <c r="C863" s="52">
        <f t="shared" si="129"/>
        <v>4</v>
      </c>
      <c r="D863" s="80"/>
      <c r="E863" s="75"/>
      <c r="F863" s="75" t="s">
        <v>1867</v>
      </c>
      <c r="G863" s="80"/>
      <c r="H863" s="83" t="s">
        <v>1659</v>
      </c>
      <c r="I863" s="103" t="s">
        <v>596</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A800+1</f>
        <v>1</v>
      </c>
      <c r="B864" s="59"/>
      <c r="C864" s="52">
        <f t="shared" si="129"/>
        <v>4</v>
      </c>
      <c r="D864" s="80"/>
      <c r="E864" s="75"/>
      <c r="F864" s="75" t="s">
        <v>1868</v>
      </c>
      <c r="G864" s="80"/>
      <c r="H864" s="83" t="s">
        <v>1661</v>
      </c>
      <c r="I864" s="103" t="s">
        <v>596</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25">
      <c r="A865" s="50">
        <f t="shared" ref="A865:A872" si="135">A861+1</f>
        <v>2</v>
      </c>
      <c r="B865" s="59"/>
      <c r="C865" s="52">
        <f t="shared" ref="C865:C872" si="136">INT($C$40)+3</f>
        <v>4</v>
      </c>
      <c r="D865" s="80"/>
      <c r="E865" s="75"/>
      <c r="F865" s="75" t="s">
        <v>1869</v>
      </c>
      <c r="G865" s="80"/>
      <c r="H865" s="83" t="s">
        <v>1779</v>
      </c>
      <c r="I865" s="103" t="s">
        <v>596</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25">
      <c r="A866" s="50">
        <f t="shared" si="135"/>
        <v>2</v>
      </c>
      <c r="B866" s="59"/>
      <c r="C866" s="52">
        <f t="shared" si="136"/>
        <v>4</v>
      </c>
      <c r="D866" s="80"/>
      <c r="E866" s="75"/>
      <c r="F866" s="75" t="s">
        <v>1870</v>
      </c>
      <c r="G866" s="80"/>
      <c r="H866" s="83" t="s">
        <v>1657</v>
      </c>
      <c r="I866" s="103" t="s">
        <v>596</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25">
      <c r="A867" s="50">
        <f t="shared" si="135"/>
        <v>2</v>
      </c>
      <c r="B867" s="59"/>
      <c r="C867" s="52">
        <f t="shared" si="136"/>
        <v>4</v>
      </c>
      <c r="D867" s="80"/>
      <c r="E867" s="75"/>
      <c r="F867" s="75" t="s">
        <v>1871</v>
      </c>
      <c r="G867" s="80"/>
      <c r="H867" s="83" t="s">
        <v>1659</v>
      </c>
      <c r="I867" s="103" t="s">
        <v>596</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25">
      <c r="A868" s="50">
        <f t="shared" si="135"/>
        <v>2</v>
      </c>
      <c r="B868" s="59"/>
      <c r="C868" s="52">
        <f t="shared" si="136"/>
        <v>4</v>
      </c>
      <c r="D868" s="80"/>
      <c r="E868" s="75"/>
      <c r="F868" s="75" t="s">
        <v>1872</v>
      </c>
      <c r="G868" s="80"/>
      <c r="H868" s="83" t="s">
        <v>1661</v>
      </c>
      <c r="I868" s="103" t="s">
        <v>596</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25">
      <c r="A869" s="50">
        <f t="shared" si="135"/>
        <v>3</v>
      </c>
      <c r="B869" s="59"/>
      <c r="C869" s="52">
        <f t="shared" si="136"/>
        <v>4</v>
      </c>
      <c r="D869" s="80"/>
      <c r="E869" s="75"/>
      <c r="F869" s="75" t="s">
        <v>1873</v>
      </c>
      <c r="G869" s="80"/>
      <c r="H869" s="83" t="s">
        <v>1784</v>
      </c>
      <c r="I869" s="103" t="s">
        <v>596</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25">
      <c r="A870" s="50">
        <f t="shared" si="135"/>
        <v>3</v>
      </c>
      <c r="B870" s="59"/>
      <c r="C870" s="52">
        <f t="shared" si="136"/>
        <v>4</v>
      </c>
      <c r="D870" s="80"/>
      <c r="E870" s="75"/>
      <c r="F870" s="75" t="s">
        <v>1874</v>
      </c>
      <c r="G870" s="80"/>
      <c r="H870" s="83" t="s">
        <v>1786</v>
      </c>
      <c r="I870" s="103" t="s">
        <v>596</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25">
      <c r="A871" s="50">
        <f t="shared" si="135"/>
        <v>3</v>
      </c>
      <c r="B871" s="59"/>
      <c r="C871" s="52">
        <f t="shared" si="136"/>
        <v>4</v>
      </c>
      <c r="D871" s="80"/>
      <c r="E871" s="75"/>
      <c r="F871" s="75" t="s">
        <v>1875</v>
      </c>
      <c r="G871" s="80"/>
      <c r="H871" s="83" t="s">
        <v>1788</v>
      </c>
      <c r="I871" s="103" t="s">
        <v>596</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25">
      <c r="A872" s="50">
        <f t="shared" si="135"/>
        <v>3</v>
      </c>
      <c r="B872" s="59"/>
      <c r="C872" s="52">
        <f t="shared" si="136"/>
        <v>4</v>
      </c>
      <c r="D872" s="80"/>
      <c r="E872" s="75"/>
      <c r="F872" s="75" t="s">
        <v>1876</v>
      </c>
      <c r="G872" s="80"/>
      <c r="H872" s="83" t="s">
        <v>1790</v>
      </c>
      <c r="I872" s="103" t="s">
        <v>596</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INT($C$40)+2</f>
        <v>3</v>
      </c>
      <c r="D873" s="80"/>
      <c r="E873" s="75" t="s">
        <v>1877</v>
      </c>
      <c r="F873" s="75" t="s">
        <v>1878</v>
      </c>
      <c r="G873" s="80"/>
      <c r="H873" s="83" t="s">
        <v>1879</v>
      </c>
      <c r="I873" s="103" t="s">
        <v>596</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1880</v>
      </c>
      <c r="AE873" s="83"/>
      <c r="AF873" s="83">
        <v>1</v>
      </c>
      <c r="AG873" s="83">
        <v>1</v>
      </c>
      <c r="AH873" s="80"/>
      <c r="AI873" s="62"/>
      <c r="AJ873" s="50"/>
      <c r="AK873" s="50"/>
      <c r="AL873" s="50"/>
    </row>
    <row r="874" spans="1:38" hidden="1" outlineLevel="2" x14ac:dyDescent="0.25">
      <c r="A874" s="50"/>
      <c r="B874" s="59"/>
      <c r="C874" s="52">
        <f>INT($C$40)+2</f>
        <v>3</v>
      </c>
      <c r="D874" s="80"/>
      <c r="E874" s="75"/>
      <c r="F874" s="75" t="s">
        <v>1881</v>
      </c>
      <c r="G874" s="80"/>
      <c r="H874" s="83" t="s">
        <v>1882</v>
      </c>
      <c r="I874" s="103" t="s">
        <v>596</v>
      </c>
      <c r="J874" s="103"/>
      <c r="K874" s="104">
        <v>0.52400000000000002</v>
      </c>
      <c r="L874" s="104">
        <v>0.65500000000000003</v>
      </c>
      <c r="M874" s="104">
        <v>0.41599999999999998</v>
      </c>
      <c r="N874" s="104">
        <v>0.41599999999999998</v>
      </c>
      <c r="O874" s="104">
        <v>0.41599999999999998</v>
      </c>
      <c r="P874" s="104">
        <v>0.57699999999999996</v>
      </c>
      <c r="Q874" s="83"/>
      <c r="R874" s="83" t="s">
        <v>645</v>
      </c>
      <c r="S874" s="83" t="s">
        <v>645</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25">
      <c r="A875" s="50"/>
      <c r="B875" s="59"/>
      <c r="C875" s="52">
        <f>INT($C$40)+2</f>
        <v>3</v>
      </c>
      <c r="D875" s="80"/>
      <c r="E875" s="75"/>
      <c r="F875" s="75" t="s">
        <v>1883</v>
      </c>
      <c r="G875" s="80"/>
      <c r="H875" s="83" t="s">
        <v>1884</v>
      </c>
      <c r="I875" s="103" t="s">
        <v>596</v>
      </c>
      <c r="J875" s="103"/>
      <c r="K875" s="104">
        <v>0.70699999999999996</v>
      </c>
      <c r="L875" s="104">
        <v>0.88400000000000001</v>
      </c>
      <c r="M875" s="83"/>
      <c r="N875" s="83"/>
      <c r="O875" s="83"/>
      <c r="P875" s="83"/>
      <c r="Q875" s="83"/>
      <c r="R875" s="83" t="s">
        <v>645</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25">
      <c r="A876" s="50"/>
      <c r="B876" s="59"/>
      <c r="C876" s="52">
        <f>INT($C$40)+2</f>
        <v>3</v>
      </c>
      <c r="D876" s="80"/>
      <c r="E876" s="75"/>
      <c r="F876" s="75" t="s">
        <v>1885</v>
      </c>
      <c r="G876" s="80"/>
      <c r="H876" s="83" t="s">
        <v>1886</v>
      </c>
      <c r="I876" s="103" t="s">
        <v>596</v>
      </c>
      <c r="J876" s="103"/>
      <c r="K876" s="104">
        <v>0.89100000000000001</v>
      </c>
      <c r="L876" s="104">
        <v>1.1140000000000001</v>
      </c>
      <c r="M876" s="83"/>
      <c r="N876" s="83"/>
      <c r="O876" s="83"/>
      <c r="P876" s="83"/>
      <c r="Q876" s="83"/>
      <c r="R876" s="83" t="s">
        <v>645</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25">
      <c r="A877" s="50"/>
      <c r="B877" s="59"/>
      <c r="C877" s="52">
        <f>INT($C$40)+1</f>
        <v>2</v>
      </c>
      <c r="D877" s="80"/>
      <c r="E877" s="75"/>
      <c r="F877" s="319" t="s">
        <v>1887</v>
      </c>
      <c r="G877" s="80"/>
      <c r="H877" s="298" t="s">
        <v>1888</v>
      </c>
      <c r="I877" s="103"/>
      <c r="J877" s="103" t="s">
        <v>614</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25">
      <c r="A878" s="50"/>
      <c r="B878" s="59"/>
      <c r="C878" s="52">
        <f>INT($C$40)+2</f>
        <v>3</v>
      </c>
      <c r="D878" s="80"/>
      <c r="E878" s="75" t="s">
        <v>1889</v>
      </c>
      <c r="F878" s="75" t="s">
        <v>1890</v>
      </c>
      <c r="G878" s="80"/>
      <c r="H878" s="83" t="s">
        <v>1891</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25">
      <c r="A879" s="50"/>
      <c r="B879" s="59"/>
      <c r="C879" s="52">
        <f>INT($C$40)+2</f>
        <v>3</v>
      </c>
      <c r="D879" s="80"/>
      <c r="E879" s="75"/>
      <c r="F879" s="75" t="s">
        <v>1892</v>
      </c>
      <c r="G879" s="80"/>
      <c r="H879" s="144" t="s">
        <v>1893</v>
      </c>
      <c r="I879" s="103" t="s">
        <v>1894</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1895</v>
      </c>
      <c r="AE879" s="83"/>
      <c r="AF879" s="104">
        <v>1</v>
      </c>
      <c r="AG879" s="104">
        <v>1</v>
      </c>
      <c r="AH879" s="80"/>
      <c r="AI879" s="62"/>
      <c r="AJ879" s="50"/>
      <c r="AK879" s="50"/>
      <c r="AL879" s="50"/>
    </row>
    <row r="880" spans="1:38" hidden="1" outlineLevel="2" x14ac:dyDescent="0.25">
      <c r="A880" s="50"/>
      <c r="B880" s="59"/>
      <c r="C880" s="52">
        <f>INT($C$40)+2</f>
        <v>3</v>
      </c>
      <c r="D880" s="80"/>
      <c r="E880" s="75"/>
      <c r="F880" s="75" t="s">
        <v>1896</v>
      </c>
      <c r="G880" s="80"/>
      <c r="H880" s="83" t="s">
        <v>1897</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25">
      <c r="A881" s="50"/>
      <c r="B881" s="59"/>
      <c r="C881" s="52">
        <f>INT($C$40)+2</f>
        <v>3</v>
      </c>
      <c r="D881" s="80"/>
      <c r="E881" s="75"/>
      <c r="F881" s="75" t="s">
        <v>1898</v>
      </c>
      <c r="G881" s="80"/>
      <c r="H881" s="83" t="s">
        <v>1899</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25">
      <c r="A882" s="50"/>
      <c r="B882" s="59"/>
      <c r="C882" s="52">
        <f>INT($C$40)+2</f>
        <v>3</v>
      </c>
      <c r="D882" s="80"/>
      <c r="E882" s="75"/>
      <c r="F882" s="75" t="s">
        <v>1900</v>
      </c>
      <c r="G882" s="80"/>
      <c r="H882" s="83" t="s">
        <v>1901</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25">
      <c r="A883" s="50"/>
      <c r="B883" s="59"/>
      <c r="C883" s="52">
        <f>INT($C$40)+1</f>
        <v>2</v>
      </c>
      <c r="D883" s="80"/>
      <c r="E883" s="75"/>
      <c r="F883" s="319" t="s">
        <v>1887</v>
      </c>
      <c r="G883" s="80"/>
      <c r="H883" s="321" t="s">
        <v>1902</v>
      </c>
      <c r="I883" s="144"/>
      <c r="J883" s="144" t="s">
        <v>1158</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25">
      <c r="A884" s="50"/>
      <c r="B884" s="59"/>
      <c r="C884" s="52">
        <f>INT($C$40)+2</f>
        <v>3</v>
      </c>
      <c r="D884" s="80"/>
      <c r="E884" s="75"/>
      <c r="F884" s="75" t="s">
        <v>1903</v>
      </c>
      <c r="G884" s="80"/>
      <c r="H884" s="83" t="s">
        <v>1904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25">
      <c r="A885" s="50"/>
      <c r="B885" s="59"/>
      <c r="C885" s="52">
        <f t="shared" ref="C885:C891" si="140">INT($C$40)+2</f>
        <v>3</v>
      </c>
      <c r="D885" s="80"/>
      <c r="E885" s="75"/>
      <c r="F885" s="75" t="s">
        <v>1905</v>
      </c>
      <c r="G885" s="80"/>
      <c r="H885" s="83" t="s">
        <v>1906</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25">
      <c r="A886" s="50"/>
      <c r="B886" s="59"/>
      <c r="C886" s="52">
        <f t="shared" si="140"/>
        <v>3</v>
      </c>
      <c r="D886" s="80"/>
      <c r="E886" s="75"/>
      <c r="F886" s="75" t="s">
        <v>1907</v>
      </c>
      <c r="G886" s="80"/>
      <c r="H886" s="83" t="s">
        <v>1908</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25">
      <c r="A887" s="50"/>
      <c r="B887" s="59"/>
      <c r="C887" s="52">
        <f t="shared" si="140"/>
        <v>3</v>
      </c>
      <c r="D887" s="80"/>
      <c r="E887" s="75"/>
      <c r="F887" s="75" t="s">
        <v>1909</v>
      </c>
      <c r="G887" s="80"/>
      <c r="H887" s="83" t="s">
        <v>1910</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25">
      <c r="A888" s="50"/>
      <c r="B888" s="59"/>
      <c r="C888" s="52">
        <f t="shared" si="140"/>
        <v>3</v>
      </c>
      <c r="D888" s="80"/>
      <c r="E888" s="75"/>
      <c r="F888" s="75" t="s">
        <v>1911</v>
      </c>
      <c r="G888" s="80"/>
      <c r="H888" s="83" t="s">
        <v>1912</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25">
      <c r="A889" s="50"/>
      <c r="B889" s="59"/>
      <c r="C889" s="52">
        <f t="shared" si="140"/>
        <v>3</v>
      </c>
      <c r="D889" s="80"/>
      <c r="E889" s="75"/>
      <c r="F889" s="75" t="s">
        <v>1913</v>
      </c>
      <c r="G889" s="80"/>
      <c r="H889" s="83" t="s">
        <v>1914</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25">
      <c r="A890" s="50"/>
      <c r="B890" s="59"/>
      <c r="C890" s="52">
        <f t="shared" si="140"/>
        <v>3</v>
      </c>
      <c r="D890" s="80"/>
      <c r="E890" s="75"/>
      <c r="F890" s="75" t="s">
        <v>1915</v>
      </c>
      <c r="G890" s="80"/>
      <c r="H890" s="83" t="s">
        <v>1916</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25">
      <c r="A891" s="50"/>
      <c r="B891" s="59"/>
      <c r="C891" s="52">
        <f t="shared" si="140"/>
        <v>3</v>
      </c>
      <c r="D891" s="80"/>
      <c r="E891" s="75"/>
      <c r="F891" s="75" t="s">
        <v>1917</v>
      </c>
      <c r="G891" s="80"/>
      <c r="H891" s="83" t="s">
        <v>1918</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ref="C892:C955" si="141">INT($C$40)+3</f>
        <v>4</v>
      </c>
      <c r="D892" s="80"/>
      <c r="E892" s="75"/>
      <c r="F892" s="75" t="s">
        <v>1919</v>
      </c>
      <c r="G892" s="80"/>
      <c r="H892" s="83" t="s">
        <v>699</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41"/>
        <v>4</v>
      </c>
      <c r="D893" s="80"/>
      <c r="E893" s="75"/>
      <c r="F893" s="75" t="s">
        <v>1920</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41"/>
        <v>4</v>
      </c>
      <c r="D894" s="80"/>
      <c r="E894" s="75"/>
      <c r="F894" s="75" t="s">
        <v>1921</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41"/>
        <v>4</v>
      </c>
      <c r="D895" s="80"/>
      <c r="E895" s="75"/>
      <c r="F895" s="75" t="s">
        <v>1922</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41"/>
        <v>4</v>
      </c>
      <c r="D896" s="80"/>
      <c r="E896" s="75"/>
      <c r="F896" s="75" t="s">
        <v>1923</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41"/>
        <v>4</v>
      </c>
      <c r="D897" s="80"/>
      <c r="E897" s="75"/>
      <c r="F897" s="75" t="s">
        <v>1924</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41"/>
        <v>4</v>
      </c>
      <c r="D898" s="80"/>
      <c r="E898" s="75"/>
      <c r="F898" s="75" t="s">
        <v>1925</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41"/>
        <v>4</v>
      </c>
      <c r="D899" s="80"/>
      <c r="E899" s="75"/>
      <c r="F899" s="75" t="s">
        <v>1926</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41"/>
        <v>4</v>
      </c>
      <c r="D900" s="80"/>
      <c r="E900" s="75"/>
      <c r="F900" s="75" t="s">
        <v>1927</v>
      </c>
      <c r="G900" s="80"/>
      <c r="H900" s="83" t="s">
        <v>699</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41"/>
        <v>4</v>
      </c>
      <c r="D901" s="80"/>
      <c r="E901" s="75"/>
      <c r="F901" s="75" t="s">
        <v>1928</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41"/>
        <v>4</v>
      </c>
      <c r="D902" s="80"/>
      <c r="E902" s="75"/>
      <c r="F902" s="75" t="s">
        <v>1929</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41"/>
        <v>4</v>
      </c>
      <c r="D903" s="80"/>
      <c r="E903" s="75"/>
      <c r="F903" s="75" t="s">
        <v>1930</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41"/>
        <v>4</v>
      </c>
      <c r="D904" s="80"/>
      <c r="E904" s="75"/>
      <c r="F904" s="75" t="s">
        <v>1931</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41"/>
        <v>4</v>
      </c>
      <c r="D905" s="80"/>
      <c r="E905" s="75"/>
      <c r="F905" s="75" t="s">
        <v>1932</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41"/>
        <v>4</v>
      </c>
      <c r="D906" s="80"/>
      <c r="E906" s="75"/>
      <c r="F906" s="75" t="s">
        <v>1933</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41"/>
        <v>4</v>
      </c>
      <c r="D907" s="80"/>
      <c r="E907" s="75"/>
      <c r="F907" s="75" t="s">
        <v>1934</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41"/>
        <v>4</v>
      </c>
      <c r="D908" s="80"/>
      <c r="E908" s="75"/>
      <c r="F908" s="75" t="s">
        <v>1935</v>
      </c>
      <c r="G908" s="80"/>
      <c r="H908" s="83" t="s">
        <v>699</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41"/>
        <v>4</v>
      </c>
      <c r="D909" s="80"/>
      <c r="E909" s="75"/>
      <c r="F909" s="75" t="s">
        <v>1936</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41"/>
        <v>4</v>
      </c>
      <c r="D910" s="80"/>
      <c r="E910" s="75"/>
      <c r="F910" s="75" t="s">
        <v>1937</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41"/>
        <v>4</v>
      </c>
      <c r="D911" s="80"/>
      <c r="E911" s="75"/>
      <c r="F911" s="75" t="s">
        <v>1938</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41"/>
        <v>4</v>
      </c>
      <c r="D912" s="80"/>
      <c r="E912" s="75"/>
      <c r="F912" s="75" t="s">
        <v>1939</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41"/>
        <v>4</v>
      </c>
      <c r="D913" s="80"/>
      <c r="E913" s="75"/>
      <c r="F913" s="75" t="s">
        <v>1940</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41"/>
        <v>4</v>
      </c>
      <c r="D914" s="80"/>
      <c r="E914" s="75"/>
      <c r="F914" s="75" t="s">
        <v>1941</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41"/>
        <v>4</v>
      </c>
      <c r="D915" s="80"/>
      <c r="E915" s="75"/>
      <c r="F915" s="75" t="s">
        <v>1942</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41"/>
        <v>4</v>
      </c>
      <c r="D916" s="80"/>
      <c r="E916" s="75"/>
      <c r="F916" s="75" t="s">
        <v>1943</v>
      </c>
      <c r="G916" s="80"/>
      <c r="H916" s="83" t="s">
        <v>699</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41"/>
        <v>4</v>
      </c>
      <c r="D917" s="80"/>
      <c r="E917" s="75"/>
      <c r="F917" s="75" t="s">
        <v>1944</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41"/>
        <v>4</v>
      </c>
      <c r="D918" s="80"/>
      <c r="E918" s="75"/>
      <c r="F918" s="75" t="s">
        <v>1945</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41"/>
        <v>4</v>
      </c>
      <c r="D919" s="80"/>
      <c r="E919" s="75"/>
      <c r="F919" s="75" t="s">
        <v>1946</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41"/>
        <v>4</v>
      </c>
      <c r="D920" s="80"/>
      <c r="E920" s="75"/>
      <c r="F920" s="75" t="s">
        <v>1947</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41"/>
        <v>4</v>
      </c>
      <c r="D921" s="80"/>
      <c r="E921" s="75"/>
      <c r="F921" s="75" t="s">
        <v>1948</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41"/>
        <v>4</v>
      </c>
      <c r="D922" s="80"/>
      <c r="E922" s="75"/>
      <c r="F922" s="75" t="s">
        <v>1949</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41"/>
        <v>4</v>
      </c>
      <c r="D923" s="80"/>
      <c r="E923" s="75"/>
      <c r="F923" s="75" t="s">
        <v>1950</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41"/>
        <v>4</v>
      </c>
      <c r="D924" s="80"/>
      <c r="E924" s="75"/>
      <c r="F924" s="75" t="s">
        <v>1951</v>
      </c>
      <c r="G924" s="80"/>
      <c r="H924" s="83" t="s">
        <v>699</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41"/>
        <v>4</v>
      </c>
      <c r="D925" s="80"/>
      <c r="E925" s="75"/>
      <c r="F925" s="75" t="s">
        <v>1952</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41"/>
        <v>4</v>
      </c>
      <c r="D926" s="80"/>
      <c r="E926" s="75"/>
      <c r="F926" s="75" t="s">
        <v>1953</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41"/>
        <v>4</v>
      </c>
      <c r="D927" s="80"/>
      <c r="E927" s="75"/>
      <c r="F927" s="75" t="s">
        <v>1954</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41"/>
        <v>4</v>
      </c>
      <c r="D928" s="80"/>
      <c r="E928" s="75"/>
      <c r="F928" s="75" t="s">
        <v>1955</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41"/>
        <v>4</v>
      </c>
      <c r="D929" s="80"/>
      <c r="E929" s="75"/>
      <c r="F929" s="75" t="s">
        <v>1956</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41"/>
        <v>4</v>
      </c>
      <c r="D930" s="80"/>
      <c r="E930" s="75"/>
      <c r="F930" s="75" t="s">
        <v>1957</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41"/>
        <v>4</v>
      </c>
      <c r="D931" s="80"/>
      <c r="E931" s="75"/>
      <c r="F931" s="75" t="s">
        <v>1958</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41"/>
        <v>4</v>
      </c>
      <c r="D932" s="80"/>
      <c r="E932" s="75"/>
      <c r="F932" s="75" t="s">
        <v>1959</v>
      </c>
      <c r="G932" s="80"/>
      <c r="H932" s="83" t="s">
        <v>699</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41"/>
        <v>4</v>
      </c>
      <c r="D933" s="80"/>
      <c r="E933" s="75"/>
      <c r="F933" s="75" t="s">
        <v>1960</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41"/>
        <v>4</v>
      </c>
      <c r="D934" s="80"/>
      <c r="E934" s="75"/>
      <c r="F934" s="75" t="s">
        <v>1961</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41"/>
        <v>4</v>
      </c>
      <c r="D935" s="80"/>
      <c r="E935" s="75"/>
      <c r="F935" s="75" t="s">
        <v>1962</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41"/>
        <v>4</v>
      </c>
      <c r="D936" s="80"/>
      <c r="E936" s="75"/>
      <c r="F936" s="75" t="s">
        <v>1963</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41"/>
        <v>4</v>
      </c>
      <c r="D937" s="80"/>
      <c r="E937" s="75"/>
      <c r="F937" s="75" t="s">
        <v>1964</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41"/>
        <v>4</v>
      </c>
      <c r="D938" s="80"/>
      <c r="E938" s="75"/>
      <c r="F938" s="75" t="s">
        <v>1965</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41"/>
        <v>4</v>
      </c>
      <c r="D939" s="80"/>
      <c r="E939" s="75"/>
      <c r="F939" s="75" t="s">
        <v>1966</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41"/>
        <v>4</v>
      </c>
      <c r="D940" s="80"/>
      <c r="E940" s="75"/>
      <c r="F940" s="75" t="s">
        <v>1967</v>
      </c>
      <c r="G940" s="80"/>
      <c r="H940" s="83" t="s">
        <v>699</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41"/>
        <v>4</v>
      </c>
      <c r="D941" s="80"/>
      <c r="E941" s="75"/>
      <c r="F941" s="75" t="s">
        <v>1968</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41"/>
        <v>4</v>
      </c>
      <c r="D942" s="80"/>
      <c r="E942" s="75"/>
      <c r="F942" s="75" t="s">
        <v>1969</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41"/>
        <v>4</v>
      </c>
      <c r="D943" s="80"/>
      <c r="E943" s="75"/>
      <c r="F943" s="75" t="s">
        <v>1970</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41"/>
        <v>4</v>
      </c>
      <c r="D944" s="80"/>
      <c r="E944" s="75"/>
      <c r="F944" s="75" t="s">
        <v>1971</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41"/>
        <v>4</v>
      </c>
      <c r="D945" s="80"/>
      <c r="E945" s="75"/>
      <c r="F945" s="75" t="s">
        <v>1972</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41"/>
        <v>4</v>
      </c>
      <c r="D946" s="80"/>
      <c r="E946" s="75"/>
      <c r="F946" s="75" t="s">
        <v>1973</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41"/>
        <v>4</v>
      </c>
      <c r="D947" s="80"/>
      <c r="E947" s="75"/>
      <c r="F947" s="75" t="s">
        <v>1974</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41"/>
        <v>4</v>
      </c>
      <c r="D948" s="80"/>
      <c r="E948" s="75"/>
      <c r="F948" s="75" t="s">
        <v>1975</v>
      </c>
      <c r="G948" s="80"/>
      <c r="H948" s="83" t="s">
        <v>699</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41"/>
        <v>4</v>
      </c>
      <c r="D949" s="80"/>
      <c r="E949" s="75"/>
      <c r="F949" s="75" t="s">
        <v>1976</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41"/>
        <v>4</v>
      </c>
      <c r="D950" s="80"/>
      <c r="E950" s="75"/>
      <c r="F950" s="75" t="s">
        <v>1977</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41"/>
        <v>4</v>
      </c>
      <c r="D951" s="80"/>
      <c r="E951" s="75"/>
      <c r="F951" s="75" t="s">
        <v>1978</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41"/>
        <v>4</v>
      </c>
      <c r="D952" s="80"/>
      <c r="E952" s="75"/>
      <c r="F952" s="75" t="s">
        <v>1979</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41"/>
        <v>4</v>
      </c>
      <c r="D953" s="80"/>
      <c r="E953" s="75"/>
      <c r="F953" s="75" t="s">
        <v>1980</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41"/>
        <v>4</v>
      </c>
      <c r="D954" s="80"/>
      <c r="E954" s="75"/>
      <c r="F954" s="75" t="s">
        <v>1981</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41"/>
        <v>4</v>
      </c>
      <c r="D955" s="80"/>
      <c r="E955" s="75"/>
      <c r="F955" s="75" t="s">
        <v>1982</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ref="C956:C979" si="142">INT($C$40)+3</f>
        <v>4</v>
      </c>
      <c r="D956" s="80"/>
      <c r="E956" s="75"/>
      <c r="F956" s="75" t="s">
        <v>1983</v>
      </c>
      <c r="G956" s="80"/>
      <c r="H956" s="83" t="s">
        <v>699</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42"/>
        <v>4</v>
      </c>
      <c r="D957" s="80"/>
      <c r="E957" s="75"/>
      <c r="F957" s="75" t="s">
        <v>1984</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42"/>
        <v>4</v>
      </c>
      <c r="D958" s="80"/>
      <c r="E958" s="75"/>
      <c r="F958" s="75" t="s">
        <v>1985</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42"/>
        <v>4</v>
      </c>
      <c r="D959" s="80"/>
      <c r="E959" s="75"/>
      <c r="F959" s="75" t="s">
        <v>1986</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42"/>
        <v>4</v>
      </c>
      <c r="D960" s="80"/>
      <c r="E960" s="75"/>
      <c r="F960" s="75" t="s">
        <v>1987</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42"/>
        <v>4</v>
      </c>
      <c r="D961" s="80"/>
      <c r="E961" s="75"/>
      <c r="F961" s="75" t="s">
        <v>1988</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42"/>
        <v>4</v>
      </c>
      <c r="D962" s="80"/>
      <c r="E962" s="75"/>
      <c r="F962" s="75" t="s">
        <v>1989</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42"/>
        <v>4</v>
      </c>
      <c r="D963" s="80"/>
      <c r="E963" s="75"/>
      <c r="F963" s="75" t="s">
        <v>1990</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42"/>
        <v>4</v>
      </c>
      <c r="D964" s="80"/>
      <c r="E964" s="75"/>
      <c r="F964" s="75" t="s">
        <v>1991</v>
      </c>
      <c r="G964" s="80"/>
      <c r="H964" s="83" t="s">
        <v>699</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42"/>
        <v>4</v>
      </c>
      <c r="D965" s="80"/>
      <c r="E965" s="75"/>
      <c r="F965" s="75" t="s">
        <v>1992</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42"/>
        <v>4</v>
      </c>
      <c r="D966" s="80"/>
      <c r="E966" s="75"/>
      <c r="F966" s="75" t="s">
        <v>1993</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42"/>
        <v>4</v>
      </c>
      <c r="D967" s="80"/>
      <c r="E967" s="75"/>
      <c r="F967" s="75" t="s">
        <v>1994</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42"/>
        <v>4</v>
      </c>
      <c r="D968" s="80"/>
      <c r="E968" s="75"/>
      <c r="F968" s="75" t="s">
        <v>1995</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42"/>
        <v>4</v>
      </c>
      <c r="D969" s="80"/>
      <c r="E969" s="75"/>
      <c r="F969" s="75" t="s">
        <v>1996</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42"/>
        <v>4</v>
      </c>
      <c r="D970" s="80"/>
      <c r="E970" s="75"/>
      <c r="F970" s="75" t="s">
        <v>1997</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42"/>
        <v>4</v>
      </c>
      <c r="D971" s="80"/>
      <c r="E971" s="75"/>
      <c r="F971" s="75" t="s">
        <v>1998</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25">
      <c r="A972" s="50"/>
      <c r="B972" s="59"/>
      <c r="C972" s="52">
        <f t="shared" si="142"/>
        <v>4</v>
      </c>
      <c r="D972" s="80"/>
      <c r="E972" s="75"/>
      <c r="F972" s="75" t="s">
        <v>1999</v>
      </c>
      <c r="G972" s="80"/>
      <c r="H972" s="83" t="s">
        <v>699</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25">
      <c r="A973" s="50"/>
      <c r="B973" s="59"/>
      <c r="C973" s="52">
        <f t="shared" si="142"/>
        <v>4</v>
      </c>
      <c r="D973" s="80"/>
      <c r="E973" s="75"/>
      <c r="F973" s="75" t="s">
        <v>2000</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25">
      <c r="A974" s="50"/>
      <c r="B974" s="59"/>
      <c r="C974" s="52">
        <f t="shared" si="142"/>
        <v>4</v>
      </c>
      <c r="D974" s="80"/>
      <c r="E974" s="75"/>
      <c r="F974" s="75" t="s">
        <v>2001</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25">
      <c r="A975" s="50"/>
      <c r="B975" s="59"/>
      <c r="C975" s="52">
        <f t="shared" si="142"/>
        <v>4</v>
      </c>
      <c r="D975" s="80"/>
      <c r="E975" s="75"/>
      <c r="F975" s="75" t="s">
        <v>2002</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25">
      <c r="A976" s="50"/>
      <c r="B976" s="59"/>
      <c r="C976" s="52">
        <f t="shared" si="142"/>
        <v>4</v>
      </c>
      <c r="D976" s="80"/>
      <c r="E976" s="75"/>
      <c r="F976" s="75" t="s">
        <v>2003</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25">
      <c r="A977" s="50"/>
      <c r="B977" s="59"/>
      <c r="C977" s="52">
        <f t="shared" si="142"/>
        <v>4</v>
      </c>
      <c r="D977" s="80"/>
      <c r="E977" s="75"/>
      <c r="F977" s="75" t="s">
        <v>2004</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25">
      <c r="A978" s="50"/>
      <c r="B978" s="59"/>
      <c r="C978" s="52">
        <f t="shared" si="142"/>
        <v>4</v>
      </c>
      <c r="D978" s="80"/>
      <c r="E978" s="75"/>
      <c r="F978" s="75" t="s">
        <v>2005</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25">
      <c r="A979" s="50"/>
      <c r="B979" s="59"/>
      <c r="C979" s="52">
        <f t="shared" si="142"/>
        <v>4</v>
      </c>
      <c r="D979" s="80"/>
      <c r="E979" s="75"/>
      <c r="F979" s="75" t="s">
        <v>2006</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25">
      <c r="A980" s="50"/>
      <c r="B980" s="59"/>
      <c r="C980" s="52">
        <f t="shared" ref="C980:C1035" si="143">INT($C$40)+2</f>
        <v>3</v>
      </c>
      <c r="D980" s="80"/>
      <c r="E980" s="75"/>
      <c r="F980" s="75" t="s">
        <v>2007</v>
      </c>
      <c r="G980" s="80"/>
      <c r="H980" s="83" t="s">
        <v>2008</v>
      </c>
      <c r="I980" s="103" t="s">
        <v>2360</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2009</v>
      </c>
      <c r="AE980" s="83"/>
      <c r="AF980" s="104">
        <v>1</v>
      </c>
      <c r="AG980" s="104">
        <v>1</v>
      </c>
      <c r="AH980" s="80"/>
      <c r="AI980" s="62"/>
      <c r="AJ980" s="50"/>
      <c r="AK980" s="50"/>
      <c r="AL980" s="50"/>
    </row>
    <row r="981" spans="1:38" hidden="1" outlineLevel="2" x14ac:dyDescent="0.25">
      <c r="A981" s="50"/>
      <c r="B981" s="59"/>
      <c r="C981" s="52">
        <f t="shared" si="143"/>
        <v>3</v>
      </c>
      <c r="D981" s="80"/>
      <c r="E981" s="75"/>
      <c r="F981" s="75" t="s">
        <v>2010</v>
      </c>
      <c r="G981" s="80"/>
      <c r="H981" s="83" t="s">
        <v>2011</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25">
      <c r="A982" s="50"/>
      <c r="B982" s="59"/>
      <c r="C982" s="52">
        <f t="shared" si="143"/>
        <v>3</v>
      </c>
      <c r="D982" s="80"/>
      <c r="E982" s="75"/>
      <c r="F982" s="75" t="s">
        <v>2012</v>
      </c>
      <c r="G982" s="80"/>
      <c r="H982" s="83" t="s">
        <v>2013</v>
      </c>
      <c r="I982" s="103" t="s">
        <v>2359</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25">
      <c r="A983" s="50"/>
      <c r="B983" s="59"/>
      <c r="C983" s="52">
        <f t="shared" si="143"/>
        <v>3</v>
      </c>
      <c r="D983" s="80"/>
      <c r="E983" s="75"/>
      <c r="F983" s="75" t="s">
        <v>2014</v>
      </c>
      <c r="G983" s="80"/>
      <c r="H983" s="83" t="s">
        <v>2015</v>
      </c>
      <c r="I983" s="103" t="s">
        <v>2359</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2016</v>
      </c>
      <c r="G984" s="80"/>
      <c r="H984" s="83" t="s">
        <v>2017</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2018</v>
      </c>
      <c r="G985" s="80"/>
      <c r="H985" s="83" t="s">
        <v>2019</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2020</v>
      </c>
      <c r="G986" s="80"/>
      <c r="H986" s="83" t="s">
        <v>2021</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25">
      <c r="A987" s="50"/>
      <c r="B987" s="59"/>
      <c r="C987" s="52">
        <f t="shared" si="143"/>
        <v>3</v>
      </c>
      <c r="D987" s="80"/>
      <c r="E987" s="75"/>
      <c r="F987" s="75" t="s">
        <v>2022</v>
      </c>
      <c r="G987" s="80"/>
      <c r="H987" s="83" t="s">
        <v>2023</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2357</v>
      </c>
      <c r="AE987" s="83"/>
      <c r="AF987" s="104">
        <v>1</v>
      </c>
      <c r="AG987" s="104">
        <v>1</v>
      </c>
      <c r="AH987" s="80"/>
      <c r="AI987" s="62"/>
      <c r="AJ987" s="50"/>
      <c r="AK987" s="50"/>
      <c r="AL987" s="50"/>
    </row>
    <row r="988" spans="1:38" hidden="1" outlineLevel="2" x14ac:dyDescent="0.25">
      <c r="A988" s="50"/>
      <c r="B988" s="59"/>
      <c r="C988" s="52">
        <f t="shared" si="143"/>
        <v>3</v>
      </c>
      <c r="D988" s="80"/>
      <c r="E988" s="75"/>
      <c r="F988" s="75" t="s">
        <v>2024</v>
      </c>
      <c r="G988" s="80"/>
      <c r="H988" s="83" t="s">
        <v>2025</v>
      </c>
      <c r="I988" s="103" t="s">
        <v>2362</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2026</v>
      </c>
      <c r="AE988" s="83"/>
      <c r="AF988" s="104">
        <v>1</v>
      </c>
      <c r="AG988" s="104">
        <v>1</v>
      </c>
      <c r="AH988" s="80"/>
      <c r="AI988" s="62"/>
      <c r="AJ988" s="50"/>
      <c r="AK988" s="50"/>
      <c r="AL988" s="50"/>
    </row>
    <row r="989" spans="1:38" hidden="1" outlineLevel="2" x14ac:dyDescent="0.25">
      <c r="A989" s="50"/>
      <c r="B989" s="59"/>
      <c r="C989" s="52">
        <f t="shared" si="143"/>
        <v>3</v>
      </c>
      <c r="D989" s="80"/>
      <c r="E989" s="75"/>
      <c r="F989" s="75" t="s">
        <v>2027</v>
      </c>
      <c r="G989" s="80"/>
      <c r="H989" s="83" t="s">
        <v>2028</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25">
      <c r="A990" s="50"/>
      <c r="B990" s="59"/>
      <c r="C990" s="52">
        <f t="shared" si="143"/>
        <v>3</v>
      </c>
      <c r="D990" s="80"/>
      <c r="E990" s="75"/>
      <c r="F990" s="75" t="s">
        <v>2029</v>
      </c>
      <c r="G990" s="80"/>
      <c r="H990" s="83" t="s">
        <v>2030</v>
      </c>
      <c r="I990" s="103" t="s">
        <v>2361</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25">
      <c r="A991" s="50"/>
      <c r="B991" s="59"/>
      <c r="C991" s="52">
        <f t="shared" si="143"/>
        <v>3</v>
      </c>
      <c r="D991" s="80"/>
      <c r="E991" s="75"/>
      <c r="F991" s="75" t="s">
        <v>2031</v>
      </c>
      <c r="G991" s="80"/>
      <c r="H991" s="83" t="s">
        <v>2032</v>
      </c>
      <c r="I991" s="103" t="s">
        <v>2361</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25">
      <c r="A992" s="50"/>
      <c r="B992" s="59"/>
      <c r="C992" s="52">
        <f>INT($C$40)+3</f>
        <v>4</v>
      </c>
      <c r="D992" s="80"/>
      <c r="E992" s="75"/>
      <c r="F992" s="75" t="s">
        <v>2033</v>
      </c>
      <c r="G992" s="80"/>
      <c r="H992" s="83" t="s">
        <v>2034</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25">
      <c r="A993" s="50"/>
      <c r="B993" s="59"/>
      <c r="C993" s="52">
        <f>INT($C$40)+3</f>
        <v>4</v>
      </c>
      <c r="D993" s="80"/>
      <c r="E993" s="75"/>
      <c r="F993" s="75" t="s">
        <v>2035</v>
      </c>
      <c r="G993" s="80"/>
      <c r="H993" s="83" t="s">
        <v>2036</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25">
      <c r="A994" s="50"/>
      <c r="B994" s="59"/>
      <c r="C994" s="52">
        <f>INT($C$40)+3</f>
        <v>4</v>
      </c>
      <c r="D994" s="80"/>
      <c r="E994" s="75"/>
      <c r="F994" s="75" t="s">
        <v>2037</v>
      </c>
      <c r="G994" s="80"/>
      <c r="H994" s="83" t="s">
        <v>2038</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25">
      <c r="A995" s="50"/>
      <c r="B995" s="59"/>
      <c r="C995" s="52">
        <f t="shared" si="143"/>
        <v>3</v>
      </c>
      <c r="D995" s="80"/>
      <c r="E995" s="75"/>
      <c r="F995" s="75" t="s">
        <v>2039</v>
      </c>
      <c r="G995" s="80"/>
      <c r="H995" s="83" t="s">
        <v>1918</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2357</v>
      </c>
      <c r="AE995" s="83"/>
      <c r="AF995" s="104">
        <v>1</v>
      </c>
      <c r="AG995" s="104">
        <v>1</v>
      </c>
      <c r="AH995" s="80"/>
      <c r="AI995" s="62"/>
      <c r="AJ995" s="50"/>
      <c r="AK995" s="50"/>
      <c r="AL995" s="50"/>
    </row>
    <row r="996" spans="1:38" hidden="1" outlineLevel="3" x14ac:dyDescent="0.25">
      <c r="A996" s="50"/>
      <c r="B996" s="59"/>
      <c r="C996" s="52">
        <f t="shared" ref="C996:C1011" si="149">INT($C$40)+3</f>
        <v>4</v>
      </c>
      <c r="D996" s="80"/>
      <c r="E996" s="75"/>
      <c r="F996" s="75" t="s">
        <v>2040</v>
      </c>
      <c r="G996" s="80"/>
      <c r="H996" s="83" t="s">
        <v>699</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9"/>
        <v>4</v>
      </c>
      <c r="D997" s="80"/>
      <c r="E997" s="75"/>
      <c r="F997" s="75" t="s">
        <v>2041</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9"/>
        <v>4</v>
      </c>
      <c r="D998" s="80"/>
      <c r="E998" s="75"/>
      <c r="F998" s="75" t="s">
        <v>2042</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9"/>
        <v>4</v>
      </c>
      <c r="D999" s="80"/>
      <c r="E999" s="75"/>
      <c r="F999" s="75" t="s">
        <v>2043</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9"/>
        <v>4</v>
      </c>
      <c r="D1000" s="80"/>
      <c r="E1000" s="75"/>
      <c r="F1000" s="75" t="s">
        <v>2044</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9"/>
        <v>4</v>
      </c>
      <c r="D1001" s="80"/>
      <c r="E1001" s="75"/>
      <c r="F1001" s="75" t="s">
        <v>2045</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9"/>
        <v>4</v>
      </c>
      <c r="D1002" s="80"/>
      <c r="E1002" s="75"/>
      <c r="F1002" s="75" t="s">
        <v>2046</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9"/>
        <v>4</v>
      </c>
      <c r="D1003" s="80"/>
      <c r="E1003" s="75"/>
      <c r="F1003" s="75" t="s">
        <v>2047</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25">
      <c r="A1004" s="50"/>
      <c r="B1004" s="59"/>
      <c r="C1004" s="52">
        <f t="shared" si="149"/>
        <v>4</v>
      </c>
      <c r="D1004" s="80"/>
      <c r="E1004" s="75"/>
      <c r="F1004" s="75" t="s">
        <v>2048</v>
      </c>
      <c r="G1004" s="80"/>
      <c r="H1004" s="83" t="s">
        <v>699</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25">
      <c r="A1005" s="50"/>
      <c r="B1005" s="59"/>
      <c r="C1005" s="52">
        <f t="shared" si="149"/>
        <v>4</v>
      </c>
      <c r="D1005" s="80"/>
      <c r="E1005" s="75"/>
      <c r="F1005" s="75" t="s">
        <v>2049</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25">
      <c r="A1006" s="50"/>
      <c r="B1006" s="59"/>
      <c r="C1006" s="52">
        <f t="shared" si="149"/>
        <v>4</v>
      </c>
      <c r="D1006" s="80"/>
      <c r="E1006" s="75"/>
      <c r="F1006" s="75" t="s">
        <v>2050</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25">
      <c r="A1007" s="50"/>
      <c r="B1007" s="59"/>
      <c r="C1007" s="52">
        <f t="shared" si="149"/>
        <v>4</v>
      </c>
      <c r="D1007" s="80"/>
      <c r="E1007" s="75"/>
      <c r="F1007" s="75" t="s">
        <v>2051</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25">
      <c r="A1008" s="50"/>
      <c r="B1008" s="59"/>
      <c r="C1008" s="52">
        <f t="shared" si="149"/>
        <v>4</v>
      </c>
      <c r="D1008" s="80"/>
      <c r="E1008" s="75"/>
      <c r="F1008" s="75" t="s">
        <v>2052</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25">
      <c r="A1009" s="50"/>
      <c r="B1009" s="59"/>
      <c r="C1009" s="52">
        <f t="shared" si="149"/>
        <v>4</v>
      </c>
      <c r="D1009" s="80"/>
      <c r="E1009" s="75"/>
      <c r="F1009" s="75" t="s">
        <v>2053</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25">
      <c r="A1010" s="50"/>
      <c r="B1010" s="59"/>
      <c r="C1010" s="52">
        <f t="shared" si="149"/>
        <v>4</v>
      </c>
      <c r="D1010" s="80"/>
      <c r="E1010" s="75"/>
      <c r="F1010" s="75" t="s">
        <v>2054</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25">
      <c r="A1011" s="50"/>
      <c r="B1011" s="59"/>
      <c r="C1011" s="52">
        <f t="shared" si="149"/>
        <v>4</v>
      </c>
      <c r="D1011" s="80"/>
      <c r="E1011" s="75"/>
      <c r="F1011" s="75" t="s">
        <v>2055</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25">
      <c r="A1012" s="50"/>
      <c r="B1012" s="59"/>
      <c r="C1012" s="52">
        <f t="shared" si="143"/>
        <v>3</v>
      </c>
      <c r="D1012" s="80"/>
      <c r="E1012" s="75"/>
      <c r="F1012" s="75" t="s">
        <v>2056</v>
      </c>
      <c r="G1012" s="80"/>
      <c r="H1012" s="83" t="s">
        <v>2057</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2058</v>
      </c>
      <c r="AE1012" s="83"/>
      <c r="AF1012" s="104">
        <v>1</v>
      </c>
      <c r="AG1012" s="104">
        <v>1</v>
      </c>
      <c r="AH1012" s="80"/>
      <c r="AI1012" s="62"/>
      <c r="AJ1012" s="50"/>
      <c r="AK1012" s="50"/>
      <c r="AL1012" s="50"/>
    </row>
    <row r="1013" spans="1:38" hidden="1" outlineLevel="2" x14ac:dyDescent="0.25">
      <c r="A1013" s="50"/>
      <c r="B1013" s="59"/>
      <c r="C1013" s="52">
        <f t="shared" si="143"/>
        <v>3</v>
      </c>
      <c r="D1013" s="80"/>
      <c r="E1013" s="75"/>
      <c r="F1013" s="75" t="s">
        <v>2059</v>
      </c>
      <c r="G1013" s="80"/>
      <c r="H1013" s="83" t="s">
        <v>2060</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2378</v>
      </c>
      <c r="AE1013" s="83"/>
      <c r="AF1013" s="305">
        <f>AF1014</f>
        <v>1</v>
      </c>
      <c r="AG1013" s="305">
        <f>AG1014</f>
        <v>1</v>
      </c>
      <c r="AH1013" s="80"/>
      <c r="AI1013" s="62"/>
      <c r="AJ1013" s="50"/>
      <c r="AK1013" s="50"/>
      <c r="AL1013" s="50"/>
    </row>
    <row r="1014" spans="1:38" hidden="1" outlineLevel="2" x14ac:dyDescent="0.25">
      <c r="A1014" s="50"/>
      <c r="B1014" s="59"/>
      <c r="C1014" s="52">
        <f t="shared" si="143"/>
        <v>3</v>
      </c>
      <c r="D1014" s="80"/>
      <c r="E1014" s="75"/>
      <c r="F1014" s="75" t="s">
        <v>2061</v>
      </c>
      <c r="G1014" s="80"/>
      <c r="H1014" s="83" t="s">
        <v>2062</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25">
      <c r="A1015" s="50"/>
      <c r="B1015" s="59"/>
      <c r="C1015" s="52">
        <f t="shared" si="143"/>
        <v>3</v>
      </c>
      <c r="D1015" s="80"/>
      <c r="E1015" s="75"/>
      <c r="F1015" s="75" t="s">
        <v>2063</v>
      </c>
      <c r="G1015" s="80"/>
      <c r="H1015" s="83" t="s">
        <v>2064</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25">
      <c r="A1016" s="50"/>
      <c r="B1016" s="59"/>
      <c r="C1016" s="52">
        <f>INT($C$40)+3</f>
        <v>4</v>
      </c>
      <c r="D1016" s="80"/>
      <c r="E1016" s="75"/>
      <c r="F1016" s="75" t="s">
        <v>2065</v>
      </c>
      <c r="G1016" s="80"/>
      <c r="H1016" s="83" t="s">
        <v>2066</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25">
      <c r="A1017" s="50"/>
      <c r="B1017" s="59"/>
      <c r="C1017" s="52">
        <f>INT($C$40)+3</f>
        <v>4</v>
      </c>
      <c r="D1017" s="80"/>
      <c r="E1017" s="75"/>
      <c r="F1017" s="75" t="s">
        <v>2067</v>
      </c>
      <c r="G1017" s="80"/>
      <c r="H1017" s="83" t="s">
        <v>2068</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25">
      <c r="A1018" s="50"/>
      <c r="B1018" s="59"/>
      <c r="C1018" s="52">
        <f>INT($C$40)+3</f>
        <v>4</v>
      </c>
      <c r="D1018" s="80"/>
      <c r="E1018" s="75"/>
      <c r="F1018" s="75" t="s">
        <v>2069</v>
      </c>
      <c r="G1018" s="80"/>
      <c r="H1018" s="83" t="s">
        <v>2070</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25">
      <c r="A1019" s="50"/>
      <c r="B1019" s="59"/>
      <c r="C1019" s="52">
        <f t="shared" si="143"/>
        <v>3</v>
      </c>
      <c r="D1019" s="80"/>
      <c r="E1019" s="75"/>
      <c r="F1019" s="75" t="s">
        <v>2071</v>
      </c>
      <c r="G1019" s="80"/>
      <c r="H1019" s="83" t="s">
        <v>2072</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25">
      <c r="A1020" s="50"/>
      <c r="B1020" s="59"/>
      <c r="C1020" s="52">
        <f t="shared" si="143"/>
        <v>3</v>
      </c>
      <c r="D1020" s="80"/>
      <c r="E1020" s="75"/>
      <c r="F1020" s="75" t="s">
        <v>2073</v>
      </c>
      <c r="G1020" s="80"/>
      <c r="H1020" s="83" t="s">
        <v>2074</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1449</v>
      </c>
      <c r="AE1020" s="83"/>
      <c r="AF1020" s="104">
        <v>1</v>
      </c>
      <c r="AG1020" s="104">
        <v>1</v>
      </c>
      <c r="AH1020" s="80"/>
      <c r="AI1020" s="62"/>
      <c r="AJ1020" s="50"/>
      <c r="AK1020" s="50"/>
      <c r="AL1020" s="50"/>
    </row>
    <row r="1021" spans="1:38" hidden="1" outlineLevel="2" x14ac:dyDescent="0.25">
      <c r="A1021" s="50"/>
      <c r="B1021" s="59"/>
      <c r="C1021" s="52">
        <f t="shared" si="143"/>
        <v>3</v>
      </c>
      <c r="D1021" s="80"/>
      <c r="E1021" s="75"/>
      <c r="F1021" s="75" t="s">
        <v>2075</v>
      </c>
      <c r="G1021" s="80"/>
      <c r="H1021" s="83" t="s">
        <v>2076</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2378</v>
      </c>
      <c r="AE1021" s="83"/>
      <c r="AF1021" s="305">
        <f>AF1022</f>
        <v>1</v>
      </c>
      <c r="AG1021" s="305">
        <f>AG1022</f>
        <v>1</v>
      </c>
      <c r="AH1021" s="80"/>
      <c r="AI1021" s="62"/>
      <c r="AJ1021" s="50"/>
      <c r="AK1021" s="50"/>
      <c r="AL1021" s="50"/>
    </row>
    <row r="1022" spans="1:38" hidden="1" outlineLevel="2" x14ac:dyDescent="0.25">
      <c r="A1022" s="50"/>
      <c r="B1022" s="59"/>
      <c r="C1022" s="52">
        <f t="shared" si="143"/>
        <v>3</v>
      </c>
      <c r="D1022" s="80"/>
      <c r="E1022" s="75"/>
      <c r="F1022" s="75" t="s">
        <v>2077</v>
      </c>
      <c r="G1022" s="80"/>
      <c r="H1022" s="83" t="s">
        <v>1908</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25">
      <c r="A1023" s="50"/>
      <c r="B1023" s="59"/>
      <c r="C1023" s="52">
        <f t="shared" si="143"/>
        <v>3</v>
      </c>
      <c r="D1023" s="80"/>
      <c r="E1023" s="75"/>
      <c r="F1023" s="75" t="s">
        <v>2078</v>
      </c>
      <c r="G1023" s="80"/>
      <c r="H1023" s="83" t="s">
        <v>1910</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25">
      <c r="A1024" s="50"/>
      <c r="B1024" s="59"/>
      <c r="C1024" s="52">
        <f t="shared" si="143"/>
        <v>3</v>
      </c>
      <c r="D1024" s="80"/>
      <c r="E1024" s="75"/>
      <c r="F1024" s="75" t="s">
        <v>2079</v>
      </c>
      <c r="G1024" s="80"/>
      <c r="H1024" s="83" t="s">
        <v>1912</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25">
      <c r="A1025" s="50"/>
      <c r="B1025" s="59"/>
      <c r="C1025" s="52">
        <f t="shared" si="143"/>
        <v>3</v>
      </c>
      <c r="D1025" s="80"/>
      <c r="E1025" s="75"/>
      <c r="F1025" s="75" t="s">
        <v>2080</v>
      </c>
      <c r="G1025" s="80"/>
      <c r="H1025" s="83" t="s">
        <v>2068</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25">
      <c r="A1026" s="50"/>
      <c r="B1026" s="59"/>
      <c r="C1026" s="52">
        <f t="shared" si="143"/>
        <v>3</v>
      </c>
      <c r="D1026" s="80"/>
      <c r="E1026" s="75"/>
      <c r="F1026" s="75" t="s">
        <v>2081</v>
      </c>
      <c r="G1026" s="80"/>
      <c r="H1026" s="83" t="s">
        <v>2070</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25">
      <c r="A1027" s="50"/>
      <c r="B1027" s="59"/>
      <c r="C1027" s="52">
        <f t="shared" si="143"/>
        <v>3</v>
      </c>
      <c r="D1027" s="80"/>
      <c r="E1027" s="75"/>
      <c r="F1027" s="75" t="s">
        <v>2082</v>
      </c>
      <c r="G1027" s="80"/>
      <c r="H1027" s="83" t="s">
        <v>2083</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25">
      <c r="A1028" s="50"/>
      <c r="B1028" s="59"/>
      <c r="C1028" s="52">
        <f t="shared" si="143"/>
        <v>3</v>
      </c>
      <c r="D1028" s="80"/>
      <c r="E1028" s="75"/>
      <c r="F1028" s="75" t="s">
        <v>2084</v>
      </c>
      <c r="G1028" s="80"/>
      <c r="H1028" s="83" t="s">
        <v>2085</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1456</v>
      </c>
      <c r="AE1028" s="83"/>
      <c r="AF1028" s="104">
        <v>1</v>
      </c>
      <c r="AG1028" s="104">
        <v>1</v>
      </c>
      <c r="AH1028" s="80"/>
      <c r="AI1028" s="62"/>
      <c r="AJ1028" s="50"/>
      <c r="AK1028" s="50"/>
      <c r="AL1028" s="50"/>
    </row>
    <row r="1029" spans="1:38" hidden="1" outlineLevel="2" x14ac:dyDescent="0.25">
      <c r="A1029" s="50"/>
      <c r="B1029" s="59"/>
      <c r="C1029" s="52">
        <f t="shared" si="143"/>
        <v>3</v>
      </c>
      <c r="D1029" s="80"/>
      <c r="E1029" s="75"/>
      <c r="F1029" s="75" t="s">
        <v>2086</v>
      </c>
      <c r="G1029" s="80"/>
      <c r="H1029" s="83" t="s">
        <v>2087</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25">
      <c r="A1030" s="50"/>
      <c r="B1030" s="59"/>
      <c r="C1030" s="52">
        <f t="shared" si="143"/>
        <v>3</v>
      </c>
      <c r="D1030" s="80"/>
      <c r="E1030" s="75"/>
      <c r="F1030" s="75" t="s">
        <v>2088</v>
      </c>
      <c r="G1030" s="80"/>
      <c r="H1030" s="83" t="s">
        <v>2089</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25">
      <c r="A1031" s="50"/>
      <c r="B1031" s="59"/>
      <c r="C1031" s="52">
        <f t="shared" si="143"/>
        <v>3</v>
      </c>
      <c r="D1031" s="80"/>
      <c r="E1031" s="75"/>
      <c r="F1031" s="75" t="s">
        <v>2090</v>
      </c>
      <c r="G1031" s="80"/>
      <c r="H1031" s="83" t="s">
        <v>2091</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25">
      <c r="A1032" s="50"/>
      <c r="B1032" s="59"/>
      <c r="C1032" s="52">
        <f t="shared" si="143"/>
        <v>3</v>
      </c>
      <c r="D1032" s="80"/>
      <c r="E1032" s="75"/>
      <c r="F1032" s="75" t="s">
        <v>2092</v>
      </c>
      <c r="G1032" s="80"/>
      <c r="H1032" s="83" t="s">
        <v>2093</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25">
      <c r="A1033" s="50"/>
      <c r="B1033" s="59"/>
      <c r="C1033" s="52">
        <f t="shared" si="143"/>
        <v>3</v>
      </c>
      <c r="D1033" s="80"/>
      <c r="E1033" s="75"/>
      <c r="F1033" s="75" t="s">
        <v>2094</v>
      </c>
      <c r="G1033" s="80"/>
      <c r="H1033" s="83" t="s">
        <v>2095</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25">
      <c r="A1034" s="50"/>
      <c r="B1034" s="59"/>
      <c r="C1034" s="52">
        <f t="shared" si="143"/>
        <v>3</v>
      </c>
      <c r="D1034" s="80"/>
      <c r="E1034" s="75"/>
      <c r="F1034" s="75" t="s">
        <v>2096</v>
      </c>
      <c r="G1034" s="80"/>
      <c r="H1034" s="83" t="s">
        <v>2097</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25">
      <c r="A1035" s="50"/>
      <c r="B1035" s="59"/>
      <c r="C1035" s="52">
        <f t="shared" si="143"/>
        <v>3</v>
      </c>
      <c r="D1035" s="80"/>
      <c r="E1035" s="75"/>
      <c r="F1035" s="75" t="s">
        <v>2098</v>
      </c>
      <c r="G1035" s="80"/>
      <c r="H1035" s="83" t="s">
        <v>2099</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25">
      <c r="A1036" s="50"/>
      <c r="B1036" s="59"/>
      <c r="C1036" s="52">
        <f>INT($C$40)+1</f>
        <v>2</v>
      </c>
      <c r="D1036" s="80"/>
      <c r="E1036" s="75"/>
      <c r="F1036" s="319" t="s">
        <v>1887</v>
      </c>
      <c r="G1036" s="80"/>
      <c r="H1036" s="321" t="s">
        <v>2100</v>
      </c>
      <c r="I1036" s="144"/>
      <c r="J1036" s="144" t="s">
        <v>1158</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25">
      <c r="A1037" s="50"/>
      <c r="B1037" s="59"/>
      <c r="C1037" s="52">
        <f t="shared" ref="C1037:C1125" si="157">INT($C$40)+3</f>
        <v>4</v>
      </c>
      <c r="D1037" s="80"/>
      <c r="E1037" s="75"/>
      <c r="F1037" s="75" t="s">
        <v>2101</v>
      </c>
      <c r="G1037" s="80"/>
      <c r="H1037" s="83" t="s">
        <v>2102</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7"/>
        <v>4</v>
      </c>
      <c r="D1038" s="80"/>
      <c r="E1038" s="75"/>
      <c r="F1038" s="75" t="s">
        <v>2103</v>
      </c>
      <c r="G1038" s="80"/>
      <c r="H1038" s="83" t="s">
        <v>2104</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7"/>
        <v>4</v>
      </c>
      <c r="D1039" s="80"/>
      <c r="E1039" s="75"/>
      <c r="F1039" s="75" t="s">
        <v>2105</v>
      </c>
      <c r="G1039" s="80"/>
      <c r="H1039" s="83" t="s">
        <v>2106</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7"/>
        <v>4</v>
      </c>
      <c r="D1040" s="80"/>
      <c r="E1040" s="75"/>
      <c r="F1040" s="75" t="s">
        <v>2107</v>
      </c>
      <c r="G1040" s="80"/>
      <c r="H1040" s="83" t="s">
        <v>2108</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7"/>
        <v>4</v>
      </c>
      <c r="D1041" s="80"/>
      <c r="E1041" s="75"/>
      <c r="F1041" s="75" t="s">
        <v>2109</v>
      </c>
      <c r="G1041" s="80"/>
      <c r="H1041" s="83" t="s">
        <v>2110</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7"/>
        <v>4</v>
      </c>
      <c r="D1042" s="80"/>
      <c r="E1042" s="75"/>
      <c r="F1042" s="75" t="s">
        <v>2111</v>
      </c>
      <c r="G1042" s="80"/>
      <c r="H1042" s="83" t="s">
        <v>2112</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7"/>
        <v>4</v>
      </c>
      <c r="D1043" s="80"/>
      <c r="E1043" s="75"/>
      <c r="F1043" s="75" t="s">
        <v>2113</v>
      </c>
      <c r="G1043" s="80"/>
      <c r="H1043" s="83" t="s">
        <v>699</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7"/>
        <v>4</v>
      </c>
      <c r="D1044" s="80"/>
      <c r="E1044" s="75"/>
      <c r="F1044" s="75" t="s">
        <v>2114</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7"/>
        <v>4</v>
      </c>
      <c r="D1045" s="80"/>
      <c r="E1045" s="75"/>
      <c r="F1045" s="75" t="s">
        <v>2115</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7"/>
        <v>4</v>
      </c>
      <c r="D1046" s="80"/>
      <c r="E1046" s="75"/>
      <c r="F1046" s="75" t="s">
        <v>2116</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7"/>
        <v>4</v>
      </c>
      <c r="D1047" s="80"/>
      <c r="E1047" s="75"/>
      <c r="F1047" s="75" t="s">
        <v>2117</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7"/>
        <v>4</v>
      </c>
      <c r="D1048" s="80"/>
      <c r="E1048" s="75"/>
      <c r="F1048" s="75" t="s">
        <v>2118</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7"/>
        <v>4</v>
      </c>
      <c r="D1049" s="80"/>
      <c r="E1049" s="75"/>
      <c r="F1049" s="75" t="s">
        <v>2119</v>
      </c>
      <c r="G1049" s="80"/>
      <c r="H1049" s="83" t="s">
        <v>699</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7"/>
        <v>4</v>
      </c>
      <c r="D1050" s="80"/>
      <c r="E1050" s="75"/>
      <c r="F1050" s="75" t="s">
        <v>2120</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7"/>
        <v>4</v>
      </c>
      <c r="D1051" s="80"/>
      <c r="E1051" s="75"/>
      <c r="F1051" s="75" t="s">
        <v>2121</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7"/>
        <v>4</v>
      </c>
      <c r="D1052" s="80"/>
      <c r="E1052" s="75"/>
      <c r="F1052" s="75" t="s">
        <v>2122</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7"/>
        <v>4</v>
      </c>
      <c r="D1053" s="80"/>
      <c r="E1053" s="75"/>
      <c r="F1053" s="75" t="s">
        <v>2123</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7"/>
        <v>4</v>
      </c>
      <c r="D1054" s="80"/>
      <c r="E1054" s="75"/>
      <c r="F1054" s="75" t="s">
        <v>2124</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7"/>
        <v>4</v>
      </c>
      <c r="D1055" s="80"/>
      <c r="E1055" s="75"/>
      <c r="F1055" s="75" t="s">
        <v>2125</v>
      </c>
      <c r="G1055" s="80"/>
      <c r="H1055" s="83" t="s">
        <v>699</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7"/>
        <v>4</v>
      </c>
      <c r="D1056" s="80"/>
      <c r="E1056" s="75"/>
      <c r="F1056" s="75" t="s">
        <v>2126</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7"/>
        <v>4</v>
      </c>
      <c r="D1057" s="80"/>
      <c r="E1057" s="75"/>
      <c r="F1057" s="75" t="s">
        <v>2127</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7"/>
        <v>4</v>
      </c>
      <c r="D1058" s="80"/>
      <c r="E1058" s="75"/>
      <c r="F1058" s="75" t="s">
        <v>2128</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7"/>
        <v>4</v>
      </c>
      <c r="D1059" s="80"/>
      <c r="E1059" s="75"/>
      <c r="F1059" s="75" t="s">
        <v>2129</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7"/>
        <v>4</v>
      </c>
      <c r="D1060" s="80"/>
      <c r="E1060" s="75"/>
      <c r="F1060" s="75" t="s">
        <v>2130</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7"/>
        <v>4</v>
      </c>
      <c r="D1061" s="80"/>
      <c r="E1061" s="75"/>
      <c r="F1061" s="75" t="s">
        <v>2131</v>
      </c>
      <c r="G1061" s="80"/>
      <c r="H1061" s="83" t="s">
        <v>699</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7"/>
        <v>4</v>
      </c>
      <c r="D1062" s="80"/>
      <c r="E1062" s="75"/>
      <c r="F1062" s="75" t="s">
        <v>2132</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7"/>
        <v>4</v>
      </c>
      <c r="D1063" s="80"/>
      <c r="E1063" s="75"/>
      <c r="F1063" s="75" t="s">
        <v>2133</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7"/>
        <v>4</v>
      </c>
      <c r="D1064" s="80"/>
      <c r="E1064" s="75"/>
      <c r="F1064" s="75" t="s">
        <v>2134</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7"/>
        <v>4</v>
      </c>
      <c r="D1065" s="80"/>
      <c r="E1065" s="75"/>
      <c r="F1065" s="75" t="s">
        <v>2135</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7"/>
        <v>4</v>
      </c>
      <c r="D1066" s="80"/>
      <c r="E1066" s="75"/>
      <c r="F1066" s="75" t="s">
        <v>2136</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7"/>
        <v>4</v>
      </c>
      <c r="D1067" s="80"/>
      <c r="E1067" s="75"/>
      <c r="F1067" s="75" t="s">
        <v>2137</v>
      </c>
      <c r="G1067" s="80"/>
      <c r="H1067" s="83" t="s">
        <v>699</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7"/>
        <v>4</v>
      </c>
      <c r="D1068" s="80"/>
      <c r="E1068" s="75"/>
      <c r="F1068" s="75" t="s">
        <v>2138</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7"/>
        <v>4</v>
      </c>
      <c r="D1069" s="80"/>
      <c r="E1069" s="75"/>
      <c r="F1069" s="75" t="s">
        <v>2139</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7"/>
        <v>4</v>
      </c>
      <c r="D1070" s="80"/>
      <c r="E1070" s="75"/>
      <c r="F1070" s="75" t="s">
        <v>2140</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7"/>
        <v>4</v>
      </c>
      <c r="D1071" s="80"/>
      <c r="E1071" s="75"/>
      <c r="F1071" s="75" t="s">
        <v>2141</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7"/>
        <v>4</v>
      </c>
      <c r="D1072" s="80"/>
      <c r="E1072" s="75"/>
      <c r="F1072" s="75" t="s">
        <v>2142</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7"/>
        <v>4</v>
      </c>
      <c r="D1073" s="80"/>
      <c r="E1073" s="75"/>
      <c r="F1073" s="75" t="s">
        <v>2143</v>
      </c>
      <c r="G1073" s="80"/>
      <c r="H1073" s="83" t="s">
        <v>699</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7"/>
        <v>4</v>
      </c>
      <c r="D1074" s="80"/>
      <c r="E1074" s="75"/>
      <c r="F1074" s="75" t="s">
        <v>2144</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7"/>
        <v>4</v>
      </c>
      <c r="D1075" s="80"/>
      <c r="E1075" s="75"/>
      <c r="F1075" s="75" t="s">
        <v>2145</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7"/>
        <v>4</v>
      </c>
      <c r="D1076" s="80"/>
      <c r="E1076" s="75"/>
      <c r="F1076" s="75" t="s">
        <v>2146</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25">
      <c r="A1077" s="50"/>
      <c r="B1077" s="59"/>
      <c r="C1077" s="52">
        <f t="shared" si="157"/>
        <v>4</v>
      </c>
      <c r="D1077" s="80"/>
      <c r="E1077" s="75"/>
      <c r="F1077" s="75" t="s">
        <v>2147</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57"/>
        <v>4</v>
      </c>
      <c r="D1078" s="80"/>
      <c r="E1078" s="75"/>
      <c r="F1078" s="75" t="s">
        <v>2148</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57"/>
        <v>4</v>
      </c>
      <c r="D1079" s="80"/>
      <c r="E1079" s="75"/>
      <c r="F1079" s="75" t="s">
        <v>2149</v>
      </c>
      <c r="G1079" s="80"/>
      <c r="H1079" s="83" t="s">
        <v>699</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57"/>
        <v>4</v>
      </c>
      <c r="D1080" s="80"/>
      <c r="E1080" s="75"/>
      <c r="F1080" s="75" t="s">
        <v>2150</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57"/>
        <v>4</v>
      </c>
      <c r="D1081" s="80"/>
      <c r="E1081" s="75"/>
      <c r="F1081" s="75" t="s">
        <v>2151</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57"/>
        <v>4</v>
      </c>
      <c r="D1082" s="80"/>
      <c r="E1082" s="75"/>
      <c r="F1082" s="75" t="s">
        <v>2152</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57"/>
        <v>4</v>
      </c>
      <c r="D1083" s="80"/>
      <c r="E1083" s="75"/>
      <c r="F1083" s="75" t="s">
        <v>2153</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7"/>
        <v>4</v>
      </c>
      <c r="D1084" s="80"/>
      <c r="E1084" s="75"/>
      <c r="F1084" s="75" t="s">
        <v>2154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25">
      <c r="A1085" s="50"/>
      <c r="B1085" s="59"/>
      <c r="C1085" s="52">
        <f t="shared" ref="C1085:C1090" si="158">INT($C$40)+2</f>
        <v>3</v>
      </c>
      <c r="D1085" s="80"/>
      <c r="E1085" s="75"/>
      <c r="F1085" s="75" t="s">
        <v>2155</v>
      </c>
      <c r="G1085" s="80"/>
      <c r="H1085" s="83" t="s">
        <v>2156</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2157</v>
      </c>
      <c r="AE1085" s="83"/>
      <c r="AF1085" s="104">
        <v>1</v>
      </c>
      <c r="AG1085" s="104">
        <v>1</v>
      </c>
      <c r="AH1085" s="80"/>
      <c r="AI1085" s="62"/>
      <c r="AJ1085" s="50"/>
      <c r="AK1085" s="50"/>
      <c r="AL1085" s="50"/>
    </row>
    <row r="1086" spans="1:38" hidden="1" outlineLevel="2" x14ac:dyDescent="0.25">
      <c r="A1086" s="50"/>
      <c r="B1086" s="59"/>
      <c r="C1086" s="52">
        <f t="shared" si="158"/>
        <v>3</v>
      </c>
      <c r="D1086" s="80"/>
      <c r="E1086" s="75"/>
      <c r="F1086" s="75" t="s">
        <v>2158</v>
      </c>
      <c r="G1086" s="80"/>
      <c r="H1086" s="83" t="s">
        <v>2159</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25">
      <c r="A1087" s="50"/>
      <c r="B1087" s="59"/>
      <c r="C1087" s="52">
        <f t="shared" si="158"/>
        <v>3</v>
      </c>
      <c r="D1087" s="80"/>
      <c r="E1087" s="75"/>
      <c r="F1087" s="75" t="s">
        <v>2160</v>
      </c>
      <c r="G1087" s="80"/>
      <c r="H1087" s="83" t="s">
        <v>2161</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25">
      <c r="A1088" s="50"/>
      <c r="B1088" s="59"/>
      <c r="C1088" s="52">
        <f t="shared" si="158"/>
        <v>3</v>
      </c>
      <c r="D1088" s="80"/>
      <c r="E1088" s="75"/>
      <c r="F1088" s="75" t="s">
        <v>2162</v>
      </c>
      <c r="G1088" s="80"/>
      <c r="H1088" s="83" t="s">
        <v>2163</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25">
      <c r="A1089" s="50"/>
      <c r="B1089" s="59"/>
      <c r="C1089" s="52">
        <f t="shared" si="158"/>
        <v>3</v>
      </c>
      <c r="D1089" s="80"/>
      <c r="E1089" s="75"/>
      <c r="F1089" s="75" t="s">
        <v>2164</v>
      </c>
      <c r="G1089" s="80"/>
      <c r="H1089" s="83" t="s">
        <v>2165</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25">
      <c r="A1090" s="50"/>
      <c r="B1090" s="59"/>
      <c r="C1090" s="52">
        <f t="shared" si="158"/>
        <v>3</v>
      </c>
      <c r="D1090" s="80"/>
      <c r="E1090" s="75"/>
      <c r="F1090" s="75" t="s">
        <v>2166</v>
      </c>
      <c r="G1090" s="80"/>
      <c r="H1090" s="83" t="s">
        <v>2167</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25">
      <c r="A1091" s="50"/>
      <c r="B1091" s="59"/>
      <c r="C1091" s="52">
        <f t="shared" si="157"/>
        <v>4</v>
      </c>
      <c r="D1091" s="80"/>
      <c r="E1091" s="75"/>
      <c r="F1091" s="75" t="s">
        <v>2168</v>
      </c>
      <c r="G1091" s="80"/>
      <c r="H1091" s="83" t="s">
        <v>699</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7"/>
        <v>4</v>
      </c>
      <c r="D1092" s="80"/>
      <c r="E1092" s="75"/>
      <c r="F1092" s="75" t="s">
        <v>2169</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7"/>
        <v>4</v>
      </c>
      <c r="D1093" s="80"/>
      <c r="E1093" s="75"/>
      <c r="F1093" s="75" t="s">
        <v>2170</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7"/>
        <v>4</v>
      </c>
      <c r="D1094" s="80"/>
      <c r="E1094" s="75"/>
      <c r="F1094" s="75" t="s">
        <v>2171</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7"/>
        <v>4</v>
      </c>
      <c r="D1095" s="80"/>
      <c r="E1095" s="75"/>
      <c r="F1095" s="75" t="s">
        <v>2172</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7"/>
        <v>4</v>
      </c>
      <c r="D1096" s="80"/>
      <c r="E1096" s="75"/>
      <c r="F1096" s="75" t="s">
        <v>2173</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7"/>
        <v>4</v>
      </c>
      <c r="D1097" s="80"/>
      <c r="E1097" s="75"/>
      <c r="F1097" s="75" t="s">
        <v>2174</v>
      </c>
      <c r="G1097" s="80"/>
      <c r="H1097" s="83" t="s">
        <v>699</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7"/>
        <v>4</v>
      </c>
      <c r="D1098" s="80"/>
      <c r="E1098" s="75"/>
      <c r="F1098" s="75" t="s">
        <v>2175</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7"/>
        <v>4</v>
      </c>
      <c r="D1099" s="80"/>
      <c r="E1099" s="75"/>
      <c r="F1099" s="75" t="s">
        <v>2176</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7"/>
        <v>4</v>
      </c>
      <c r="D1100" s="80"/>
      <c r="E1100" s="75"/>
      <c r="F1100" s="75" t="s">
        <v>2177</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7"/>
        <v>4</v>
      </c>
      <c r="D1101" s="80"/>
      <c r="E1101" s="75"/>
      <c r="F1101" s="75" t="s">
        <v>2178</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7"/>
        <v>4</v>
      </c>
      <c r="D1102" s="80"/>
      <c r="E1102" s="75"/>
      <c r="F1102" s="75" t="s">
        <v>2179</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7"/>
        <v>4</v>
      </c>
      <c r="D1103" s="80"/>
      <c r="E1103" s="75"/>
      <c r="F1103" s="75" t="s">
        <v>2180</v>
      </c>
      <c r="G1103" s="80"/>
      <c r="H1103" s="83" t="s">
        <v>699</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7"/>
        <v>4</v>
      </c>
      <c r="D1104" s="80"/>
      <c r="E1104" s="75"/>
      <c r="F1104" s="75" t="s">
        <v>2181</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7"/>
        <v>4</v>
      </c>
      <c r="D1105" s="80"/>
      <c r="E1105" s="75"/>
      <c r="F1105" s="75" t="s">
        <v>2182</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7"/>
        <v>4</v>
      </c>
      <c r="D1106" s="80"/>
      <c r="E1106" s="75"/>
      <c r="F1106" s="75" t="s">
        <v>2183</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7"/>
        <v>4</v>
      </c>
      <c r="D1107" s="80"/>
      <c r="E1107" s="75"/>
      <c r="F1107" s="75" t="s">
        <v>2184</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7"/>
        <v>4</v>
      </c>
      <c r="D1108" s="80"/>
      <c r="E1108" s="75"/>
      <c r="F1108" s="75" t="s">
        <v>2185</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7"/>
        <v>4</v>
      </c>
      <c r="D1109" s="80"/>
      <c r="E1109" s="75"/>
      <c r="F1109" s="75" t="s">
        <v>2186</v>
      </c>
      <c r="G1109" s="80"/>
      <c r="H1109" s="83" t="s">
        <v>699</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7"/>
        <v>4</v>
      </c>
      <c r="D1110" s="80"/>
      <c r="E1110" s="75"/>
      <c r="F1110" s="75" t="s">
        <v>2187</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7"/>
        <v>4</v>
      </c>
      <c r="D1111" s="80"/>
      <c r="E1111" s="75"/>
      <c r="F1111" s="75" t="s">
        <v>2188</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7"/>
        <v>4</v>
      </c>
      <c r="D1112" s="80"/>
      <c r="E1112" s="75"/>
      <c r="F1112" s="75" t="s">
        <v>2189</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7"/>
        <v>4</v>
      </c>
      <c r="D1113" s="80"/>
      <c r="E1113" s="75"/>
      <c r="F1113" s="75" t="s">
        <v>2190</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7"/>
        <v>4</v>
      </c>
      <c r="D1114" s="80"/>
      <c r="E1114" s="75"/>
      <c r="F1114" s="75" t="s">
        <v>2191</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7"/>
        <v>4</v>
      </c>
      <c r="D1115" s="80"/>
      <c r="E1115" s="75"/>
      <c r="F1115" s="75" t="s">
        <v>2192</v>
      </c>
      <c r="G1115" s="80"/>
      <c r="H1115" s="83" t="s">
        <v>699</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7"/>
        <v>4</v>
      </c>
      <c r="D1116" s="80"/>
      <c r="E1116" s="75"/>
      <c r="F1116" s="75" t="s">
        <v>2193</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7"/>
        <v>4</v>
      </c>
      <c r="D1117" s="80"/>
      <c r="E1117" s="75"/>
      <c r="F1117" s="75" t="s">
        <v>2194</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57"/>
        <v>4</v>
      </c>
      <c r="D1118" s="80"/>
      <c r="E1118" s="75"/>
      <c r="F1118" s="75" t="s">
        <v>2195</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2196</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2197</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2198</v>
      </c>
      <c r="G1121" s="80"/>
      <c r="H1121" s="83" t="s">
        <v>699</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2199</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2200</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2201</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2202</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ref="C1126:C1168" si="160">INT($C$40)+3</f>
        <v>4</v>
      </c>
      <c r="D1126" s="80"/>
      <c r="E1126" s="75"/>
      <c r="F1126" s="75" t="s">
        <v>2203</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60"/>
        <v>4</v>
      </c>
      <c r="D1127" s="80"/>
      <c r="E1127" s="75"/>
      <c r="F1127" s="75" t="s">
        <v>2204</v>
      </c>
      <c r="G1127" s="80"/>
      <c r="H1127" s="83" t="s">
        <v>699</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60"/>
        <v>4</v>
      </c>
      <c r="D1128" s="80"/>
      <c r="E1128" s="75"/>
      <c r="F1128" s="75" t="s">
        <v>2205</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60"/>
        <v>4</v>
      </c>
      <c r="D1129" s="80"/>
      <c r="E1129" s="75"/>
      <c r="F1129" s="75" t="s">
        <v>2206</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60"/>
        <v>4</v>
      </c>
      <c r="D1130" s="80"/>
      <c r="E1130" s="75"/>
      <c r="F1130" s="75" t="s">
        <v>2207</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60"/>
        <v>4</v>
      </c>
      <c r="D1131" s="80"/>
      <c r="E1131" s="75"/>
      <c r="F1131" s="75" t="s">
        <v>2208</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60"/>
        <v>4</v>
      </c>
      <c r="D1132" s="80"/>
      <c r="E1132" s="75"/>
      <c r="F1132" s="75" t="s">
        <v>2209</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60"/>
        <v>4</v>
      </c>
      <c r="D1133" s="80"/>
      <c r="E1133" s="75"/>
      <c r="F1133" s="75" t="s">
        <v>2210</v>
      </c>
      <c r="G1133" s="80"/>
      <c r="H1133" s="83" t="s">
        <v>699</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60"/>
        <v>4</v>
      </c>
      <c r="D1134" s="80"/>
      <c r="E1134" s="75"/>
      <c r="F1134" s="75" t="s">
        <v>2211</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60"/>
        <v>4</v>
      </c>
      <c r="D1135" s="80"/>
      <c r="E1135" s="75"/>
      <c r="F1135" s="75" t="s">
        <v>2212</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60"/>
        <v>4</v>
      </c>
      <c r="D1136" s="80"/>
      <c r="E1136" s="75"/>
      <c r="F1136" s="75" t="s">
        <v>2213</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60"/>
        <v>4</v>
      </c>
      <c r="D1137" s="80"/>
      <c r="E1137" s="75"/>
      <c r="F1137" s="75" t="s">
        <v>2214</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60"/>
        <v>4</v>
      </c>
      <c r="D1138" s="80"/>
      <c r="E1138" s="75"/>
      <c r="F1138" s="75" t="s">
        <v>2215</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60"/>
        <v>4</v>
      </c>
      <c r="D1139" s="80"/>
      <c r="E1139" s="75"/>
      <c r="F1139" s="75" t="s">
        <v>2216</v>
      </c>
      <c r="G1139" s="80"/>
      <c r="H1139" s="83" t="s">
        <v>699</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60"/>
        <v>4</v>
      </c>
      <c r="D1140" s="80"/>
      <c r="E1140" s="75"/>
      <c r="F1140" s="75" t="s">
        <v>2217</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60"/>
        <v>4</v>
      </c>
      <c r="D1141" s="80"/>
      <c r="E1141" s="75"/>
      <c r="F1141" s="75" t="s">
        <v>2218</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60"/>
        <v>4</v>
      </c>
      <c r="D1142" s="80"/>
      <c r="E1142" s="75"/>
      <c r="F1142" s="75" t="s">
        <v>2219</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60"/>
        <v>4</v>
      </c>
      <c r="D1143" s="80"/>
      <c r="E1143" s="75"/>
      <c r="F1143" s="75" t="s">
        <v>2220</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60"/>
        <v>4</v>
      </c>
      <c r="D1144" s="80"/>
      <c r="E1144" s="75"/>
      <c r="F1144" s="75" t="s">
        <v>2221</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60"/>
        <v>4</v>
      </c>
      <c r="D1145" s="80"/>
      <c r="E1145" s="75"/>
      <c r="F1145" s="75" t="s">
        <v>2222</v>
      </c>
      <c r="G1145" s="80"/>
      <c r="H1145" s="83" t="s">
        <v>699</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60"/>
        <v>4</v>
      </c>
      <c r="D1146" s="80"/>
      <c r="E1146" s="75"/>
      <c r="F1146" s="75" t="s">
        <v>2223</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60"/>
        <v>4</v>
      </c>
      <c r="D1147" s="80"/>
      <c r="E1147" s="75"/>
      <c r="F1147" s="75" t="s">
        <v>2224</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60"/>
        <v>4</v>
      </c>
      <c r="D1148" s="80"/>
      <c r="E1148" s="75"/>
      <c r="F1148" s="75" t="s">
        <v>2225</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25">
      <c r="A1149" s="50"/>
      <c r="B1149" s="59"/>
      <c r="C1149" s="52">
        <f t="shared" si="160"/>
        <v>4</v>
      </c>
      <c r="D1149" s="80"/>
      <c r="E1149" s="75"/>
      <c r="F1149" s="75" t="s">
        <v>2226</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60"/>
        <v>4</v>
      </c>
      <c r="D1150" s="80"/>
      <c r="E1150" s="75"/>
      <c r="F1150" s="75" t="s">
        <v>2227</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60"/>
        <v>4</v>
      </c>
      <c r="D1151" s="80"/>
      <c r="E1151" s="75"/>
      <c r="F1151" s="75" t="s">
        <v>2228</v>
      </c>
      <c r="G1151" s="80"/>
      <c r="H1151" s="83" t="s">
        <v>699</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60"/>
        <v>4</v>
      </c>
      <c r="D1152" s="80"/>
      <c r="E1152" s="75"/>
      <c r="F1152" s="75" t="s">
        <v>2229</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60"/>
        <v>4</v>
      </c>
      <c r="D1153" s="80"/>
      <c r="E1153" s="75"/>
      <c r="F1153" s="75" t="s">
        <v>2230</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60"/>
        <v>4</v>
      </c>
      <c r="D1154" s="80"/>
      <c r="E1154" s="75"/>
      <c r="F1154" s="75" t="s">
        <v>2231</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60"/>
        <v>4</v>
      </c>
      <c r="D1155" s="80"/>
      <c r="E1155" s="75"/>
      <c r="F1155" s="75" t="s">
        <v>2232</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60"/>
        <v>4</v>
      </c>
      <c r="D1156" s="80"/>
      <c r="E1156" s="75"/>
      <c r="F1156" s="75" t="s">
        <v>2233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25">
      <c r="A1157" s="50"/>
      <c r="B1157" s="59"/>
      <c r="C1157" s="52">
        <f t="shared" ref="C1157:C1162" si="161">INT($C$40)+2</f>
        <v>3</v>
      </c>
      <c r="D1157" s="80"/>
      <c r="E1157" s="75"/>
      <c r="F1157" s="75" t="s">
        <v>2234</v>
      </c>
      <c r="G1157" s="80"/>
      <c r="H1157" s="83" t="s">
        <v>2235</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2236</v>
      </c>
      <c r="AE1157" s="83"/>
      <c r="AF1157" s="104">
        <v>1</v>
      </c>
      <c r="AG1157" s="104">
        <v>1</v>
      </c>
      <c r="AH1157" s="80"/>
      <c r="AI1157" s="62"/>
      <c r="AJ1157" s="50"/>
      <c r="AK1157" s="50"/>
      <c r="AL1157" s="50"/>
    </row>
    <row r="1158" spans="1:38" hidden="1" outlineLevel="2" collapsed="1" x14ac:dyDescent="0.25">
      <c r="A1158" s="50"/>
      <c r="B1158" s="59"/>
      <c r="C1158" s="52">
        <f t="shared" si="161"/>
        <v>3</v>
      </c>
      <c r="D1158" s="80"/>
      <c r="E1158" s="75"/>
      <c r="F1158" s="75" t="s">
        <v>2237</v>
      </c>
      <c r="G1158" s="80"/>
      <c r="H1158" s="83" t="s">
        <v>2238</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25">
      <c r="A1159" s="50"/>
      <c r="B1159" s="59"/>
      <c r="C1159" s="52">
        <f t="shared" si="161"/>
        <v>3</v>
      </c>
      <c r="D1159" s="80"/>
      <c r="E1159" s="75"/>
      <c r="F1159" s="75" t="s">
        <v>2239</v>
      </c>
      <c r="G1159" s="80"/>
      <c r="H1159" s="83" t="s">
        <v>2240</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25">
      <c r="A1160" s="50"/>
      <c r="B1160" s="59"/>
      <c r="C1160" s="52">
        <f t="shared" si="161"/>
        <v>3</v>
      </c>
      <c r="D1160" s="80"/>
      <c r="E1160" s="75"/>
      <c r="F1160" s="75" t="s">
        <v>2241</v>
      </c>
      <c r="G1160" s="80"/>
      <c r="H1160" s="83" t="s">
        <v>2242</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 t="shared" si="161"/>
        <v>3</v>
      </c>
      <c r="D1161" s="80"/>
      <c r="E1161" s="75"/>
      <c r="F1161" s="75" t="s">
        <v>2243</v>
      </c>
      <c r="G1161" s="80"/>
      <c r="H1161" s="83" t="s">
        <v>2244</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25">
      <c r="A1162" s="50"/>
      <c r="B1162" s="59"/>
      <c r="C1162" s="52">
        <f t="shared" si="161"/>
        <v>3</v>
      </c>
      <c r="D1162" s="80"/>
      <c r="E1162" s="75"/>
      <c r="F1162" s="75" t="s">
        <v>2245</v>
      </c>
      <c r="G1162" s="80"/>
      <c r="H1162" s="83" t="s">
        <v>2246</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25">
      <c r="A1163" s="50"/>
      <c r="B1163" s="59"/>
      <c r="C1163" s="52">
        <f t="shared" si="160"/>
        <v>4</v>
      </c>
      <c r="D1163" s="80"/>
      <c r="E1163" s="75"/>
      <c r="F1163" s="75" t="s">
        <v>2247</v>
      </c>
      <c r="G1163" s="80"/>
      <c r="H1163" s="83" t="s">
        <v>699</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25">
      <c r="A1164" s="50"/>
      <c r="B1164" s="59"/>
      <c r="C1164" s="52">
        <f t="shared" si="160"/>
        <v>4</v>
      </c>
      <c r="D1164" s="80"/>
      <c r="E1164" s="75"/>
      <c r="F1164" s="75" t="s">
        <v>2248</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25">
      <c r="A1165" s="50"/>
      <c r="B1165" s="59"/>
      <c r="C1165" s="52">
        <f t="shared" si="160"/>
        <v>4</v>
      </c>
      <c r="D1165" s="80"/>
      <c r="E1165" s="75"/>
      <c r="F1165" s="75" t="s">
        <v>2249</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25">
      <c r="A1166" s="50"/>
      <c r="B1166" s="59"/>
      <c r="C1166" s="52">
        <f t="shared" si="160"/>
        <v>4</v>
      </c>
      <c r="D1166" s="80"/>
      <c r="E1166" s="75"/>
      <c r="F1166" s="75" t="s">
        <v>2250</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25">
      <c r="A1167" s="50"/>
      <c r="B1167" s="59"/>
      <c r="C1167" s="52">
        <f t="shared" si="160"/>
        <v>4</v>
      </c>
      <c r="D1167" s="80"/>
      <c r="E1167" s="75"/>
      <c r="F1167" s="75" t="s">
        <v>2251</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25">
      <c r="A1168" s="50"/>
      <c r="B1168" s="59"/>
      <c r="C1168" s="52">
        <f t="shared" si="160"/>
        <v>4</v>
      </c>
      <c r="D1168" s="80"/>
      <c r="E1168" s="75"/>
      <c r="F1168" s="75" t="s">
        <v>2252</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25">
      <c r="A1169" s="50"/>
      <c r="B1169" s="59"/>
      <c r="C1169" s="52">
        <f>INT($C$40)+2</f>
        <v>3</v>
      </c>
      <c r="D1169" s="80"/>
      <c r="E1169" s="75"/>
      <c r="F1169" s="75" t="s">
        <v>2253</v>
      </c>
      <c r="G1169" s="80"/>
      <c r="H1169" s="83" t="s">
        <v>2254</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25">
      <c r="A1170" s="50"/>
      <c r="B1170" s="59"/>
      <c r="C1170" s="52">
        <f>INT($C$40)+2</f>
        <v>3</v>
      </c>
      <c r="D1170" s="80"/>
      <c r="E1170" s="75"/>
      <c r="F1170" s="75" t="s">
        <v>2255</v>
      </c>
      <c r="G1170" s="80"/>
      <c r="H1170" s="83" t="s">
        <v>2256</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25">
      <c r="A1171" s="50"/>
      <c r="B1171" s="59"/>
      <c r="C1171" s="52">
        <f>INT($C$40)+3</f>
        <v>4</v>
      </c>
      <c r="D1171" s="80"/>
      <c r="E1171" s="75"/>
      <c r="F1171" s="75" t="s">
        <v>2257</v>
      </c>
      <c r="G1171" s="80"/>
      <c r="H1171" s="83" t="s">
        <v>2258</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25">
      <c r="A1172" s="50"/>
      <c r="B1172" s="59"/>
      <c r="C1172" s="52">
        <f>INT($C$40)+3</f>
        <v>4</v>
      </c>
      <c r="D1172" s="80"/>
      <c r="E1172" s="75"/>
      <c r="F1172" s="75" t="s">
        <v>2259</v>
      </c>
      <c r="G1172" s="80"/>
      <c r="H1172" s="83" t="s">
        <v>2260</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25">
      <c r="A1173" s="50"/>
      <c r="B1173" s="59"/>
      <c r="C1173" s="52">
        <f>INT($C$40)+3</f>
        <v>4</v>
      </c>
      <c r="D1173" s="80"/>
      <c r="E1173" s="75"/>
      <c r="F1173" s="75" t="s">
        <v>2261</v>
      </c>
      <c r="G1173" s="80"/>
      <c r="H1173" s="83" t="s">
        <v>2262</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25">
      <c r="A1174" s="50"/>
      <c r="B1174" s="59"/>
      <c r="C1174" s="52">
        <f>INT($C$40)+2</f>
        <v>3</v>
      </c>
      <c r="D1174" s="80"/>
      <c r="E1174" s="75"/>
      <c r="F1174" s="75" t="s">
        <v>2263</v>
      </c>
      <c r="G1174" s="80"/>
      <c r="H1174" s="83" t="s">
        <v>2264</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2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2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0999999999999996" hidden="1" customHeight="1" outlineLevel="3" x14ac:dyDescent="0.2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185</v>
      </c>
      <c r="AI1177" s="62"/>
      <c r="AJ1177" s="50"/>
      <c r="AK1177" s="50"/>
      <c r="AL1177" s="50"/>
    </row>
    <row r="1178" spans="1:38" ht="5.0999999999999996" hidden="1" customHeight="1" outlineLevel="2" x14ac:dyDescent="0.25">
      <c r="A1178" s="50"/>
      <c r="B1178" s="59"/>
      <c r="C1178" s="52">
        <f>INT($C$40)+2.005</f>
        <v>3.0049999999999999</v>
      </c>
      <c r="D1178" s="80" t="s">
        <v>181</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2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2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2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2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2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0999999999999996" hidden="1" customHeight="1" outlineLevel="3" x14ac:dyDescent="0.2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185</v>
      </c>
      <c r="AI1184" s="62"/>
      <c r="AJ1184" s="50"/>
      <c r="AK1184" s="50"/>
      <c r="AL1184" s="50"/>
    </row>
    <row r="1185" spans="1:38" ht="5.0999999999999996" hidden="1" customHeight="1" outlineLevel="2" x14ac:dyDescent="0.2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0999999999999996" customHeight="1" outlineLevel="1" x14ac:dyDescent="0.2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194</v>
      </c>
      <c r="AJ1186" s="50"/>
      <c r="AK1186" s="50"/>
      <c r="AL1186" s="50"/>
    </row>
    <row r="1187" spans="1:38" ht="5.0999999999999996" customHeight="1" collapsed="1" x14ac:dyDescent="0.2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2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2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2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2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2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2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2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25">
      <c r="C1195" s="283" t="s">
        <v>502</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172</v>
      </c>
      <c r="F6" s="65">
        <v>2</v>
      </c>
      <c r="G6" s="66"/>
      <c r="H6" s="67" t="s">
        <v>173</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176</v>
      </c>
      <c r="J12" s="78" t="s">
        <v>177</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178</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179</v>
      </c>
      <c r="C15" s="52">
        <f>INT(MAX($C$16:$C$31))+1</f>
        <v>5</v>
      </c>
      <c r="D15" s="80" t="s">
        <v>180</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181</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182</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183</v>
      </c>
      <c r="I18" s="358">
        <v>44342.618099305597</v>
      </c>
      <c r="J18" s="435" t="s">
        <v>2498</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184</v>
      </c>
      <c r="I21" s="365">
        <v>44348.993322569397</v>
      </c>
      <c r="J21" s="432" t="s">
        <v>2499</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185</v>
      </c>
      <c r="AA24" s="62"/>
      <c r="AB24" s="50"/>
      <c r="AC24" s="50"/>
      <c r="AD24" s="50"/>
    </row>
    <row r="25" spans="1:30"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186</v>
      </c>
      <c r="I26" s="85" t="s">
        <v>187</v>
      </c>
      <c r="J26" s="86">
        <v>15</v>
      </c>
      <c r="K26" s="85" t="s">
        <v>188</v>
      </c>
      <c r="L26" s="86">
        <v>8.43</v>
      </c>
      <c r="M26" s="83" t="s">
        <v>189</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190</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191</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192</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193</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185</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194</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118</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172</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174</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2265</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517</v>
      </c>
      <c r="J46" s="77"/>
      <c r="K46" s="77" t="s">
        <v>2453</v>
      </c>
      <c r="L46" s="77"/>
      <c r="M46" s="77"/>
      <c r="N46" s="77"/>
      <c r="O46" s="77"/>
      <c r="P46" s="77"/>
      <c r="Q46" s="77"/>
      <c r="R46" s="77" t="s">
        <v>2266</v>
      </c>
      <c r="S46" s="77"/>
      <c r="T46" s="77"/>
      <c r="U46" s="77"/>
      <c r="V46" s="77"/>
      <c r="W46" s="77"/>
      <c r="X46" s="77"/>
      <c r="Y46" s="77"/>
      <c r="Z46" s="60"/>
      <c r="AA46" s="62"/>
      <c r="AB46" s="50"/>
      <c r="AC46" s="50"/>
      <c r="AD46" s="50"/>
    </row>
    <row r="47" spans="1:30" ht="11.45" customHeight="1" outlineLevel="2" collapsed="1" x14ac:dyDescent="0.25">
      <c r="A47" s="50"/>
      <c r="B47" s="59" t="s">
        <v>178</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179</v>
      </c>
      <c r="C49" s="94">
        <f>INT(MAX($C$57:$C$151))+1</f>
        <v>5</v>
      </c>
      <c r="D49" s="80" t="s">
        <v>180</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181</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2267</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2268</v>
      </c>
      <c r="I52" s="83" t="s">
        <v>2269</v>
      </c>
      <c r="J52" s="83"/>
      <c r="K52" s="104">
        <f>30/1000</f>
        <v>0.03</v>
      </c>
      <c r="L52" s="83"/>
      <c r="M52" s="83"/>
      <c r="N52" s="83"/>
      <c r="O52" s="83"/>
      <c r="P52" s="83"/>
      <c r="Q52" s="83"/>
      <c r="R52" s="104" t="s">
        <v>706</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2270</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185</v>
      </c>
      <c r="AA56" s="62"/>
      <c r="AB56" s="50"/>
      <c r="AC56" s="50"/>
      <c r="AD56" s="50"/>
    </row>
    <row r="57" spans="1:30" ht="5.0999999999999996" customHeight="1" outlineLevel="2" x14ac:dyDescent="0.25">
      <c r="A57" s="50"/>
      <c r="B57" s="59"/>
      <c r="C57" s="94">
        <f>INT($C$40)+2.005</f>
        <v>3.0049999999999999</v>
      </c>
      <c r="D57" s="80" t="s">
        <v>181</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1887</v>
      </c>
      <c r="G58" s="80"/>
      <c r="H58" s="366" t="s">
        <v>2271</v>
      </c>
      <c r="I58" s="117">
        <v>2</v>
      </c>
      <c r="J58" s="367" t="s">
        <v>1158</v>
      </c>
      <c r="K58" s="117">
        <v>3</v>
      </c>
      <c r="L58" s="117">
        <v>10</v>
      </c>
      <c r="M58" s="173"/>
      <c r="N58" s="173"/>
      <c r="O58" s="173"/>
      <c r="P58" s="173"/>
      <c r="Q58" s="173"/>
      <c r="R58" s="170" t="s">
        <v>2272</v>
      </c>
      <c r="S58" s="173"/>
      <c r="T58" s="173"/>
      <c r="U58" s="173"/>
      <c r="V58" s="173"/>
      <c r="W58" s="173"/>
      <c r="X58" s="173"/>
      <c r="Y58" s="173"/>
      <c r="Z58" s="80"/>
      <c r="AA58" s="62"/>
      <c r="AB58" s="50"/>
      <c r="AC58" s="50"/>
      <c r="AD58" s="50"/>
    </row>
    <row r="59" spans="1:30" outlineLevel="2" x14ac:dyDescent="0.25">
      <c r="A59" s="50"/>
      <c r="B59" s="59"/>
      <c r="C59" s="94">
        <f>INT($C$40)+2</f>
        <v>3</v>
      </c>
      <c r="D59" s="80"/>
      <c r="E59" s="75" t="s">
        <v>2273</v>
      </c>
      <c r="F59" s="75" t="s">
        <v>2274</v>
      </c>
      <c r="G59" s="80"/>
      <c r="H59" s="368" t="s">
        <v>2275</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2276</v>
      </c>
      <c r="G60" s="80"/>
      <c r="H60" s="370" t="s">
        <v>2447</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2277</v>
      </c>
      <c r="G61" s="80"/>
      <c r="H61" s="370" t="s">
        <v>2278</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2279</v>
      </c>
      <c r="G62" s="80"/>
      <c r="H62" s="370" t="s">
        <v>2448</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2280</v>
      </c>
      <c r="G63" s="80"/>
      <c r="H63" s="370" t="s">
        <v>2281</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2282</v>
      </c>
      <c r="G64" s="80"/>
      <c r="H64" s="370" t="s">
        <v>2449</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2280</v>
      </c>
      <c r="G65" s="80"/>
      <c r="H65" s="370" t="s">
        <v>2494</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2282</v>
      </c>
      <c r="G66" s="80"/>
      <c r="H66" s="370" t="s">
        <v>2452</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2280</v>
      </c>
      <c r="G67" s="80"/>
      <c r="H67" s="370" t="s">
        <v>2494</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2282</v>
      </c>
      <c r="G68" s="80"/>
      <c r="H68" s="268" t="s">
        <v>2452</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2283</v>
      </c>
      <c r="G69" s="80"/>
      <c r="H69" s="368" t="s">
        <v>2450</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2284</v>
      </c>
      <c r="G70" s="80"/>
      <c r="H70" s="370" t="s">
        <v>2447</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2285</v>
      </c>
      <c r="G71" s="80"/>
      <c r="H71" s="370" t="s">
        <v>2278</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2286</v>
      </c>
      <c r="G72" s="80"/>
      <c r="H72" s="370" t="s">
        <v>2448</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2287</v>
      </c>
      <c r="G73" s="80"/>
      <c r="H73" s="370" t="s">
        <v>2281</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2288</v>
      </c>
      <c r="G74" s="80"/>
      <c r="H74" s="370" t="s">
        <v>2449</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2280</v>
      </c>
      <c r="G75" s="80"/>
      <c r="H75" s="370" t="s">
        <v>2494</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2282</v>
      </c>
      <c r="G76" s="80"/>
      <c r="H76" s="370" t="s">
        <v>2452</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2280</v>
      </c>
      <c r="G77" s="80"/>
      <c r="H77" s="370" t="s">
        <v>2494</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2282</v>
      </c>
      <c r="G78" s="80"/>
      <c r="H78" s="268" t="s">
        <v>2452</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2289</v>
      </c>
      <c r="G79" s="80"/>
      <c r="H79" s="368" t="s">
        <v>2451</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2290</v>
      </c>
      <c r="G80" s="80"/>
      <c r="H80" s="370" t="s">
        <v>2447</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2291</v>
      </c>
      <c r="G81" s="80"/>
      <c r="H81" s="370" t="s">
        <v>2278</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2292</v>
      </c>
      <c r="G82" s="80"/>
      <c r="H82" s="370" t="s">
        <v>2448</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2293</v>
      </c>
      <c r="G83" s="80"/>
      <c r="H83" s="370" t="s">
        <v>2281</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2294</v>
      </c>
      <c r="G84" s="80"/>
      <c r="H84" s="370" t="s">
        <v>2449</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2293</v>
      </c>
      <c r="G85" s="80"/>
      <c r="H85" s="370" t="s">
        <v>2494</v>
      </c>
      <c r="I85" s="370"/>
      <c r="J85" s="370"/>
      <c r="K85" s="371">
        <v>-200</v>
      </c>
      <c r="L85" s="371"/>
      <c r="M85" s="371"/>
      <c r="N85" s="371"/>
      <c r="O85" s="370"/>
      <c r="P85" s="370"/>
      <c r="Q85" s="370"/>
      <c r="R85" s="104" t="s">
        <v>2495</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2294</v>
      </c>
      <c r="G86" s="80"/>
      <c r="H86" s="370" t="s">
        <v>2452</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2293</v>
      </c>
      <c r="G87" s="80"/>
      <c r="H87" s="370" t="s">
        <v>2497</v>
      </c>
      <c r="I87" s="370"/>
      <c r="J87" s="370"/>
      <c r="K87" s="371">
        <v>-100</v>
      </c>
      <c r="L87" s="371"/>
      <c r="M87" s="371"/>
      <c r="N87" s="371"/>
      <c r="O87" s="370"/>
      <c r="P87" s="370"/>
      <c r="Q87" s="370"/>
      <c r="R87" s="104" t="s">
        <v>2496</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2294</v>
      </c>
      <c r="G88" s="80"/>
      <c r="H88" s="268" t="s">
        <v>2452</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1887</v>
      </c>
      <c r="G89" s="80"/>
      <c r="H89" s="321" t="s">
        <v>2295</v>
      </c>
      <c r="I89" s="144"/>
      <c r="J89" s="144" t="s">
        <v>1158</v>
      </c>
      <c r="K89" s="86">
        <v>6</v>
      </c>
      <c r="L89" s="86">
        <v>10</v>
      </c>
      <c r="M89" s="83"/>
      <c r="N89" s="83"/>
      <c r="O89" s="83"/>
      <c r="P89" s="83"/>
      <c r="Q89" s="83"/>
      <c r="R89" s="104" t="s">
        <v>2272</v>
      </c>
      <c r="S89" s="83"/>
      <c r="T89" s="83"/>
      <c r="U89" s="83"/>
      <c r="V89" s="83"/>
      <c r="W89" s="83"/>
      <c r="X89" s="83"/>
      <c r="Y89" s="83"/>
      <c r="Z89" s="80"/>
      <c r="AA89" s="62"/>
      <c r="AB89" s="50"/>
      <c r="AC89" s="50"/>
      <c r="AD89" s="50"/>
    </row>
    <row r="90" spans="1:30" outlineLevel="3" x14ac:dyDescent="0.25">
      <c r="A90" s="50"/>
      <c r="B90" s="59"/>
      <c r="C90" s="94">
        <f t="shared" si="0"/>
        <v>4</v>
      </c>
      <c r="D90" s="80"/>
      <c r="E90" s="75" t="s">
        <v>2296</v>
      </c>
      <c r="F90" s="75" t="s">
        <v>2297</v>
      </c>
      <c r="G90" s="80"/>
      <c r="H90" s="368" t="s">
        <v>2298</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2299</v>
      </c>
      <c r="G91" s="80"/>
      <c r="H91" s="370" t="s">
        <v>2447</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2300</v>
      </c>
      <c r="G92" s="80"/>
      <c r="H92" s="370" t="s">
        <v>2278</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2301</v>
      </c>
      <c r="G93" s="80"/>
      <c r="H93" s="370" t="s">
        <v>2448</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2302</v>
      </c>
      <c r="G94" s="80"/>
      <c r="H94" s="370" t="s">
        <v>2281</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2303</v>
      </c>
      <c r="G95" s="80"/>
      <c r="H95" s="370" t="s">
        <v>2449</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2293</v>
      </c>
      <c r="G96" s="80"/>
      <c r="H96" s="370" t="s">
        <v>2494</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2303</v>
      </c>
      <c r="G97" s="80"/>
      <c r="H97" s="370" t="s">
        <v>2449</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2293</v>
      </c>
      <c r="G98" s="80"/>
      <c r="H98" s="370" t="s">
        <v>2497</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2294</v>
      </c>
      <c r="G99" s="80"/>
      <c r="H99" s="268" t="s">
        <v>2452</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2304</v>
      </c>
      <c r="G100" s="80"/>
      <c r="H100" s="368" t="s">
        <v>2305</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2306</v>
      </c>
      <c r="G101" s="80"/>
      <c r="H101" s="370" t="s">
        <v>2447</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2307</v>
      </c>
      <c r="G102" s="80"/>
      <c r="H102" s="370" t="s">
        <v>2278</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2308</v>
      </c>
      <c r="G103" s="80"/>
      <c r="H103" s="370" t="s">
        <v>2448</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2309</v>
      </c>
      <c r="G104" s="80"/>
      <c r="H104" s="370" t="s">
        <v>2281</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2310</v>
      </c>
      <c r="G105" s="80"/>
      <c r="H105" s="370" t="s">
        <v>2449</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2293</v>
      </c>
      <c r="G106" s="80"/>
      <c r="H106" s="370" t="s">
        <v>2494</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2303</v>
      </c>
      <c r="G107" s="80"/>
      <c r="H107" s="370" t="s">
        <v>2449</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2293</v>
      </c>
      <c r="G108" s="80"/>
      <c r="H108" s="370" t="s">
        <v>2497</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2294</v>
      </c>
      <c r="G109" s="80"/>
      <c r="H109" s="268" t="s">
        <v>2452</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2311</v>
      </c>
      <c r="G110" s="80"/>
      <c r="H110" s="368" t="s">
        <v>2312</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2313</v>
      </c>
      <c r="G111" s="80"/>
      <c r="H111" s="370" t="s">
        <v>2447</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2314</v>
      </c>
      <c r="G112" s="80"/>
      <c r="H112" s="370" t="s">
        <v>2278</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2315</v>
      </c>
      <c r="G113" s="80"/>
      <c r="H113" s="370" t="s">
        <v>2448</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2316</v>
      </c>
      <c r="G114" s="80"/>
      <c r="H114" s="370" t="s">
        <v>2281</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2317</v>
      </c>
      <c r="G115" s="80"/>
      <c r="H115" s="370" t="s">
        <v>2449</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2293</v>
      </c>
      <c r="G116" s="80"/>
      <c r="H116" s="370" t="s">
        <v>2494</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2303</v>
      </c>
      <c r="G117" s="80"/>
      <c r="H117" s="370" t="s">
        <v>2449</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2293</v>
      </c>
      <c r="G118" s="80"/>
      <c r="H118" s="370" t="s">
        <v>2497</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2294</v>
      </c>
      <c r="G119" s="80"/>
      <c r="H119" s="268" t="s">
        <v>2452</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2318</v>
      </c>
      <c r="G120" s="80"/>
      <c r="H120" s="368" t="s">
        <v>2319</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2320</v>
      </c>
      <c r="G121" s="80"/>
      <c r="H121" s="370" t="s">
        <v>2447</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2321</v>
      </c>
      <c r="G122" s="80"/>
      <c r="H122" s="370" t="s">
        <v>2278</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2322</v>
      </c>
      <c r="G123" s="80"/>
      <c r="H123" s="370" t="s">
        <v>2448</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2323</v>
      </c>
      <c r="G124" s="80"/>
      <c r="H124" s="370" t="s">
        <v>2281</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2324</v>
      </c>
      <c r="G125" s="80"/>
      <c r="H125" s="370" t="s">
        <v>2449</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2293</v>
      </c>
      <c r="G126" s="80"/>
      <c r="H126" s="370" t="s">
        <v>2494</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2303</v>
      </c>
      <c r="G127" s="80"/>
      <c r="H127" s="370" t="s">
        <v>2449</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2293</v>
      </c>
      <c r="G128" s="80"/>
      <c r="H128" s="370" t="s">
        <v>2497</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2294</v>
      </c>
      <c r="G129" s="80"/>
      <c r="H129" s="268" t="s">
        <v>2452</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2325</v>
      </c>
      <c r="G130" s="80"/>
      <c r="H130" s="368" t="s">
        <v>2326</v>
      </c>
      <c r="I130" s="368" t="s">
        <v>2327</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2328</v>
      </c>
      <c r="G131" s="80"/>
      <c r="H131" s="370" t="s">
        <v>2447</v>
      </c>
      <c r="I131" s="370" t="s">
        <v>2327</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2329</v>
      </c>
      <c r="G132" s="80"/>
      <c r="H132" s="370" t="s">
        <v>2278</v>
      </c>
      <c r="I132" s="370" t="s">
        <v>2327</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2330</v>
      </c>
      <c r="G133" s="80"/>
      <c r="H133" s="370" t="s">
        <v>2448</v>
      </c>
      <c r="I133" s="370" t="s">
        <v>2327</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2331</v>
      </c>
      <c r="G134" s="80"/>
      <c r="H134" s="370" t="s">
        <v>2281</v>
      </c>
      <c r="I134" s="370" t="s">
        <v>2327</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2332</v>
      </c>
      <c r="G135" s="80"/>
      <c r="H135" s="370" t="s">
        <v>2449</v>
      </c>
      <c r="I135" s="370" t="s">
        <v>2327</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2293</v>
      </c>
      <c r="G136" s="80"/>
      <c r="H136" s="370" t="s">
        <v>2494</v>
      </c>
      <c r="I136" s="370" t="s">
        <v>2327</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2303</v>
      </c>
      <c r="G137" s="80"/>
      <c r="H137" s="370" t="s">
        <v>2449</v>
      </c>
      <c r="I137" s="370" t="s">
        <v>2327</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2293</v>
      </c>
      <c r="G138" s="80"/>
      <c r="H138" s="370" t="s">
        <v>2497</v>
      </c>
      <c r="I138" s="370" t="s">
        <v>2327</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2294</v>
      </c>
      <c r="G139" s="80"/>
      <c r="H139" s="268" t="s">
        <v>2452</v>
      </c>
      <c r="I139" s="268" t="s">
        <v>2327</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2333</v>
      </c>
      <c r="G140" s="80"/>
      <c r="H140" s="368" t="s">
        <v>2334</v>
      </c>
      <c r="I140" s="368" t="s">
        <v>2335</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2336</v>
      </c>
      <c r="G141" s="80"/>
      <c r="H141" s="370" t="s">
        <v>2447</v>
      </c>
      <c r="I141" s="370" t="s">
        <v>2335</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2337</v>
      </c>
      <c r="G142" s="80"/>
      <c r="H142" s="370" t="s">
        <v>2278</v>
      </c>
      <c r="I142" s="370" t="s">
        <v>2335</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2338</v>
      </c>
      <c r="G143" s="80"/>
      <c r="H143" s="370" t="s">
        <v>2448</v>
      </c>
      <c r="I143" s="370" t="s">
        <v>2335</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2339</v>
      </c>
      <c r="G144" s="80"/>
      <c r="H144" s="370" t="s">
        <v>2281</v>
      </c>
      <c r="I144" s="370" t="s">
        <v>2335</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2340</v>
      </c>
      <c r="G145" s="80"/>
      <c r="H145" s="370" t="s">
        <v>2449</v>
      </c>
      <c r="I145" s="370" t="s">
        <v>2335</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2339</v>
      </c>
      <c r="G146" s="80"/>
      <c r="H146" s="370" t="s">
        <v>2494</v>
      </c>
      <c r="I146" s="370" t="s">
        <v>2335</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2303</v>
      </c>
      <c r="G147" s="80"/>
      <c r="H147" s="370" t="s">
        <v>2449</v>
      </c>
      <c r="I147" s="370" t="s">
        <v>2335</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2293</v>
      </c>
      <c r="G148" s="80"/>
      <c r="H148" s="370" t="s">
        <v>2497</v>
      </c>
      <c r="I148" s="370" t="s">
        <v>2335</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2340</v>
      </c>
      <c r="G149" s="80"/>
      <c r="H149" s="268" t="s">
        <v>2452</v>
      </c>
      <c r="I149" s="268" t="s">
        <v>2335</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185</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194</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502</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45"/>
  <sheetViews>
    <sheetView topLeftCell="A10" workbookViewId="0">
      <selection activeCell="A39" sqref="A39"/>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84</v>
      </c>
    </row>
    <row r="3" spans="1:2" x14ac:dyDescent="0.25">
      <c r="A3" s="5" t="s">
        <v>85</v>
      </c>
      <c r="B3" s="4">
        <v>7</v>
      </c>
    </row>
    <row r="4" spans="1:2" ht="9.6" customHeight="1" x14ac:dyDescent="0.25">
      <c r="A4" s="3"/>
    </row>
    <row r="5" spans="1:2" x14ac:dyDescent="0.25">
      <c r="A5" s="3" t="s">
        <v>81</v>
      </c>
    </row>
    <row r="6" spans="1:2" x14ac:dyDescent="0.25">
      <c r="A6" s="4" t="s">
        <v>43</v>
      </c>
      <c r="B6" s="4"/>
    </row>
    <row r="7" spans="1:2" x14ac:dyDescent="0.25">
      <c r="A7" s="4" t="s">
        <v>5</v>
      </c>
      <c r="B7" s="4">
        <v>4</v>
      </c>
    </row>
    <row r="8" spans="1:2" x14ac:dyDescent="0.25">
      <c r="A8" s="4" t="s">
        <v>2529</v>
      </c>
      <c r="B8" s="4">
        <v>4</v>
      </c>
    </row>
    <row r="9" spans="1:2" x14ac:dyDescent="0.25">
      <c r="A9" s="4" t="s">
        <v>4</v>
      </c>
      <c r="B9" s="4">
        <v>4</v>
      </c>
    </row>
    <row r="10" spans="1:2" x14ac:dyDescent="0.25">
      <c r="A10" s="4" t="s">
        <v>2527</v>
      </c>
      <c r="B10" s="4">
        <v>4</v>
      </c>
    </row>
    <row r="11" spans="1:2" x14ac:dyDescent="0.25">
      <c r="A11" s="4" t="s">
        <v>6</v>
      </c>
      <c r="B11" s="4">
        <v>4</v>
      </c>
    </row>
    <row r="12" spans="1:2" x14ac:dyDescent="0.25">
      <c r="A12" s="4" t="s">
        <v>2531</v>
      </c>
      <c r="B12" s="4">
        <v>4</v>
      </c>
    </row>
    <row r="13" spans="1:2" x14ac:dyDescent="0.25">
      <c r="A13" s="4" t="s">
        <v>8</v>
      </c>
      <c r="B13" s="4">
        <v>1.8</v>
      </c>
    </row>
    <row r="14" spans="1:2" x14ac:dyDescent="0.25">
      <c r="A14" s="4" t="s">
        <v>2528</v>
      </c>
      <c r="B14" s="4">
        <v>1.8</v>
      </c>
    </row>
    <row r="15" spans="1:2" x14ac:dyDescent="0.25">
      <c r="A15" s="4" t="s">
        <v>9</v>
      </c>
      <c r="B15" s="4">
        <v>1.8</v>
      </c>
    </row>
    <row r="16" spans="1:2" x14ac:dyDescent="0.25">
      <c r="A16" s="4" t="s">
        <v>2530</v>
      </c>
      <c r="B16" s="4">
        <v>1.8</v>
      </c>
    </row>
    <row r="17" spans="1:2" x14ac:dyDescent="0.25">
      <c r="A17" s="4" t="s">
        <v>7</v>
      </c>
      <c r="B17" s="4">
        <v>2</v>
      </c>
    </row>
    <row r="18" spans="1:2" x14ac:dyDescent="0.25">
      <c r="A18" s="4" t="s">
        <v>10</v>
      </c>
      <c r="B18" s="4">
        <v>2</v>
      </c>
    </row>
    <row r="19" spans="1:2" x14ac:dyDescent="0.25">
      <c r="A19" s="4" t="s">
        <v>89</v>
      </c>
      <c r="B19" s="4">
        <v>2</v>
      </c>
    </row>
    <row r="20" spans="1:2" x14ac:dyDescent="0.25">
      <c r="A20" s="4" t="s">
        <v>90</v>
      </c>
      <c r="B20" s="4">
        <v>2</v>
      </c>
    </row>
    <row r="21" spans="1:2" x14ac:dyDescent="0.25">
      <c r="A21" s="4" t="s">
        <v>91</v>
      </c>
      <c r="B21" s="4">
        <v>2</v>
      </c>
    </row>
    <row r="23" spans="1:2" x14ac:dyDescent="0.25">
      <c r="A23" s="3" t="s">
        <v>78</v>
      </c>
    </row>
    <row r="24" spans="1:2" x14ac:dyDescent="0.25">
      <c r="A24" s="4" t="s">
        <v>79</v>
      </c>
      <c r="B24" s="4">
        <v>12.2</v>
      </c>
    </row>
    <row r="25" spans="1:2" ht="6.6" customHeight="1" x14ac:dyDescent="0.25"/>
    <row r="26" spans="1:2" x14ac:dyDescent="0.25">
      <c r="A26" s="4" t="s">
        <v>83</v>
      </c>
      <c r="B26" s="4">
        <v>0.5</v>
      </c>
    </row>
    <row r="27" spans="1:2" ht="6.6" customHeight="1" x14ac:dyDescent="0.25"/>
    <row r="28" spans="1:2" x14ac:dyDescent="0.25">
      <c r="A28" s="7" t="s">
        <v>80</v>
      </c>
      <c r="B28" s="4"/>
    </row>
    <row r="29" spans="1:2" x14ac:dyDescent="0.25">
      <c r="A29" s="4" t="s">
        <v>5</v>
      </c>
      <c r="B29" s="4">
        <v>7</v>
      </c>
    </row>
    <row r="30" spans="1:2" x14ac:dyDescent="0.25">
      <c r="A30" s="4" t="s">
        <v>2529</v>
      </c>
      <c r="B30" s="4">
        <v>7</v>
      </c>
    </row>
    <row r="31" spans="1:2" x14ac:dyDescent="0.25">
      <c r="A31" s="4" t="s">
        <v>4</v>
      </c>
      <c r="B31" s="4">
        <v>7</v>
      </c>
    </row>
    <row r="32" spans="1:2" x14ac:dyDescent="0.25">
      <c r="A32" s="4" t="s">
        <v>2527</v>
      </c>
      <c r="B32" s="4">
        <v>7</v>
      </c>
    </row>
    <row r="33" spans="1:2" x14ac:dyDescent="0.25">
      <c r="A33" s="4" t="s">
        <v>6</v>
      </c>
      <c r="B33" s="4">
        <v>7</v>
      </c>
    </row>
    <row r="34" spans="1:2" x14ac:dyDescent="0.25">
      <c r="A34" s="4" t="s">
        <v>2531</v>
      </c>
      <c r="B34" s="4">
        <v>7</v>
      </c>
    </row>
    <row r="35" spans="1:2" x14ac:dyDescent="0.25">
      <c r="A35" s="4" t="s">
        <v>8</v>
      </c>
      <c r="B35" s="4">
        <v>5</v>
      </c>
    </row>
    <row r="36" spans="1:2" x14ac:dyDescent="0.25">
      <c r="A36" s="4" t="s">
        <v>2528</v>
      </c>
      <c r="B36" s="4">
        <v>5</v>
      </c>
    </row>
    <row r="37" spans="1:2" x14ac:dyDescent="0.25">
      <c r="A37" s="4" t="s">
        <v>9</v>
      </c>
      <c r="B37" s="4">
        <v>5</v>
      </c>
    </row>
    <row r="38" spans="1:2" x14ac:dyDescent="0.25">
      <c r="A38" s="4" t="s">
        <v>2530</v>
      </c>
      <c r="B38" s="4">
        <v>5</v>
      </c>
    </row>
    <row r="39" spans="1:2" x14ac:dyDescent="0.25">
      <c r="A39" s="4" t="s">
        <v>7</v>
      </c>
      <c r="B39" s="4">
        <v>5</v>
      </c>
    </row>
    <row r="40" spans="1:2" x14ac:dyDescent="0.25">
      <c r="A40" s="4" t="s">
        <v>10</v>
      </c>
      <c r="B40" s="4">
        <v>4.5</v>
      </c>
    </row>
    <row r="41" spans="1:2" x14ac:dyDescent="0.25">
      <c r="A41" s="4" t="s">
        <v>89</v>
      </c>
      <c r="B41" s="4">
        <v>4.5</v>
      </c>
    </row>
    <row r="42" spans="1:2" x14ac:dyDescent="0.25">
      <c r="A42" s="4" t="s">
        <v>90</v>
      </c>
      <c r="B42" s="4">
        <v>4.5</v>
      </c>
    </row>
    <row r="43" spans="1:2" x14ac:dyDescent="0.25">
      <c r="A43" s="4" t="s">
        <v>91</v>
      </c>
      <c r="B43" s="4">
        <v>4.5</v>
      </c>
    </row>
    <row r="45" spans="1:2" x14ac:dyDescent="0.25">
      <c r="A45" s="4" t="s">
        <v>112</v>
      </c>
      <c r="B4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62"/>
  <sheetViews>
    <sheetView topLeftCell="A118" workbookViewId="0">
      <selection activeCell="A158" sqref="A158"/>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42</v>
      </c>
    </row>
    <row r="3" spans="1:5" x14ac:dyDescent="0.25">
      <c r="A3" s="4" t="s">
        <v>22</v>
      </c>
      <c r="B3" s="4">
        <v>1000</v>
      </c>
      <c r="C3" s="4" t="s">
        <v>23</v>
      </c>
    </row>
    <row r="4" spans="1:5" ht="6.6" customHeight="1" x14ac:dyDescent="0.25"/>
    <row r="5" spans="1:5" x14ac:dyDescent="0.25">
      <c r="A5" s="4" t="s">
        <v>20</v>
      </c>
      <c r="B5" s="48">
        <v>0.08</v>
      </c>
      <c r="C5" s="1" t="s">
        <v>2350</v>
      </c>
    </row>
    <row r="7" spans="1:5" x14ac:dyDescent="0.25">
      <c r="A7" s="3" t="s">
        <v>2351</v>
      </c>
    </row>
    <row r="8" spans="1:5" x14ac:dyDescent="0.25">
      <c r="A8" s="5" t="s">
        <v>102</v>
      </c>
      <c r="B8" s="4" t="s">
        <v>103</v>
      </c>
      <c r="C8" s="4" t="s">
        <v>167</v>
      </c>
      <c r="D8" s="4" t="s">
        <v>169</v>
      </c>
      <c r="E8" s="4" t="s">
        <v>168</v>
      </c>
    </row>
    <row r="9" spans="1:5" x14ac:dyDescent="0.25">
      <c r="A9" s="4" t="s">
        <v>170</v>
      </c>
      <c r="B9" s="4">
        <v>188000</v>
      </c>
      <c r="C9" s="48">
        <v>1</v>
      </c>
      <c r="D9" s="48">
        <v>0</v>
      </c>
      <c r="E9" s="48">
        <f>1-C9-D9</f>
        <v>0</v>
      </c>
    </row>
    <row r="10" spans="1:5" x14ac:dyDescent="0.25">
      <c r="A10" s="4" t="s">
        <v>25</v>
      </c>
      <c r="B10" s="4">
        <v>87000</v>
      </c>
      <c r="C10" s="48">
        <v>1</v>
      </c>
      <c r="D10" s="48">
        <v>0</v>
      </c>
      <c r="E10" s="48">
        <f t="shared" ref="E10:E23" si="0">1-C10-D10</f>
        <v>0</v>
      </c>
    </row>
    <row r="11" spans="1:5" x14ac:dyDescent="0.25">
      <c r="A11" s="4" t="s">
        <v>26</v>
      </c>
      <c r="B11" s="4">
        <v>297000</v>
      </c>
      <c r="C11" s="48">
        <v>0</v>
      </c>
      <c r="D11" s="48">
        <v>1</v>
      </c>
      <c r="E11" s="48">
        <f t="shared" si="0"/>
        <v>0</v>
      </c>
    </row>
    <row r="12" spans="1:5" x14ac:dyDescent="0.25">
      <c r="A12" s="4" t="s">
        <v>166</v>
      </c>
      <c r="B12" s="4">
        <v>30000</v>
      </c>
      <c r="C12" s="48">
        <v>0</v>
      </c>
      <c r="D12" s="48">
        <v>1</v>
      </c>
      <c r="E12" s="48">
        <f t="shared" si="0"/>
        <v>0</v>
      </c>
    </row>
    <row r="13" spans="1:5" x14ac:dyDescent="0.25">
      <c r="A13" s="4" t="s">
        <v>171</v>
      </c>
      <c r="B13" s="4">
        <v>188000</v>
      </c>
      <c r="C13" s="48">
        <v>0.3</v>
      </c>
      <c r="D13" s="48">
        <v>0.3</v>
      </c>
      <c r="E13" s="48">
        <f t="shared" si="0"/>
        <v>0.39999999999999997</v>
      </c>
    </row>
    <row r="14" spans="1:5" x14ac:dyDescent="0.25">
      <c r="A14" s="4" t="s">
        <v>27</v>
      </c>
      <c r="B14" s="4">
        <v>90000</v>
      </c>
      <c r="C14" s="48">
        <v>0.85</v>
      </c>
      <c r="D14" s="48">
        <v>0</v>
      </c>
      <c r="E14" s="48">
        <f t="shared" si="0"/>
        <v>0.15000000000000002</v>
      </c>
    </row>
    <row r="15" spans="1:5" x14ac:dyDescent="0.25">
      <c r="A15" s="4" t="s">
        <v>28</v>
      </c>
      <c r="B15" s="4">
        <v>35000</v>
      </c>
      <c r="C15" s="48">
        <v>0.85</v>
      </c>
      <c r="D15" s="48">
        <v>0</v>
      </c>
      <c r="E15" s="48">
        <f t="shared" si="0"/>
        <v>0.15000000000000002</v>
      </c>
    </row>
    <row r="16" spans="1:5" x14ac:dyDescent="0.25">
      <c r="A16" s="4" t="s">
        <v>29</v>
      </c>
      <c r="B16" s="4">
        <v>15000</v>
      </c>
      <c r="C16" s="48">
        <v>0</v>
      </c>
      <c r="D16" s="48">
        <v>0</v>
      </c>
      <c r="E16" s="48">
        <f t="shared" si="0"/>
        <v>1</v>
      </c>
    </row>
    <row r="17" spans="1:5" x14ac:dyDescent="0.25">
      <c r="A17" s="4" t="s">
        <v>30</v>
      </c>
      <c r="B17" s="4">
        <v>10000</v>
      </c>
      <c r="C17" s="48">
        <v>0</v>
      </c>
      <c r="D17" s="48">
        <v>0</v>
      </c>
      <c r="E17" s="48">
        <f t="shared" si="0"/>
        <v>1</v>
      </c>
    </row>
    <row r="18" spans="1:5" x14ac:dyDescent="0.25">
      <c r="A18" s="4" t="s">
        <v>31</v>
      </c>
      <c r="B18" s="4">
        <v>75000</v>
      </c>
      <c r="C18" s="48">
        <v>0</v>
      </c>
      <c r="D18" s="48">
        <v>0</v>
      </c>
      <c r="E18" s="48">
        <f t="shared" si="0"/>
        <v>1</v>
      </c>
    </row>
    <row r="19" spans="1:5" x14ac:dyDescent="0.25">
      <c r="A19" s="4" t="s">
        <v>32</v>
      </c>
      <c r="B19" s="4">
        <v>36000</v>
      </c>
      <c r="C19" s="48">
        <v>0.3</v>
      </c>
      <c r="D19" s="48">
        <v>0.3</v>
      </c>
      <c r="E19" s="48">
        <f t="shared" si="0"/>
        <v>0.39999999999999997</v>
      </c>
    </row>
    <row r="20" spans="1:5" x14ac:dyDescent="0.25">
      <c r="A20" s="4" t="s">
        <v>33</v>
      </c>
      <c r="B20" s="4">
        <v>78000</v>
      </c>
      <c r="C20" s="48">
        <v>0</v>
      </c>
      <c r="D20" s="48">
        <v>0</v>
      </c>
      <c r="E20" s="48">
        <f t="shared" si="0"/>
        <v>1</v>
      </c>
    </row>
    <row r="21" spans="1:5" x14ac:dyDescent="0.25">
      <c r="A21" s="4" t="s">
        <v>34</v>
      </c>
      <c r="B21" s="4">
        <v>22000</v>
      </c>
      <c r="C21" s="48">
        <v>0</v>
      </c>
      <c r="D21" s="48">
        <v>0</v>
      </c>
      <c r="E21" s="48">
        <f t="shared" si="0"/>
        <v>1</v>
      </c>
    </row>
    <row r="22" spans="1:5" x14ac:dyDescent="0.25">
      <c r="A22" s="4" t="s">
        <v>35</v>
      </c>
      <c r="B22" s="4">
        <v>50000</v>
      </c>
      <c r="C22" s="48">
        <v>0</v>
      </c>
      <c r="D22" s="48">
        <v>0</v>
      </c>
      <c r="E22" s="48">
        <f t="shared" si="0"/>
        <v>1</v>
      </c>
    </row>
    <row r="23" spans="1:5" x14ac:dyDescent="0.25">
      <c r="A23" s="4" t="s">
        <v>36</v>
      </c>
      <c r="B23" s="4">
        <v>36000</v>
      </c>
      <c r="C23" s="48">
        <v>0</v>
      </c>
      <c r="D23" s="48">
        <v>0</v>
      </c>
      <c r="E23" s="48">
        <f t="shared" si="0"/>
        <v>1</v>
      </c>
    </row>
    <row r="25" spans="1:5" x14ac:dyDescent="0.25">
      <c r="A25" s="3" t="s">
        <v>24</v>
      </c>
    </row>
    <row r="26" spans="1:5" x14ac:dyDescent="0.25">
      <c r="A26" s="4" t="s">
        <v>37</v>
      </c>
      <c r="B26" s="4">
        <v>0.3</v>
      </c>
      <c r="C26" s="1" t="s">
        <v>159</v>
      </c>
    </row>
    <row r="27" spans="1:5" ht="7.15" customHeight="1" x14ac:dyDescent="0.25"/>
    <row r="28" spans="1:5" x14ac:dyDescent="0.25">
      <c r="A28" s="4" t="s">
        <v>38</v>
      </c>
      <c r="B28" s="4">
        <v>1.25</v>
      </c>
      <c r="C28" s="1" t="s">
        <v>159</v>
      </c>
    </row>
    <row r="30" spans="1:5" x14ac:dyDescent="0.25">
      <c r="A30" s="3" t="s">
        <v>39</v>
      </c>
    </row>
    <row r="31" spans="1:5" x14ac:dyDescent="0.25">
      <c r="A31" s="4" t="s">
        <v>40</v>
      </c>
      <c r="B31" s="4">
        <v>12.2</v>
      </c>
      <c r="C31" s="1" t="s">
        <v>160</v>
      </c>
    </row>
    <row r="32" spans="1:5" ht="9" customHeight="1" x14ac:dyDescent="0.25"/>
    <row r="33" spans="1:3" x14ac:dyDescent="0.25">
      <c r="A33" s="4" t="s">
        <v>41</v>
      </c>
      <c r="B33" s="4">
        <v>0.6</v>
      </c>
    </row>
    <row r="34" spans="1:3" ht="4.9000000000000004" customHeight="1" x14ac:dyDescent="0.25"/>
    <row r="35" spans="1:3" x14ac:dyDescent="0.25">
      <c r="A35" s="4" t="s">
        <v>73</v>
      </c>
      <c r="B35" s="4">
        <v>12</v>
      </c>
      <c r="C35" s="1" t="s">
        <v>161</v>
      </c>
    </row>
    <row r="36" spans="1:3" ht="7.15" customHeight="1" x14ac:dyDescent="0.25"/>
    <row r="37" spans="1:3" x14ac:dyDescent="0.25">
      <c r="A37" t="s">
        <v>77</v>
      </c>
      <c r="B37">
        <v>5.41</v>
      </c>
    </row>
    <row r="38" spans="1:3" ht="7.15" customHeight="1" x14ac:dyDescent="0.25"/>
    <row r="39" spans="1:3" x14ac:dyDescent="0.25">
      <c r="A39" t="s">
        <v>76</v>
      </c>
      <c r="B39">
        <v>1.08</v>
      </c>
    </row>
    <row r="40" spans="1:3" ht="7.15" customHeight="1" x14ac:dyDescent="0.25"/>
    <row r="41" spans="1:3" x14ac:dyDescent="0.25">
      <c r="A41" t="s">
        <v>75</v>
      </c>
      <c r="B41">
        <v>2.0699999999999998</v>
      </c>
    </row>
    <row r="42" spans="1:3" ht="7.15" customHeight="1" x14ac:dyDescent="0.25"/>
    <row r="43" spans="1:3" x14ac:dyDescent="0.25">
      <c r="A43" s="4" t="s">
        <v>74</v>
      </c>
      <c r="B43" s="4"/>
    </row>
    <row r="44" spans="1:3" x14ac:dyDescent="0.25">
      <c r="A44" s="4" t="s">
        <v>146</v>
      </c>
      <c r="B44" s="4">
        <v>1</v>
      </c>
    </row>
    <row r="45" spans="1:3" x14ac:dyDescent="0.25">
      <c r="A45" s="4" t="s">
        <v>147</v>
      </c>
      <c r="B45" s="4">
        <v>1</v>
      </c>
    </row>
    <row r="46" spans="1:3" x14ac:dyDescent="0.25">
      <c r="A46" s="4" t="s">
        <v>148</v>
      </c>
      <c r="B46" s="4">
        <v>1</v>
      </c>
    </row>
    <row r="47" spans="1:3" x14ac:dyDescent="0.25">
      <c r="A47" s="4" t="s">
        <v>149</v>
      </c>
      <c r="B47" s="4">
        <v>1</v>
      </c>
    </row>
    <row r="48" spans="1:3" x14ac:dyDescent="0.25">
      <c r="A48" s="4" t="s">
        <v>150</v>
      </c>
      <c r="B48" s="4">
        <v>1</v>
      </c>
    </row>
    <row r="49" spans="1:2" x14ac:dyDescent="0.25">
      <c r="A49" s="4" t="s">
        <v>151</v>
      </c>
      <c r="B49" s="4">
        <v>1</v>
      </c>
    </row>
    <row r="50" spans="1:2" x14ac:dyDescent="0.25">
      <c r="A50" s="4" t="s">
        <v>152</v>
      </c>
      <c r="B50" s="4">
        <v>1</v>
      </c>
    </row>
    <row r="51" spans="1:2" x14ac:dyDescent="0.25">
      <c r="A51" s="4" t="s">
        <v>153</v>
      </c>
      <c r="B51" s="4">
        <v>1</v>
      </c>
    </row>
    <row r="52" spans="1:2" x14ac:dyDescent="0.25">
      <c r="A52" s="4" t="s">
        <v>154</v>
      </c>
      <c r="B52" s="4">
        <v>1</v>
      </c>
    </row>
    <row r="53" spans="1:2" x14ac:dyDescent="0.25">
      <c r="A53" s="4" t="s">
        <v>155</v>
      </c>
      <c r="B53" s="4">
        <v>1</v>
      </c>
    </row>
    <row r="54" spans="1:2" x14ac:dyDescent="0.25">
      <c r="A54" s="4" t="s">
        <v>5</v>
      </c>
      <c r="B54" s="4">
        <v>1</v>
      </c>
    </row>
    <row r="55" spans="1:2" x14ac:dyDescent="0.25">
      <c r="A55" s="4" t="s">
        <v>2529</v>
      </c>
      <c r="B55" s="4">
        <v>1</v>
      </c>
    </row>
    <row r="56" spans="1:2" x14ac:dyDescent="0.25">
      <c r="A56" s="4" t="s">
        <v>4</v>
      </c>
      <c r="B56" s="4">
        <v>1</v>
      </c>
    </row>
    <row r="57" spans="1:2" x14ac:dyDescent="0.25">
      <c r="A57" s="4" t="s">
        <v>2527</v>
      </c>
      <c r="B57" s="4">
        <v>1</v>
      </c>
    </row>
    <row r="58" spans="1:2" x14ac:dyDescent="0.25">
      <c r="A58" s="4" t="s">
        <v>6</v>
      </c>
      <c r="B58" s="4">
        <v>1</v>
      </c>
    </row>
    <row r="59" spans="1:2" x14ac:dyDescent="0.25">
      <c r="A59" s="4" t="s">
        <v>2531</v>
      </c>
      <c r="B59" s="4">
        <v>1</v>
      </c>
    </row>
    <row r="60" spans="1:2" x14ac:dyDescent="0.25">
      <c r="A60" s="4" t="s">
        <v>88</v>
      </c>
      <c r="B60" s="4">
        <v>1</v>
      </c>
    </row>
    <row r="61" spans="1:2" x14ac:dyDescent="0.25">
      <c r="A61" s="4" t="s">
        <v>104</v>
      </c>
      <c r="B61" s="4">
        <v>1</v>
      </c>
    </row>
    <row r="62" spans="1:2" x14ac:dyDescent="0.25">
      <c r="A62" s="4" t="s">
        <v>8</v>
      </c>
      <c r="B62" s="4">
        <v>1</v>
      </c>
    </row>
    <row r="63" spans="1:2" x14ac:dyDescent="0.25">
      <c r="A63" s="4" t="s">
        <v>2528</v>
      </c>
      <c r="B63" s="4">
        <v>1</v>
      </c>
    </row>
    <row r="64" spans="1:2" x14ac:dyDescent="0.25">
      <c r="A64" s="4" t="s">
        <v>9</v>
      </c>
      <c r="B64" s="4">
        <v>1</v>
      </c>
    </row>
    <row r="65" spans="1:3" x14ac:dyDescent="0.25">
      <c r="A65" s="4" t="s">
        <v>2530</v>
      </c>
      <c r="B65" s="4">
        <v>1</v>
      </c>
    </row>
    <row r="66" spans="1:3" x14ac:dyDescent="0.25">
      <c r="A66" s="4" t="s">
        <v>7</v>
      </c>
      <c r="B66" s="4">
        <v>1</v>
      </c>
    </row>
    <row r="67" spans="1:3" x14ac:dyDescent="0.25">
      <c r="A67" s="4" t="s">
        <v>10</v>
      </c>
      <c r="B67" s="4">
        <v>1</v>
      </c>
    </row>
    <row r="68" spans="1:3" x14ac:dyDescent="0.25">
      <c r="A68" s="4" t="s">
        <v>89</v>
      </c>
      <c r="B68" s="4">
        <v>1</v>
      </c>
    </row>
    <row r="69" spans="1:3" x14ac:dyDescent="0.25">
      <c r="A69" s="4" t="s">
        <v>90</v>
      </c>
      <c r="B69" s="4">
        <v>1</v>
      </c>
    </row>
    <row r="70" spans="1:3" x14ac:dyDescent="0.25">
      <c r="A70" s="4" t="s">
        <v>91</v>
      </c>
      <c r="B70" s="4">
        <v>1</v>
      </c>
    </row>
    <row r="72" spans="1:3" x14ac:dyDescent="0.25">
      <c r="A72" s="3" t="s">
        <v>44</v>
      </c>
    </row>
    <row r="73" spans="1:3" x14ac:dyDescent="0.25">
      <c r="A73" s="4" t="s">
        <v>45</v>
      </c>
      <c r="B73" s="4">
        <v>12.2</v>
      </c>
    </row>
    <row r="74" spans="1:3" ht="6" customHeight="1" x14ac:dyDescent="0.25"/>
    <row r="75" spans="1:3" x14ac:dyDescent="0.25">
      <c r="A75" s="4" t="s">
        <v>46</v>
      </c>
      <c r="B75" s="4">
        <v>63</v>
      </c>
    </row>
    <row r="76" spans="1:3" ht="7.15" customHeight="1" x14ac:dyDescent="0.25"/>
    <row r="77" spans="1:3" x14ac:dyDescent="0.25">
      <c r="A77" s="4" t="s">
        <v>47</v>
      </c>
      <c r="B77" s="4">
        <v>0.3</v>
      </c>
      <c r="C77" s="1" t="s">
        <v>159</v>
      </c>
    </row>
    <row r="78" spans="1:3" ht="7.15" customHeight="1" x14ac:dyDescent="0.25"/>
    <row r="79" spans="1:3" x14ac:dyDescent="0.25">
      <c r="A79" s="4" t="s">
        <v>82</v>
      </c>
      <c r="B79" s="4">
        <v>0.5</v>
      </c>
    </row>
    <row r="80" spans="1:3" ht="7.15" customHeight="1" x14ac:dyDescent="0.25"/>
    <row r="81" spans="1:2" x14ac:dyDescent="0.25">
      <c r="A81" s="4" t="s">
        <v>48</v>
      </c>
      <c r="B81" s="4"/>
    </row>
    <row r="82" spans="1:2" x14ac:dyDescent="0.25">
      <c r="A82" s="4" t="s">
        <v>5</v>
      </c>
      <c r="B82" s="4">
        <v>8</v>
      </c>
    </row>
    <row r="83" spans="1:2" x14ac:dyDescent="0.25">
      <c r="A83" s="4" t="s">
        <v>2529</v>
      </c>
      <c r="B83" s="4">
        <v>8</v>
      </c>
    </row>
    <row r="84" spans="1:2" x14ac:dyDescent="0.25">
      <c r="A84" s="4" t="s">
        <v>4</v>
      </c>
      <c r="B84" s="4">
        <v>8</v>
      </c>
    </row>
    <row r="85" spans="1:2" x14ac:dyDescent="0.25">
      <c r="A85" s="4" t="s">
        <v>2527</v>
      </c>
      <c r="B85" s="4">
        <v>8</v>
      </c>
    </row>
    <row r="86" spans="1:2" x14ac:dyDescent="0.25">
      <c r="A86" s="4" t="s">
        <v>6</v>
      </c>
      <c r="B86" s="4">
        <v>8</v>
      </c>
    </row>
    <row r="87" spans="1:2" x14ac:dyDescent="0.25">
      <c r="A87" s="4" t="s">
        <v>2531</v>
      </c>
      <c r="B87" s="4">
        <v>8</v>
      </c>
    </row>
    <row r="88" spans="1:2" x14ac:dyDescent="0.25">
      <c r="A88" s="4" t="s">
        <v>8</v>
      </c>
      <c r="B88" s="4">
        <v>6</v>
      </c>
    </row>
    <row r="89" spans="1:2" x14ac:dyDescent="0.25">
      <c r="A89" s="4" t="s">
        <v>2528</v>
      </c>
      <c r="B89" s="4">
        <v>6</v>
      </c>
    </row>
    <row r="90" spans="1:2" x14ac:dyDescent="0.25">
      <c r="A90" s="4" t="s">
        <v>9</v>
      </c>
      <c r="B90" s="4">
        <v>6</v>
      </c>
    </row>
    <row r="91" spans="1:2" x14ac:dyDescent="0.25">
      <c r="A91" s="4" t="s">
        <v>2530</v>
      </c>
      <c r="B91" s="4">
        <v>6</v>
      </c>
    </row>
    <row r="92" spans="1:2" x14ac:dyDescent="0.25">
      <c r="A92" s="4" t="s">
        <v>7</v>
      </c>
      <c r="B92" s="4">
        <v>6</v>
      </c>
    </row>
    <row r="93" spans="1:2" x14ac:dyDescent="0.25">
      <c r="A93" s="4" t="s">
        <v>10</v>
      </c>
      <c r="B93" s="4">
        <v>5.5</v>
      </c>
    </row>
    <row r="94" spans="1:2" x14ac:dyDescent="0.25">
      <c r="A94" s="4" t="s">
        <v>89</v>
      </c>
      <c r="B94" s="4">
        <v>5.5</v>
      </c>
    </row>
    <row r="95" spans="1:2" x14ac:dyDescent="0.25">
      <c r="A95" s="4" t="s">
        <v>90</v>
      </c>
      <c r="B95" s="4">
        <v>5.5</v>
      </c>
    </row>
    <row r="96" spans="1:2" x14ac:dyDescent="0.25">
      <c r="A96" s="4" t="s">
        <v>91</v>
      </c>
      <c r="B96" s="4">
        <v>5.5</v>
      </c>
    </row>
    <row r="98" spans="1:2" x14ac:dyDescent="0.25">
      <c r="A98" s="4" t="s">
        <v>49</v>
      </c>
      <c r="B98" s="4"/>
    </row>
    <row r="99" spans="1:2" x14ac:dyDescent="0.25">
      <c r="A99" s="4" t="s">
        <v>5</v>
      </c>
      <c r="B99" s="4">
        <v>33</v>
      </c>
    </row>
    <row r="100" spans="1:2" x14ac:dyDescent="0.25">
      <c r="A100" s="4" t="s">
        <v>2529</v>
      </c>
      <c r="B100" s="4">
        <v>33</v>
      </c>
    </row>
    <row r="101" spans="1:2" x14ac:dyDescent="0.25">
      <c r="A101" s="4" t="s">
        <v>4</v>
      </c>
      <c r="B101" s="4">
        <v>33</v>
      </c>
    </row>
    <row r="102" spans="1:2" x14ac:dyDescent="0.25">
      <c r="A102" s="4" t="s">
        <v>2527</v>
      </c>
      <c r="B102" s="4">
        <v>33</v>
      </c>
    </row>
    <row r="103" spans="1:2" x14ac:dyDescent="0.25">
      <c r="A103" s="4" t="s">
        <v>6</v>
      </c>
      <c r="B103" s="4">
        <v>33</v>
      </c>
    </row>
    <row r="104" spans="1:2" x14ac:dyDescent="0.25">
      <c r="A104" s="4" t="s">
        <v>2531</v>
      </c>
      <c r="B104" s="4">
        <v>33</v>
      </c>
    </row>
    <row r="105" spans="1:2" x14ac:dyDescent="0.25">
      <c r="A105" s="4" t="s">
        <v>8</v>
      </c>
      <c r="B105" s="4">
        <v>38</v>
      </c>
    </row>
    <row r="106" spans="1:2" x14ac:dyDescent="0.25">
      <c r="A106" s="4" t="s">
        <v>2528</v>
      </c>
      <c r="B106" s="4">
        <v>38</v>
      </c>
    </row>
    <row r="107" spans="1:2" x14ac:dyDescent="0.25">
      <c r="A107" s="4" t="s">
        <v>9</v>
      </c>
      <c r="B107" s="4">
        <v>38</v>
      </c>
    </row>
    <row r="108" spans="1:2" x14ac:dyDescent="0.25">
      <c r="A108" s="4" t="s">
        <v>2530</v>
      </c>
      <c r="B108" s="4">
        <v>38</v>
      </c>
    </row>
    <row r="109" spans="1:2" x14ac:dyDescent="0.25">
      <c r="A109" s="4" t="s">
        <v>7</v>
      </c>
      <c r="B109" s="4">
        <v>33</v>
      </c>
    </row>
    <row r="110" spans="1:2" x14ac:dyDescent="0.25">
      <c r="A110" s="4" t="s">
        <v>10</v>
      </c>
      <c r="B110" s="4">
        <v>38</v>
      </c>
    </row>
    <row r="111" spans="1:2" x14ac:dyDescent="0.25">
      <c r="A111" s="4" t="s">
        <v>89</v>
      </c>
      <c r="B111" s="4">
        <v>38</v>
      </c>
    </row>
    <row r="112" spans="1:2" x14ac:dyDescent="0.25">
      <c r="A112" s="4" t="s">
        <v>90</v>
      </c>
      <c r="B112" s="4">
        <v>38</v>
      </c>
    </row>
    <row r="113" spans="1:3" x14ac:dyDescent="0.25">
      <c r="A113" s="4" t="s">
        <v>91</v>
      </c>
      <c r="B113" s="4">
        <v>38</v>
      </c>
    </row>
    <row r="115" spans="1:3" x14ac:dyDescent="0.25">
      <c r="A115" s="3" t="s">
        <v>50</v>
      </c>
    </row>
    <row r="116" spans="1:3" x14ac:dyDescent="0.25">
      <c r="A116" s="4" t="s">
        <v>51</v>
      </c>
      <c r="B116" s="4">
        <v>25</v>
      </c>
      <c r="C116" s="1" t="s">
        <v>160</v>
      </c>
    </row>
    <row r="117" spans="1:3" ht="7.9" customHeight="1" x14ac:dyDescent="0.25"/>
    <row r="118" spans="1:3" x14ac:dyDescent="0.25">
      <c r="A118" s="4" t="s">
        <v>52</v>
      </c>
      <c r="B118" s="4">
        <v>20</v>
      </c>
      <c r="C118" s="1" t="s">
        <v>161</v>
      </c>
    </row>
    <row r="119" spans="1:3" ht="4.1500000000000004" customHeight="1" x14ac:dyDescent="0.25"/>
    <row r="120" spans="1:3" x14ac:dyDescent="0.25">
      <c r="A120" s="4" t="s">
        <v>53</v>
      </c>
      <c r="B120" s="4">
        <v>0.6</v>
      </c>
    </row>
    <row r="121" spans="1:3" ht="4.1500000000000004" customHeight="1" x14ac:dyDescent="0.25"/>
    <row r="122" spans="1:3" x14ac:dyDescent="0.25">
      <c r="A122" s="4" t="s">
        <v>54</v>
      </c>
      <c r="B122" s="4">
        <v>0.6</v>
      </c>
      <c r="C122" s="1" t="s">
        <v>162</v>
      </c>
    </row>
    <row r="123" spans="1:3" ht="3" customHeight="1" x14ac:dyDescent="0.25"/>
    <row r="124" spans="1:3" x14ac:dyDescent="0.25">
      <c r="A124" s="4" t="s">
        <v>55</v>
      </c>
      <c r="B124" s="4">
        <v>1.3</v>
      </c>
    </row>
    <row r="126" spans="1:3" x14ac:dyDescent="0.25">
      <c r="A126" s="3" t="s">
        <v>56</v>
      </c>
    </row>
    <row r="127" spans="1:3" x14ac:dyDescent="0.25">
      <c r="A127" s="4" t="s">
        <v>57</v>
      </c>
      <c r="B127" s="4">
        <v>11.3</v>
      </c>
      <c r="C127" s="1" t="s">
        <v>163</v>
      </c>
    </row>
    <row r="129" spans="1:3" x14ac:dyDescent="0.25">
      <c r="A129" s="4" t="s">
        <v>58</v>
      </c>
      <c r="B129" s="4"/>
    </row>
    <row r="130" spans="1:3" x14ac:dyDescent="0.25">
      <c r="A130" s="4" t="s">
        <v>59</v>
      </c>
      <c r="B130" s="4">
        <v>20</v>
      </c>
    </row>
    <row r="131" spans="1:3" x14ac:dyDescent="0.25">
      <c r="A131" s="4" t="s">
        <v>99</v>
      </c>
      <c r="B131" s="4"/>
    </row>
    <row r="132" spans="1:3" x14ac:dyDescent="0.25">
      <c r="A132" s="4" t="s">
        <v>60</v>
      </c>
      <c r="B132" s="4">
        <v>20</v>
      </c>
    </row>
    <row r="133" spans="1:3" x14ac:dyDescent="0.25">
      <c r="A133" s="4" t="s">
        <v>61</v>
      </c>
      <c r="B133" s="4">
        <v>15</v>
      </c>
    </row>
    <row r="134" spans="1:3" x14ac:dyDescent="0.25">
      <c r="A134" s="4" t="s">
        <v>62</v>
      </c>
      <c r="B134" s="4">
        <v>20</v>
      </c>
    </row>
    <row r="135" spans="1:3" x14ac:dyDescent="0.25">
      <c r="A135" s="4" t="s">
        <v>63</v>
      </c>
      <c r="B135" s="4">
        <v>20</v>
      </c>
    </row>
    <row r="136" spans="1:3" x14ac:dyDescent="0.25">
      <c r="A136" s="4" t="s">
        <v>64</v>
      </c>
      <c r="B136" s="4">
        <v>20</v>
      </c>
    </row>
    <row r="138" spans="1:3" x14ac:dyDescent="0.25">
      <c r="A138" s="4" t="s">
        <v>65</v>
      </c>
      <c r="B138" s="4">
        <v>5</v>
      </c>
    </row>
    <row r="139" spans="1:3" ht="7.15" customHeight="1" x14ac:dyDescent="0.25"/>
    <row r="140" spans="1:3" x14ac:dyDescent="0.25">
      <c r="A140" s="4" t="s">
        <v>66</v>
      </c>
      <c r="B140" s="4">
        <v>0.25</v>
      </c>
      <c r="C140" s="1" t="s">
        <v>164</v>
      </c>
    </row>
    <row r="141" spans="1:3" ht="7.9" customHeight="1" x14ac:dyDescent="0.25"/>
    <row r="142" spans="1:3" x14ac:dyDescent="0.25">
      <c r="A142" s="4" t="s">
        <v>67</v>
      </c>
      <c r="B142" s="4">
        <v>20</v>
      </c>
      <c r="C142" s="1" t="s">
        <v>161</v>
      </c>
    </row>
    <row r="143" spans="1:3" ht="5.45" customHeight="1" x14ac:dyDescent="0.25"/>
    <row r="144" spans="1:3" x14ac:dyDescent="0.25">
      <c r="A144" s="4" t="s">
        <v>68</v>
      </c>
      <c r="B144" s="4">
        <v>0.5</v>
      </c>
    </row>
    <row r="145" spans="1:3" ht="6" customHeight="1" x14ac:dyDescent="0.25"/>
    <row r="146" spans="1:3" x14ac:dyDescent="0.25">
      <c r="A146" s="4" t="s">
        <v>69</v>
      </c>
      <c r="B146" s="4">
        <v>14.3</v>
      </c>
      <c r="C146" s="1" t="s">
        <v>165</v>
      </c>
    </row>
    <row r="148" spans="1:3" x14ac:dyDescent="0.25">
      <c r="A148" s="3" t="s">
        <v>70</v>
      </c>
    </row>
    <row r="149" spans="1:3" x14ac:dyDescent="0.25">
      <c r="A149" s="4" t="s">
        <v>71</v>
      </c>
      <c r="B149" s="4">
        <v>2</v>
      </c>
      <c r="C149" s="1" t="s">
        <v>162</v>
      </c>
    </row>
    <row r="150" spans="1:3" ht="6" customHeight="1" x14ac:dyDescent="0.25"/>
    <row r="151" spans="1:3" x14ac:dyDescent="0.25">
      <c r="A151" s="4" t="s">
        <v>72</v>
      </c>
      <c r="B151" s="4">
        <v>1.3</v>
      </c>
      <c r="C151" s="1" t="s">
        <v>13</v>
      </c>
    </row>
    <row r="153" spans="1:3" x14ac:dyDescent="0.25">
      <c r="A153" s="3" t="s">
        <v>113</v>
      </c>
    </row>
    <row r="154" spans="1:3" x14ac:dyDescent="0.25">
      <c r="A154" s="8"/>
      <c r="B154" s="8" t="s">
        <v>126</v>
      </c>
      <c r="C154" s="8" t="s">
        <v>127</v>
      </c>
    </row>
    <row r="155" spans="1:3" x14ac:dyDescent="0.25">
      <c r="A155" s="9" t="s">
        <v>6</v>
      </c>
      <c r="B155" s="8">
        <v>1</v>
      </c>
      <c r="C155" s="8">
        <v>1</v>
      </c>
    </row>
    <row r="156" spans="1:3" x14ac:dyDescent="0.25">
      <c r="A156" s="9" t="s">
        <v>2531</v>
      </c>
      <c r="B156" s="8">
        <v>1</v>
      </c>
      <c r="C156" s="8">
        <v>1</v>
      </c>
    </row>
    <row r="157" spans="1:3" x14ac:dyDescent="0.25">
      <c r="A157" s="9" t="s">
        <v>4</v>
      </c>
      <c r="B157" s="8">
        <v>1</v>
      </c>
      <c r="C157" s="8">
        <v>1</v>
      </c>
    </row>
    <row r="158" spans="1:3" x14ac:dyDescent="0.25">
      <c r="A158" s="9" t="s">
        <v>2527</v>
      </c>
      <c r="B158" s="8">
        <v>1</v>
      </c>
      <c r="C158" s="8">
        <v>1</v>
      </c>
    </row>
    <row r="159" spans="1:3" x14ac:dyDescent="0.25">
      <c r="A159" s="9" t="s">
        <v>7</v>
      </c>
      <c r="B159" s="8">
        <v>1</v>
      </c>
      <c r="C159" s="8">
        <v>1</v>
      </c>
    </row>
    <row r="160" spans="1:3" x14ac:dyDescent="0.25">
      <c r="A160" s="9" t="s">
        <v>5</v>
      </c>
      <c r="B160" s="8">
        <v>1</v>
      </c>
      <c r="C160" s="8">
        <v>1</v>
      </c>
    </row>
    <row r="161" spans="1:3" x14ac:dyDescent="0.25">
      <c r="A161" s="9" t="s">
        <v>2529</v>
      </c>
      <c r="B161" s="8">
        <v>1</v>
      </c>
      <c r="C161" s="8">
        <v>1</v>
      </c>
    </row>
    <row r="162" spans="1:3" x14ac:dyDescent="0.25">
      <c r="A162" s="9" t="s">
        <v>88</v>
      </c>
      <c r="B162" s="8">
        <v>1</v>
      </c>
      <c r="C162"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337</vt:i4>
      </vt:variant>
    </vt:vector>
  </HeadingPairs>
  <TitlesOfParts>
    <vt:vector size="346"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crp_insurance_date</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i_agemin_s7c2</vt:lpstr>
      <vt:lpstr>i_agemin_s7y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Finance!i_interest</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2021-09-19T03:56:06Z</dcterms:modified>
</cp:coreProperties>
</file>