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227FB090-945C-4FD3-BC88-79946D82ACFA}" xr6:coauthVersionLast="46" xr6:coauthVersionMax="47" xr10:uidLastSave="{00000000-0000-0000-0000-000000000000}"/>
  <bookViews>
    <workbookView xWindow="-120" yWindow="-120" windowWidth="29040" windowHeight="15840" tabRatio="658" activeTab="1" xr2:uid="{A2ED2E73-F223-47EC-9041-EDA3E1B5327D}"/>
    <workbookView xWindow="-120" yWindow="-120" windowWidth="29040" windowHeight="15840" activeTab="5" xr2:uid="{A622505A-F8BC-4B42-892F-930FB0F47A9B}"/>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54" i="22" l="1"/>
  <c r="L51" i="22"/>
  <c r="F65" i="17"/>
  <c r="G65" i="17"/>
  <c r="H65" i="17"/>
  <c r="P51" i="22"/>
  <c r="P52" i="22"/>
  <c r="P53" i="22"/>
  <c r="P50" i="22"/>
  <c r="I69" i="17"/>
  <c r="J69" i="17"/>
  <c r="K69" i="17"/>
  <c r="J68" i="17"/>
  <c r="K68" i="17"/>
  <c r="I68" i="17"/>
  <c r="J67" i="17"/>
  <c r="K67" i="17"/>
  <c r="I67" i="17"/>
  <c r="M66" i="17"/>
  <c r="N66" i="17"/>
  <c r="L66" i="17"/>
  <c r="L67" i="17" s="1"/>
  <c r="L68" i="17" s="1"/>
  <c r="I66" i="17"/>
  <c r="J66" i="17"/>
  <c r="K66" i="17"/>
  <c r="F66" i="17"/>
  <c r="J65" i="17"/>
  <c r="K65" i="17"/>
  <c r="L65" i="17"/>
  <c r="M65" i="17"/>
  <c r="N65" i="17"/>
  <c r="I65" i="17"/>
  <c r="L63" i="17"/>
  <c r="M63" i="17"/>
  <c r="N63" i="17"/>
  <c r="G64" i="17"/>
  <c r="H64" i="17"/>
  <c r="I64" i="17"/>
  <c r="J64" i="17"/>
  <c r="K64" i="17"/>
  <c r="L64" i="17"/>
  <c r="M64" i="17"/>
  <c r="N64" i="17"/>
  <c r="F64" i="17"/>
  <c r="P54" i="22"/>
  <c r="P55" i="22"/>
  <c r="P56" i="22"/>
  <c r="P57" i="22"/>
  <c r="L57" i="22" s="1"/>
  <c r="P58" i="22"/>
  <c r="P59" i="22"/>
  <c r="O51" i="22"/>
  <c r="O52" i="22"/>
  <c r="O53" i="22"/>
  <c r="O54" i="22"/>
  <c r="O55" i="22"/>
  <c r="O56" i="22"/>
  <c r="O57" i="22"/>
  <c r="O58" i="22"/>
  <c r="O59" i="22"/>
  <c r="O50" i="22"/>
  <c r="N51" i="22"/>
  <c r="N52" i="22"/>
  <c r="N53" i="22"/>
  <c r="N54" i="22"/>
  <c r="N55" i="22"/>
  <c r="N56" i="22"/>
  <c r="N57" i="22"/>
  <c r="N58" i="22"/>
  <c r="N59" i="22"/>
  <c r="N50" i="22"/>
  <c r="I31" i="1"/>
  <c r="G63" i="17"/>
  <c r="H63" i="17"/>
  <c r="I63" i="17"/>
  <c r="J63" i="17"/>
  <c r="K63" i="17"/>
  <c r="F63" i="17"/>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I18" i="18" l="1"/>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M67" i="17" s="1"/>
  <c r="M68" i="17" s="1"/>
  <c r="O10" i="17"/>
  <c r="I12" i="17"/>
  <c r="H12" i="17"/>
  <c r="I11" i="17"/>
  <c r="H11" i="17"/>
  <c r="I10" i="17"/>
  <c r="H10" i="17"/>
  <c r="G27" i="22"/>
  <c r="G37" i="22"/>
  <c r="K50" i="22" a="1"/>
  <c r="K50" i="22" s="1"/>
  <c r="K61" i="22" s="1"/>
  <c r="L52" i="22"/>
  <c r="L53" i="22"/>
  <c r="L55" i="22"/>
  <c r="L56" i="22"/>
  <c r="L58" i="22"/>
  <c r="L59" i="22"/>
  <c r="G63" i="22"/>
  <c r="J86" i="22"/>
  <c r="M86" i="22"/>
  <c r="G88" i="22"/>
  <c r="O20" i="17" l="1"/>
  <c r="N67" i="17"/>
  <c r="N68" i="17" s="1"/>
  <c r="J38" i="1"/>
  <c r="G66" i="17"/>
  <c r="I20" i="17"/>
  <c r="H66" i="17"/>
  <c r="N20" i="17"/>
  <c r="L50" i="22"/>
  <c r="K20" i="17"/>
  <c r="D45" i="23"/>
  <c r="D48" i="23" s="1"/>
  <c r="D264" i="23"/>
  <c r="D267" i="23" s="1"/>
  <c r="J20" i="17"/>
  <c r="L20" i="17"/>
  <c r="M20" i="17"/>
  <c r="G20" i="17"/>
  <c r="H20" i="17"/>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7" i="17" l="1"/>
  <c r="F68" i="17" s="1"/>
  <c r="G67" i="17"/>
  <c r="G68" i="17" s="1"/>
  <c r="H67" i="17"/>
  <c r="H68" i="17" s="1"/>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F72" i="17" s="1"/>
  <c r="E50" i="17"/>
  <c r="E24" i="17"/>
  <c r="E78" i="17"/>
  <c r="L94" i="18" l="1"/>
  <c r="L95" i="18"/>
  <c r="L96" i="18"/>
  <c r="L164" i="18"/>
  <c r="L173" i="18"/>
  <c r="L163" i="18"/>
  <c r="L103" i="18"/>
  <c r="L154" i="18"/>
  <c r="L153" i="18"/>
  <c r="N72" i="17"/>
  <c r="N73" i="17" s="1"/>
  <c r="N74" i="17" s="1"/>
  <c r="G72" i="17"/>
  <c r="G73" i="17" s="1"/>
  <c r="G74" i="17" s="1"/>
  <c r="F73" i="17"/>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3"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First period must be the start of the year (1st Jan) - would require lots of code change to alter this.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<sst xmlns="http://schemas.openxmlformats.org/spreadsheetml/2006/main" count="5655" uniqueCount="1097">
  <si>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</si>
  <si>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</si>
  <si>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</si>
  <si>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</si>
  <si>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</si>
  <si>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</si>
  <si>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</si>
  <si>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</si>
  <si>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</si>
  <si>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</si>
  <si>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</si>
  <si>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</si>
  <si>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</si>
  <si>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</si>
  <si>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</si>
  <si>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</si>
  <si>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</si>
  <si>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</si>
  <si>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</si>
  <si>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</si>
  <si>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</si>
  <si>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</si>
  <si>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</si>
  <si>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</si>
  <si>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</si>
  <si>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</si>
  <si>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</si>
  <si>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</si>
  <si>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</si>
  <si>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</si>
  <si>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</si>
  <si>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</si>
  <si>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</si>
  <si>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</si>
  <si>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</si>
  <si>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</si>
  <si>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</si>
  <si>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</si>
  <si>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</si>
  <si>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</si>
  <si>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</si>
  <si>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</si>
  <si>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</si>
  <si>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</si>
  <si>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</si>
  <si>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</si>
  <si>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</si>
  <si>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</si>
  <si>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</si>
  <si>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</si>
  <si>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</si>
  <si>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</si>
  <si>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</si>
  <si>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</si>
  <si>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</si>
  <si>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</si>
  <si>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</si>
  <si>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</si>
  <si>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</si>
  <si>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</si>
  <si>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</si>
  <si>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</si>
  <si>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</si>
  <si>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</si>
  <si>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</si>
  <si>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</si>
  <si>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</si>
  <si>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</si>
  <si>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</si>
  <si>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</si>
  <si>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</si>
  <si>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</si>
  <si>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</si>
  <si>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</si>
  <si>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</si>
  <si>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</si>
  <si>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</si>
  <si>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</si>
  <si>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</si>
  <si>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</si>
  <si>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</si>
  <si>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</si>
  <si>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</si>
  <si>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</si>
  <si>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</si>
  <si>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</si>
  <si>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</si>
  <si>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</si>
  <si>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</si>
  <si>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</si>
  <si>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</si>
  <si>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</si>
  <si>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</si>
  <si>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</si>
  <si>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</si>
  <si>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</si>
  <si>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</si>
  <si>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</si>
  <si>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</si>
  <si>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</si>
  <si>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</si>
  <si>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</si>
  <si>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</si>
  <si>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</si>
  <si>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</si>
  <si>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</si>
  <si>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</si>
  <si>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</si>
  <si>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</si>
  <si>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</si>
  <si>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</si>
  <si>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</si>
  <si>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</si>
  <si>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</si>
  <si>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</si>
  <si>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</si>
  <si>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</si>
  <si>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</si>
  <si>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</si>
  <si>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</si>
  <si>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</si>
  <si>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</si>
  <si>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</si>
  <si>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</si>
  <si>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</si>
  <si>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</si>
  <si>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</si>
  <si>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</si>
  <si>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</si>
  <si>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</si>
  <si>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</si>
  <si>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</si>
  <si>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</si>
  <si>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</si>
  <si>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</si>
  <si>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</si>
  <si>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</si>
  <si>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</si>
  <si>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</si>
  <si>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</si>
  <si>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</si>
  <si>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</si>
  <si>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</si>
  <si>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</si>
  <si>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</si>
  <si>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</si>
  <si>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</si>
  <si>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</si>
  <si>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</si>
  <si>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</si>
  <si>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</si>
  <si>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</si>
  <si>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</si>
  <si>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</si>
  <si>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</si>
  <si>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</si>
  <si>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</si>
  <si>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</si>
  <si>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</si>
  <si>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</si>
  <si>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</si>
  <si>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</si>
  <si>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</si>
  <si>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</si>
  <si>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</si>
  <si>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</si>
  <si>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</si>
  <si>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</si>
  <si>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</si>
  <si>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</si>
  <si>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</si>
  <si>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</si>
  <si>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</si>
  <si>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</si>
  <si>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</si>
  <si>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</si>
  <si>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</si>
  <si>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</si>
  <si>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</si>
  <si>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</si>
  <si>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</si>
  <si>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</si>
  <si>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</si>
  <si>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</si>
  <si>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</si>
  <si>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</si>
  <si>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</si>
  <si>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</si>
  <si>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</si>
  <si>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</si>
  <si>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</si>
  <si>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</si>
  <si>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</si>
  <si>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</si>
  <si>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</si>
  <si>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</si>
  <si>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</si>
  <si>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</si>
  <si>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</si>
  <si>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</si>
  <si>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</si>
  <si>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</si>
  <si>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</si>
  <si>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</si>
  <si>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</si>
  <si>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</si>
  <si>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</si>
  <si>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</si>
  <si>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</si>
  <si>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</si>
  <si>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</si>
  <si>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</si>
  <si>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</si>
  <si>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</si>
  <si>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</si>
  <si>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</si>
  <si>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</si>
  <si>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</si>
  <si>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</si>
  <si>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</si>
  <si>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</si>
  <si>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</si>
  <si>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</si>
  <si>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</si>
  <si>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</si>
  <si>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</si>
  <si>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</si>
  <si>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</si>
  <si>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</si>
  <si>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</si>
  <si>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</si>
  <si>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</si>
  <si>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</si>
  <si>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</si>
  <si>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</si>
  <si>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</si>
  <si>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</si>
  <si>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</si>
  <si>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</si>
  <si>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</si>
  <si>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</si>
  <si>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</si>
  <si>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</si>
  <si>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</si>
  <si>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</si>
  <si>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</si>
  <si>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</si>
  <si>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</si>
  <si>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</si>
  <si>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</si>
  <si>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</si>
  <si>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</si>
  <si>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</si>
  <si>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</si>
  <si>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</si>
  <si>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</si>
  <si>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</si>
  <si>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</si>
  <si>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</si>
  <si>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</si>
  <si>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</si>
  <si>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</si>
  <si>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</si>
  <si>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</si>
  <si>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</si>
  <si>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</si>
  <si>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</si>
  <si>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</si>
  <si>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</si>
  <si>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</si>
  <si>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</si>
  <si>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</si>
  <si>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</si>
  <si>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</si>
  <si>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</si>
  <si>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</si>
  <si>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</si>
  <si>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</si>
  <si>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</si>
  <si>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</si>
  <si>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</si>
  <si>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</si>
  <si>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</si>
  <si>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</si>
  <si>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</si>
  <si>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</si>
  <si>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</si>
  <si>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</si>
  <si>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</si>
  <si>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</si>
  <si>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</si>
  <si>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</si>
  <si>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</si>
  <si>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</si>
  <si>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</si>
  <si>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</si>
  <si>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</si>
  <si>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</si>
  <si>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</si>
  <si>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</si>
  <si>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</si>
  <si>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</si>
  <si>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</si>
  <si>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</si>
  <si>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</si>
  <si>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</si>
  <si>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</si>
  <si>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</si>
  <si>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</si>
  <si>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</si>
  <si>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</si>
  <si>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</si>
  <si>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</si>
  <si>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</si>
  <si>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</si>
  <si>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</si>
  <si>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</si>
  <si>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</si>
  <si>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</si>
  <si>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</si>
  <si>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</si>
  <si>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</si>
  <si>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</si>
  <si>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</si>
  <si>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</si>
  <si>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</si>
  <si>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</si>
  <si>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</si>
  <si>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</si>
  <si>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</si>
  <si>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</si>
  <si>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</si>
  <si>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</si>
  <si>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</si>
  <si>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</si>
  <si>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</si>
  <si>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</si>
  <si>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</si>
  <si>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</si>
  <si>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</si>
  <si>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</si>
  <si>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</si>
  <si>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</si>
  <si>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</si>
  <si>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</si>
  <si>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</si>
  <si>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</si>
  <si>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</si>
  <si>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</si>
  <si>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</si>
  <si>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</si>
  <si>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</si>
  <si>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</si>
  <si>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</si>
  <si>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</si>
  <si>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</si>
  <si>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</si>
  <si>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</si>
  <si>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</si>
  <si>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</si>
  <si>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</si>
  <si>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</si>
  <si>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</si>
  <si>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</si>
  <si>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</si>
  <si>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</si>
  <si>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</si>
  <si>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</si>
  <si>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</si>
  <si>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</si>
  <si>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</si>
  <si>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</si>
  <si>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</si>
  <si>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</si>
  <si>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</si>
  <si>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</si>
  <si>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</si>
  <si>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</si>
  <si>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</si>
  <si>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</si>
  <si>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</si>
  <si>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</si>
  <si>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</si>
  <si>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</si>
  <si>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</si>
  <si>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</si>
  <si>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</si>
  <si>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</si>
  <si>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</si>
  <si>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</si>
  <si>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</si>
  <si>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</si>
  <si>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</si>
  <si>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</si>
  <si>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</si>
  <si>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</si>
  <si>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</si>
  <si>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</si>
  <si>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</si>
  <si>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</si>
  <si>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</si>
  <si>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</si>
  <si>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</si>
  <si>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</si>
  <si>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</si>
  <si>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</si>
  <si>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</si>
  <si>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</si>
  <si>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</si>
  <si>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</si>
  <si>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</si>
  <si>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</si>
  <si>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</si>
  <si>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</si>
  <si>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</si>
  <si>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</si>
  <si>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</si>
  <si>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</si>
  <si>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</si>
  <si>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</si>
  <si>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</si>
  <si>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</si>
  <si>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</si>
  <si>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</si>
  <si>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</si>
  <si>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</si>
  <si>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</si>
  <si>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</si>
  <si>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</si>
  <si>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</si>
  <si>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</si>
  <si>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</si>
  <si>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</si>
  <si>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</si>
  <si>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</si>
  <si>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</si>
  <si>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</si>
  <si>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</si>
  <si>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</si>
  <si>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</si>
  <si>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</si>
  <si>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</si>
  <si>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</si>
  <si>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</si>
  <si>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</si>
  <si>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</si>
  <si>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</si>
  <si>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</si>
  <si>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</si>
  <si>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</si>
  <si>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</si>
  <si>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</si>
  <si>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</si>
  <si>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</si>
  <si>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</si>
  <si>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</si>
  <si>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</si>
  <si>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</si>
  <si>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</si>
  <si>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</si>
  <si>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</si>
  <si>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</si>
  <si>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</si>
  <si>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</si>
  <si>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</si>
  <si>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</si>
  <si>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</si>
  <si>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</si>
  <si>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</si>
  <si>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</si>
  <si>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</si>
  <si>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</si>
  <si>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</si>
  <si>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</si>
  <si>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</si>
  <si>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</si>
  <si>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</si>
  <si>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</si>
  <si>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</si>
  <si>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</si>
  <si>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</si>
  <si>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</si>
  <si>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</si>
  <si>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</si>
  <si>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</si>
  <si>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</si>
  <si>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</si>
  <si>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</si>
  <si>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</si>
  <si>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</si>
  <si>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</si>
  <si>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</si>
  <si>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</si>
  <si>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</si>
  <si>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</si>
  <si>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</si>
  <si>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</si>
  <si>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</si>
  <si>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</si>
  <si>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</si>
  <si>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</si>
  <si>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</si>
  <si>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</si>
  <si>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</si>
  <si>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</si>
  <si>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</si>
  <si>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</si>
  <si>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</si>
  <si>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</si>
  <si>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</si>
  <si>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</si>
  <si>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</si>
  <si>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</si>
  <si>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</si>
  <si>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</si>
  <si>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</si>
  <si>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</si>
  <si>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</si>
  <si>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</si>
  <si>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</si>
  <si>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</si>
  <si>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</si>
  <si>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</si>
  <si>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</si>
  <si>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</si>
  <si>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</si>
  <si>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</si>
  <si>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</si>
  <si>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</si>
  <si>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</si>
  <si>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</si>
  <si>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</si>
  <si>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</si>
  <si>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</si>
  <si>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</si>
  <si>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</si>
  <si>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</si>
  <si>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</si>
  <si>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</si>
  <si>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</si>
  <si>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</si>
  <si>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</si>
  <si>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</si>
  <si>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</si>
  <si>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</si>
  <si>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</si>
  <si>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</si>
  <si>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</si>
  <si>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</si>
  <si>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</si>
  <si>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</si>
  <si>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</si>
  <si>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</si>
  <si>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</si>
  <si>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</si>
  <si>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</si>
  <si>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</si>
  <si>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</si>
  <si>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</si>
  <si>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</si>
  <si>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</si>
  <si>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</si>
  <si>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</si>
  <si>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</si>
  <si>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</si>
  <si>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</si>
  <si>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</si>
  <si>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</si>
  <si>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</si>
  <si>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</si>
  <si>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</si>
  <si>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</si>
  <si>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</si>
  <si>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</si>
  <si>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</si>
  <si>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</si>
  <si>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</si>
  <si>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</si>
  <si>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</si>
  <si>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</si>
  <si>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</si>
  <si>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</si>
  <si>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</si>
  <si>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</si>
  <si>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</si>
  <si>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</si>
  <si>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</si>
  <si>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</si>
  <si>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</si>
  <si>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</si>
  <si>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</si>
  <si>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</si>
  <si>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</si>
  <si>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</si>
  <si>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</si>
  <si>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</si>
  <si>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</si>
  <si>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</si>
  <si>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</si>
  <si>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</si>
  <si>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</si>
  <si>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</si>
  <si>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</si>
  <si>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</si>
  <si>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</si>
  <si>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</si>
  <si>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</si>
  <si>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</si>
  <si>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</si>
  <si>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</si>
  <si>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</si>
  <si>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</si>
  <si>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</si>
  <si>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</si>
  <si>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</si>
  <si>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</si>
  <si>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</si>
  <si>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</si>
  <si>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</si>
  <si>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</si>
  <si>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</si>
  <si>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</si>
  <si>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</si>
  <si>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</si>
  <si>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</si>
  <si>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</si>
  <si>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</si>
  <si>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</si>
  <si>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</si>
  <si>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</si>
  <si>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</si>
  <si>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</si>
  <si>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</si>
  <si>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</si>
  <si>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</si>
  <si>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</si>
  <si>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</si>
  <si>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</si>
  <si>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</si>
  <si>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</si>
  <si>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</si>
  <si>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</si>
  <si>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</si>
  <si>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</si>
  <si>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</si>
  <si>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</si>
  <si>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</si>
  <si>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</si>
  <si>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</si>
  <si>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</si>
  <si>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</si>
  <si>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</si>
  <si>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</si>
  <si>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</si>
  <si>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</si>
  <si>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</si>
  <si>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</si>
  <si>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</si>
  <si>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</si>
  <si>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</si>
  <si>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</si>
  <si>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</si>
  <si>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</si>
  <si>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</si>
  <si>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</si>
  <si>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</si>
  <si>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</si>
  <si>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</si>
  <si>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</si>
  <si>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</si>
  <si>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</si>
  <si>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</si>
  <si>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</si>
  <si>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</si>
  <si>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</si>
  <si>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</si>
  <si>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</si>
  <si>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</si>
  <si>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</si>
  <si>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</si>
  <si>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</si>
  <si>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</si>
  <si>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</si>
  <si>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</si>
  <si>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</si>
  <si>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</si>
  <si>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</si>
  <si>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</si>
  <si>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</si>
  <si>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</si>
  <si>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</si>
  <si>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</si>
  <si>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</si>
  <si>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</si>
  <si>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</si>
  <si>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</si>
  <si>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</si>
  <si>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</si>
  <si>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</si>
  <si>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</si>
  <si>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</si>
  <si>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</si>
  <si>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</si>
  <si>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</si>
  <si>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</si>
  <si>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</si>
  <si>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</si>
  <si>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</si>
  <si>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</si>
  <si>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</si>
  <si>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</si>
  <si>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</si>
  <si>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</si>
  <si>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</si>
  <si>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</si>
  <si>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</si>
  <si>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</si>
  <si>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</si>
  <si>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</si>
  <si>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</si>
  <si>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</si>
  <si>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</si>
  <si>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</si>
  <si>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</si>
  <si>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</si>
  <si>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</si>
  <si>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</si>
  <si>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</si>
  <si>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</si>
  <si>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</si>
  <si>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</si>
  <si>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</si>
  <si>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</si>
  <si>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</si>
  <si>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</si>
  <si>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</si>
  <si>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</si>
  <si>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</si>
  <si>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</si>
  <si>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</si>
  <si>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</si>
  <si>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</si>
  <si>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</si>
  <si>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</si>
  <si>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</si>
  <si>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</si>
  <si>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</si>
  <si>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</si>
  <si>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</si>
  <si>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</si>
  <si>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</si>
  <si>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</si>
  <si>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</si>
  <si>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</si>
  <si>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</si>
  <si>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</si>
  <si>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</si>
  <si>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</si>
  <si>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</si>
  <si>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</si>
  <si>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</si>
  <si>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</si>
  <si>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</si>
  <si>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</si>
  <si>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</si>
  <si>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</si>
  <si>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</si>
  <si>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</si>
  <si>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</si>
  <si>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</si>
  <si>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</si>
  <si>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</si>
  <si>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</si>
  <si>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</si>
  <si>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</si>
  <si>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</si>
  <si>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</si>
  <si>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</si>
  <si>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</si>
  <si>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</si>
  <si>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</si>
  <si>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</si>
  <si>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</si>
  <si>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</si>
  <si>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</si>
  <si>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</si>
  <si>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</si>
  <si>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</si>
  <si>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</si>
  <si>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</si>
  <si>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</si>
  <si>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</si>
  <si>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</si>
  <si>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</si>
  <si>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</si>
  <si>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</si>
  <si>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</si>
  <si>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</si>
  <si>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</si>
  <si>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</si>
  <si>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</si>
  <si>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</si>
  <si>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</si>
  <si>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</si>
  <si>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</si>
  <si>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</si>
  <si>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</si>
  <si>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</si>
  <si>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</si>
  <si>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</si>
  <si>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</si>
  <si>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</si>
  <si>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</si>
  <si>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</si>
  <si>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</si>
  <si>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</si>
  <si>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</si>
  <si>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</si>
  <si>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</si>
  <si>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</si>
  <si>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</si>
  <si>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</si>
  <si>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</si>
  <si>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</si>
  <si>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</si>
  <si>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</si>
  <si>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</si>
  <si>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</si>
  <si>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</si>
  <si>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</si>
  <si>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</si>
  <si>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</si>
  <si>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</si>
  <si>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</si>
  <si>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</si>
  <si>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</si>
  <si>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</si>
  <si>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</si>
  <si>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</si>
  <si>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</si>
  <si>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</si>
  <si>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</si>
  <si>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</si>
  <si>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</si>
  <si>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</si>
  <si>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</si>
  <si>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</si>
  <si>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</si>
  <si>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</si>
  <si>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</si>
  <si>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</si>
  <si>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</si>
  <si>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</si>
  <si>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</si>
  <si>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</si>
  <si>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</si>
  <si>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</si>
  <si>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</si>
  <si>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</si>
  <si>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</si>
  <si>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</si>
  <si>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</si>
  <si>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</si>
  <si>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</si>
  <si>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</si>
  <si>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</si>
  <si>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</si>
  <si>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</si>
  <si>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</si>
  <si>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</si>
  <si>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</si>
  <si>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</si>
  <si>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</si>
  <si>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</si>
  <si>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</si>
  <si>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</si>
  <si>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</si>
  <si>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</si>
  <si>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</si>
  <si>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</si>
  <si>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</si>
  <si>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</si>
  <si>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</si>
  <si>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</si>
  <si>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</si>
  <si>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</si>
  <si>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</si>
  <si>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</si>
  <si>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</si>
  <si>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</si>
  <si>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</si>
  <si>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</si>
  <si>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</si>
  <si>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</si>
  <si>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</si>
  <si>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</si>
  <si>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</si>
  <si>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</si>
  <si>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</si>
  <si>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</si>
  <si>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</si>
  <si>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</si>
  <si>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</si>
  <si>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</si>
  <si>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</si>
  <si>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</si>
  <si>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</si>
  <si>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</si>
  <si>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</si>
  <si>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</si>
  <si>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</si>
  <si>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</si>
  <si>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</si>
  <si>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</si>
  <si>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</si>
  <si>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</si>
  <si>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</si>
  <si>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</si>
  <si>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</si>
  <si>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</si>
  <si>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</si>
  <si>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</si>
  <si>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</si>
  <si>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</si>
  <si>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</si>
  <si>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</si>
  <si>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</si>
  <si>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</si>
  <si>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</si>
  <si>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</si>
  <si>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</si>
  <si>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</si>
  <si>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</si>
  <si>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</si>
  <si>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</si>
  <si>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</si>
  <si>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</si>
  <si>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</si>
  <si>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</si>
  <si>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</si>
  <si>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</si>
  <si>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</si>
  <si>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</si>
  <si>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</si>
  <si>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</si>
  <si>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</si>
  <si>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</si>
  <si>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</si>
  <si>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</si>
  <si>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</si>
  <si>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</si>
  <si>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</si>
  <si>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</si>
  <si>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</si>
  <si>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</si>
  <si>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</si>
  <si>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</si>
  <si>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</si>
  <si>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</si>
  <si>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</si>
  <si>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</si>
  <si>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</si>
  <si>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</si>
  <si>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</si>
  <si>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</si>
  <si>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</si>
  <si>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</si>
  <si>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</si>
  <si>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</si>
  <si>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</si>
  <si>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</si>
  <si>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</si>
  <si>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</si>
  <si>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</si>
  <si>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</si>
  <si>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</si>
  <si>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</si>
  <si>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</si>
  <si>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</si>
  <si>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</si>
  <si>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</si>
  <si>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</si>
  <si>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</si>
  <si>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</si>
  <si>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</si>
  <si>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</si>
  <si>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</si>
  <si>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</si>
  <si>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</si>
  <si>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</si>
  <si>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</si>
  <si>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</si>
  <si>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</si>
  <si>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</si>
  <si>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</si>
  <si>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</si>
  <si>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</si>
  <si>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</si>
  <si>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</si>
  <si>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</si>
  <si>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</si>
  <si>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</si>
  <si>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</si>
  <si>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</si>
  <si>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</si>
  <si>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</si>
  <si>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</si>
  <si>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</si>
  <si>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</si>
  <si>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</si>
  <si>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</si>
  <si>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</si>
  <si>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</si>
  <si>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</si>
  <si>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</si>
  <si>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</si>
  <si>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</si>
  <si>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</si>
  <si>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</si>
  <si>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</si>
  <si>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</si>
  <si>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</si>
  <si>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</si>
  <si>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</si>
  <si>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</si>
  <si>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</si>
  <si>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</si>
  <si>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</si>
  <si>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</si>
  <si>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</si>
  <si>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</si>
  <si>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</si>
  <si>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</si>
  <si>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</si>
  <si>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</si>
  <si>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</si>
  <si>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</si>
  <si>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</si>
  <si>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</si>
  <si>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</si>
  <si>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</si>
  <si>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</si>
  <si>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</si>
  <si>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</si>
  <si>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</si>
  <si>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</si>
  <si>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</si>
  <si>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</si>
  <si>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</si>
  <si>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</si>
  <si>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</si>
  <si>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</si>
  <si>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</si>
  <si>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</si>
  <si>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</si>
  <si>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</si>
  <si>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</si>
  <si>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</si>
  <si>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</si>
  <si>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</si>
  <si>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</si>
  <si>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</si>
  <si>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</si>
  <si>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</si>
  <si>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</si>
  <si>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</si>
  <si>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</si>
  <si>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</si>
  <si>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</si>
  <si>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</si>
  <si>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</si>
  <si>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</si>
  <si>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</si>
  <si>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</si>
  <si>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</si>
  <si>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</si>
  <si>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</si>
  <si>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</si>
  <si>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</si>
  <si>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</si>
  <si>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</si>
  <si>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</si>
  <si>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</si>
  <si>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</si>
  <si>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</si>
  <si>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</si>
  <si>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</si>
  <si>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</si>
  <si>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</si>
  <si>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</si>
  <si>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</si>
  <si>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</si>
  <si>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</si>
  <si>
    <t>Season start</t>
  </si>
  <si>
    <t>Early brk</t>
  </si>
  <si>
    <t>Med brk</t>
  </si>
  <si>
    <t>Start of dry seeding/start of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</si>
</sst>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25">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Need to start on 1st Jan</a:t>
          </a:r>
        </a:p>
        <a:p>
          <a:r>
            <a:rPr lang="en-AU" sz="1100" baseline="0"/>
            <a:t>4. dates need to be the same until season is identified.</a:t>
          </a:r>
        </a:p>
        <a:p>
          <a:r>
            <a:rPr lang="en-AU" sz="1100" baseline="0"/>
            <a:t>5. size should be kept as small as possible without trading off too much detail.</a:t>
          </a:r>
        </a:p>
        <a:p>
          <a:r>
            <a:rPr lang="en-AU" sz="1100" baseline="0"/>
            <a:t>6. start of dry seeding should be a peirod.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baseline="0"/>
            <a:t>Dry seeding start should be a labour period. Otherwise it is possible to stop dry seeding being possible (if no p5 period falls within m[2] then no seeding will be provided).</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 workbookViewId="1"/>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abSelected="1" topLeftCell="A37" workbookViewId="0">
      <selection activeCell="L54" sqref="L54"/>
    </sheetView>
    <sheetView workbookViewId="1"/>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997</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998</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999</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890</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891</v>
      </c>
      <c r="J33" s="245" t="s">
        <v>901</v>
      </c>
      <c r="K33" s="245" t="s">
        <v>902</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892</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55" t="s">
        <v>1040</v>
      </c>
      <c r="M48" s="256"/>
      <c r="N48" s="957" t="s">
        <v>1039</v>
      </c>
      <c r="O48" s="957"/>
      <c r="P48" s="957"/>
      <c r="Q48" s="957"/>
      <c r="R48" s="256"/>
      <c r="S48" s="872"/>
      <c r="T48" s="872"/>
      <c r="U48" s="872"/>
      <c r="V48" s="872"/>
      <c r="W48" s="248"/>
      <c r="X48" s="240"/>
      <c r="Y48" s="240"/>
      <c r="Z48" s="240"/>
    </row>
    <row r="49" spans="1:26" s="75" customFormat="1" ht="12" customHeight="1" x14ac:dyDescent="0.25">
      <c r="A49" s="238"/>
      <c r="B49" s="239"/>
      <c r="C49" s="249"/>
      <c r="D49" s="249"/>
      <c r="E49" s="249"/>
      <c r="F49" s="249"/>
      <c r="G49" s="334" t="s">
        <v>1038</v>
      </c>
      <c r="H49" s="249"/>
      <c r="I49" s="249"/>
      <c r="J49" s="255" t="s">
        <v>410</v>
      </c>
      <c r="K49" s="255" t="s">
        <v>412</v>
      </c>
      <c r="L49" s="956"/>
      <c r="M49" s="256"/>
      <c r="N49" s="954" t="s">
        <v>1093</v>
      </c>
      <c r="O49" s="954" t="s">
        <v>1094</v>
      </c>
      <c r="P49" s="954" t="s">
        <v>1095</v>
      </c>
      <c r="Q49" s="954" t="s">
        <v>1037</v>
      </c>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927</v>
      </c>
      <c r="J50" s="339">
        <v>1</v>
      </c>
      <c r="K50" s="685" t="b">
        <f t="array" ref="K50">AND(NOT(K51:K59))</f>
        <v>0</v>
      </c>
      <c r="L50" s="876">
        <f>N50</f>
        <v>43556</v>
      </c>
      <c r="M50" s="266"/>
      <c r="N50" s="875">
        <f>Crop!dry_seed_start</f>
        <v>43556</v>
      </c>
      <c r="O50" s="874">
        <f>Periods!$G$10</f>
        <v>43560</v>
      </c>
      <c r="P50" s="874">
        <f>Periods!$F$65</f>
        <v>43570</v>
      </c>
      <c r="Q50" s="874">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459</v>
      </c>
      <c r="J51" s="339">
        <v>0.2</v>
      </c>
      <c r="K51" s="340" t="b">
        <v>1</v>
      </c>
      <c r="L51" s="876">
        <f>N51</f>
        <v>43556</v>
      </c>
      <c r="M51" s="266"/>
      <c r="N51" s="875">
        <f>Crop!dry_seed_start</f>
        <v>43556</v>
      </c>
      <c r="O51" s="874">
        <f>Periods!$G$10</f>
        <v>43560</v>
      </c>
      <c r="P51" s="874">
        <f>Periods!$F$65</f>
        <v>43570</v>
      </c>
      <c r="Q51" s="874">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1036</v>
      </c>
      <c r="H52" s="261"/>
      <c r="I52" s="705" t="s">
        <v>893</v>
      </c>
      <c r="J52" s="339">
        <v>0.1</v>
      </c>
      <c r="K52" s="340" t="b">
        <v>1</v>
      </c>
      <c r="L52" s="876">
        <f>Q52</f>
        <v>43678</v>
      </c>
      <c r="M52" s="266"/>
      <c r="N52" s="875">
        <f>Crop!dry_seed_start</f>
        <v>43556</v>
      </c>
      <c r="O52" s="874">
        <f>Periods!$G$10</f>
        <v>43560</v>
      </c>
      <c r="P52" s="874">
        <f>Periods!$F$65</f>
        <v>43570</v>
      </c>
      <c r="Q52" s="874">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894</v>
      </c>
      <c r="J53" s="339">
        <v>0.1</v>
      </c>
      <c r="K53" s="340" t="b">
        <v>0</v>
      </c>
      <c r="L53" s="876">
        <f>Q53</f>
        <v>43678</v>
      </c>
      <c r="M53" s="266"/>
      <c r="N53" s="875">
        <f>Crop!dry_seed_start</f>
        <v>43556</v>
      </c>
      <c r="O53" s="874">
        <f>Periods!$G$10</f>
        <v>43560</v>
      </c>
      <c r="P53" s="874">
        <f>Periods!$F$65</f>
        <v>43570</v>
      </c>
      <c r="Q53" s="874">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895</v>
      </c>
      <c r="J54" s="339">
        <v>0.1</v>
      </c>
      <c r="K54" s="340" t="b">
        <v>0</v>
      </c>
      <c r="L54" s="876">
        <f>O54</f>
        <v>43560</v>
      </c>
      <c r="M54" s="266"/>
      <c r="N54" s="875">
        <f>Crop!dry_seed_start</f>
        <v>43556</v>
      </c>
      <c r="O54" s="874">
        <f>Periods!$G$10</f>
        <v>43560</v>
      </c>
      <c r="P54" s="874">
        <f>Periods!$J$10</f>
        <v>43579</v>
      </c>
      <c r="Q54" s="874">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1088</v>
      </c>
      <c r="H55" s="261"/>
      <c r="I55" s="705" t="s">
        <v>896</v>
      </c>
      <c r="J55" s="339">
        <v>0.1</v>
      </c>
      <c r="K55" s="340" t="b">
        <v>0</v>
      </c>
      <c r="L55" s="876">
        <f>Q55</f>
        <v>43678</v>
      </c>
      <c r="M55" s="266"/>
      <c r="N55" s="875">
        <f>Crop!dry_seed_start</f>
        <v>43556</v>
      </c>
      <c r="O55" s="874">
        <f>Periods!$G$10</f>
        <v>43560</v>
      </c>
      <c r="P55" s="874">
        <f>Periods!$J$10</f>
        <v>43579</v>
      </c>
      <c r="Q55" s="874">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897</v>
      </c>
      <c r="J56" s="339">
        <v>0.1</v>
      </c>
      <c r="K56" s="340" t="b">
        <v>0</v>
      </c>
      <c r="L56" s="876">
        <f>Q56</f>
        <v>43678</v>
      </c>
      <c r="M56" s="266"/>
      <c r="N56" s="875">
        <f>Crop!dry_seed_start</f>
        <v>43556</v>
      </c>
      <c r="O56" s="874">
        <f>Periods!$G$10</f>
        <v>43560</v>
      </c>
      <c r="P56" s="874">
        <f>Periods!$J$10</f>
        <v>43579</v>
      </c>
      <c r="Q56" s="874">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898</v>
      </c>
      <c r="J57" s="339">
        <v>0.1</v>
      </c>
      <c r="K57" s="340" t="b">
        <v>0</v>
      </c>
      <c r="L57" s="876">
        <f>P57</f>
        <v>43579</v>
      </c>
      <c r="M57" s="266"/>
      <c r="N57" s="875">
        <f>Crop!dry_seed_start</f>
        <v>43556</v>
      </c>
      <c r="O57" s="874">
        <f>Periods!$G$10</f>
        <v>43560</v>
      </c>
      <c r="P57" s="874">
        <f>Periods!$J$10</f>
        <v>43579</v>
      </c>
      <c r="Q57" s="874">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899</v>
      </c>
      <c r="J58" s="339">
        <v>0.1</v>
      </c>
      <c r="K58" s="340" t="b">
        <v>0</v>
      </c>
      <c r="L58" s="876">
        <f>Q58</f>
        <v>43678</v>
      </c>
      <c r="M58" s="266"/>
      <c r="N58" s="875">
        <f>Crop!dry_seed_start</f>
        <v>43556</v>
      </c>
      <c r="O58" s="874">
        <f>Periods!$G$10</f>
        <v>43560</v>
      </c>
      <c r="P58" s="874">
        <f>Periods!$J$10</f>
        <v>43579</v>
      </c>
      <c r="Q58" s="874">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900</v>
      </c>
      <c r="J59" s="339">
        <v>0.1</v>
      </c>
      <c r="K59" s="340" t="b">
        <v>0</v>
      </c>
      <c r="L59" s="876">
        <f>Q59</f>
        <v>43678</v>
      </c>
      <c r="M59" s="266"/>
      <c r="N59" s="875">
        <f>Crop!dry_seed_start</f>
        <v>43556</v>
      </c>
      <c r="O59" s="874">
        <f>Periods!$G$10</f>
        <v>43560</v>
      </c>
      <c r="P59" s="874">
        <f>Periods!$J$10</f>
        <v>43579</v>
      </c>
      <c r="Q59" s="874">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1035</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 workbookViewId="1"/>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 workbookViewId="1"/>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1087</v>
      </c>
      <c r="H31" s="941">
        <v>43814</v>
      </c>
      <c r="I31" s="94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H32" s="941"/>
      <c r="J32" s="322"/>
      <c r="K32" s="276"/>
      <c r="L32" s="276"/>
      <c r="M32" s="943"/>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G33" s="8" t="s">
        <v>1083</v>
      </c>
      <c r="H33" s="941">
        <f>$H$31-7</f>
        <v>43807</v>
      </c>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765" t="s">
        <v>1084</v>
      </c>
      <c r="H34" s="941">
        <f>$H$31+7</f>
        <v>43821</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G37" s="324" t="s">
        <v>868</v>
      </c>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ht="15" outlineLevel="1" x14ac:dyDescent="0.25">
      <c r="A38" s="5"/>
      <c r="B38" s="6"/>
      <c r="C38" s="17"/>
      <c r="D38" s="17"/>
      <c r="E38" s="17"/>
      <c r="F38" s="26"/>
      <c r="G38" s="34"/>
      <c r="H38" s="35" t="s">
        <v>116</v>
      </c>
      <c r="I38" s="367">
        <v>43556</v>
      </c>
      <c r="J38" s="94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927</v>
      </c>
      <c r="J42" s="322" t="s">
        <v>459</v>
      </c>
      <c r="K42" s="257" t="s">
        <v>893</v>
      </c>
      <c r="L42" s="257" t="s">
        <v>894</v>
      </c>
      <c r="M42" s="257" t="s">
        <v>895</v>
      </c>
      <c r="N42" s="322" t="s">
        <v>896</v>
      </c>
      <c r="O42" s="322" t="s">
        <v>897</v>
      </c>
      <c r="P42" s="322" t="s">
        <v>898</v>
      </c>
      <c r="Q42" s="322" t="s">
        <v>899</v>
      </c>
      <c r="R42" s="322" t="s">
        <v>900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1076</v>
      </c>
      <c r="I44" s="366">
        <v>25</v>
      </c>
      <c r="J44" s="366">
        <v>25</v>
      </c>
      <c r="K44" s="366">
        <v>25</v>
      </c>
      <c r="L44" s="366">
        <v>25</v>
      </c>
      <c r="M44" s="366">
        <v>25</v>
      </c>
      <c r="N44" s="366">
        <v>25</v>
      </c>
      <c r="O44" s="366">
        <v>25</v>
      </c>
      <c r="P44" s="366">
        <v>25</v>
      </c>
      <c r="Q44" s="366">
        <v>25</v>
      </c>
      <c r="R44" s="366">
        <v>25</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1077</v>
      </c>
      <c r="I46" s="366">
        <v>20</v>
      </c>
      <c r="J46" s="366">
        <v>20</v>
      </c>
      <c r="K46" s="366">
        <v>20</v>
      </c>
      <c r="L46" s="366">
        <v>20</v>
      </c>
      <c r="M46" s="366">
        <v>20</v>
      </c>
      <c r="N46" s="366">
        <v>20</v>
      </c>
      <c r="O46" s="366">
        <v>20</v>
      </c>
      <c r="P46" s="366">
        <v>20</v>
      </c>
      <c r="Q46" s="366">
        <v>20</v>
      </c>
      <c r="R46" s="366">
        <v>20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5" outlineLevel="1" x14ac:dyDescent="0.25">
      <c r="A48" s="769"/>
      <c r="B48" s="766"/>
      <c r="C48" s="778"/>
      <c r="D48" s="778"/>
      <c r="E48" s="778"/>
      <c r="F48" s="782"/>
      <c r="G48" s="779"/>
      <c r="H48" s="322" t="s">
        <v>1078</v>
      </c>
      <c r="I48" s="366">
        <v>15</v>
      </c>
      <c r="J48" s="366">
        <v>15</v>
      </c>
      <c r="K48" s="366">
        <v>15</v>
      </c>
      <c r="L48" s="366">
        <v>15</v>
      </c>
      <c r="M48" s="366">
        <v>15</v>
      </c>
      <c r="N48" s="366">
        <v>15</v>
      </c>
      <c r="O48" s="366">
        <v>15</v>
      </c>
      <c r="P48" s="366">
        <v>15</v>
      </c>
      <c r="Q48" s="366">
        <v>15</v>
      </c>
      <c r="R48" s="366">
        <v>15</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1079</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65" customFormat="1" ht="15" outlineLevel="1" x14ac:dyDescent="0.25">
      <c r="A54" s="769"/>
      <c r="B54" s="766"/>
      <c r="C54" s="778"/>
      <c r="D54" s="778"/>
      <c r="E54" s="778"/>
      <c r="F54" s="782"/>
      <c r="G54" s="779"/>
      <c r="H54" s="322" t="s">
        <v>1080</v>
      </c>
      <c r="I54" s="366">
        <v>30</v>
      </c>
      <c r="J54" s="366">
        <v>30</v>
      </c>
      <c r="K54" s="366">
        <v>30</v>
      </c>
      <c r="L54" s="366">
        <v>30</v>
      </c>
      <c r="M54" s="366">
        <v>30</v>
      </c>
      <c r="N54" s="366">
        <v>30</v>
      </c>
      <c r="O54" s="366">
        <v>30</v>
      </c>
      <c r="P54" s="366">
        <v>30</v>
      </c>
      <c r="Q54" s="366">
        <v>30</v>
      </c>
      <c r="R54" s="366">
        <v>30</v>
      </c>
      <c r="S54" s="322"/>
      <c r="T54" s="322"/>
      <c r="U54" s="322"/>
      <c r="V54" s="322"/>
      <c r="W54" s="773"/>
      <c r="X54" s="768"/>
      <c r="Y54" s="768"/>
      <c r="Z54" s="768"/>
      <c r="AA54" s="768"/>
      <c r="AB54" s="768"/>
      <c r="AC54" s="768"/>
      <c r="AD54" s="768"/>
      <c r="AE54" s="768"/>
      <c r="AF54" s="768"/>
      <c r="AG54" s="768"/>
      <c r="AH54" s="768"/>
      <c r="AI54" s="768"/>
      <c r="AJ54" s="768"/>
      <c r="AK54" s="768"/>
      <c r="AL54" s="768"/>
      <c r="AM54" s="768"/>
      <c r="AN54" s="768"/>
      <c r="AO54" s="768"/>
      <c r="AP54" s="768"/>
      <c r="AQ54" s="768"/>
      <c r="AR54" s="768"/>
      <c r="AS54" s="768"/>
      <c r="AT54" s="768"/>
      <c r="AU54" s="768"/>
      <c r="AV54" s="768"/>
      <c r="AW54" s="768"/>
      <c r="AX54" s="768"/>
      <c r="AY54" s="768"/>
      <c r="AZ54" s="768"/>
      <c r="BA54" s="768"/>
      <c r="BB54" s="768"/>
      <c r="BC54" s="768"/>
      <c r="BD54" s="768"/>
      <c r="BE54" s="768"/>
      <c r="BF54" s="768"/>
      <c r="BG54" s="768"/>
      <c r="BH54" s="768"/>
      <c r="BI54" s="768"/>
      <c r="BJ54" s="768"/>
      <c r="BK54" s="768"/>
      <c r="BL54" s="768"/>
      <c r="BM54" s="768"/>
      <c r="BN54" s="768"/>
      <c r="BO54" s="768"/>
      <c r="BP54" s="768"/>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927</v>
      </c>
      <c r="J63" s="35" t="s">
        <v>459</v>
      </c>
      <c r="K63" s="68" t="s">
        <v>893</v>
      </c>
      <c r="L63" s="68" t="s">
        <v>894</v>
      </c>
      <c r="M63" s="68" t="s">
        <v>895</v>
      </c>
      <c r="N63" s="35" t="s">
        <v>896</v>
      </c>
      <c r="O63" s="35" t="s">
        <v>897</v>
      </c>
      <c r="P63" s="35" t="s">
        <v>898</v>
      </c>
      <c r="Q63" s="35" t="s">
        <v>899</v>
      </c>
      <c r="R63" s="35" t="s">
        <v>900</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1076</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1077</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1078</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1079</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65" customFormat="1" ht="15" outlineLevel="1" x14ac:dyDescent="0.25">
      <c r="A75" s="769"/>
      <c r="B75" s="766"/>
      <c r="C75" s="778"/>
      <c r="D75" s="778"/>
      <c r="E75" s="778"/>
      <c r="F75" s="782"/>
      <c r="G75" s="779"/>
      <c r="H75" s="322" t="s">
        <v>1080</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73"/>
      <c r="X75" s="768"/>
      <c r="Y75" s="768"/>
      <c r="Z75" s="768"/>
      <c r="AA75" s="768"/>
      <c r="AB75" s="768"/>
      <c r="AC75" s="768"/>
      <c r="AD75" s="768"/>
      <c r="AE75" s="768"/>
      <c r="AF75" s="768"/>
      <c r="AG75" s="768"/>
      <c r="AH75" s="768"/>
      <c r="AI75" s="768"/>
      <c r="AJ75" s="768"/>
      <c r="AK75" s="768"/>
      <c r="AL75" s="768"/>
      <c r="AM75" s="768"/>
      <c r="AN75" s="768"/>
      <c r="AO75" s="768"/>
      <c r="AP75" s="768"/>
      <c r="AQ75" s="768"/>
      <c r="AR75" s="768"/>
      <c r="AS75" s="768"/>
      <c r="AT75" s="768"/>
      <c r="AU75" s="768"/>
      <c r="AV75" s="768"/>
      <c r="AW75" s="768"/>
      <c r="AX75" s="768"/>
      <c r="AY75" s="768"/>
      <c r="AZ75" s="768"/>
      <c r="BA75" s="768"/>
      <c r="BB75" s="768"/>
      <c r="BC75" s="768"/>
      <c r="BD75" s="768"/>
      <c r="BE75" s="768"/>
      <c r="BF75" s="768"/>
      <c r="BG75" s="768"/>
      <c r="BH75" s="768"/>
      <c r="BI75" s="768"/>
      <c r="BJ75" s="768"/>
      <c r="BK75" s="768"/>
      <c r="BL75" s="768"/>
      <c r="BM75" s="768"/>
      <c r="BN75" s="768"/>
      <c r="BO75" s="768"/>
      <c r="BP75" s="768"/>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7"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19"/>
      <c r="N99" s="819"/>
      <c r="O99" s="819"/>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997</v>
      </c>
      <c r="O101" s="255" t="s">
        <v>998</v>
      </c>
      <c r="P101" s="255" t="s">
        <v>999</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60" t="s">
        <v>408</v>
      </c>
      <c r="I116" s="960"/>
      <c r="J116" s="960"/>
      <c r="K116" s="310"/>
      <c r="L116" s="325"/>
      <c r="M116" s="959" t="s">
        <v>300</v>
      </c>
      <c r="N116" s="959"/>
      <c r="O116" s="959"/>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65" customFormat="1" ht="15" outlineLevel="1" x14ac:dyDescent="0.25">
      <c r="A120" s="769"/>
      <c r="B120" s="766"/>
      <c r="C120" s="778"/>
      <c r="D120" s="778"/>
      <c r="E120" s="778"/>
      <c r="F120" s="782"/>
      <c r="G120" s="765" t="s">
        <v>1077</v>
      </c>
      <c r="H120" s="368">
        <v>250</v>
      </c>
      <c r="I120" s="368">
        <v>0</v>
      </c>
      <c r="J120" s="368">
        <v>0</v>
      </c>
      <c r="L120" s="765" t="str">
        <f t="shared" ref="L120" si="4">G120</f>
        <v>bd</v>
      </c>
      <c r="M120" s="369">
        <f t="shared" si="1"/>
        <v>0.25</v>
      </c>
      <c r="N120" s="368">
        <f t="shared" ref="N120" si="5">IF(I120&gt;0,1,0)</f>
        <v>0</v>
      </c>
      <c r="O120" s="368">
        <f t="shared" ref="O120" si="6">IF(J120&gt;0,1,0)</f>
        <v>0</v>
      </c>
      <c r="S120" s="322"/>
      <c r="T120" s="322"/>
      <c r="U120" s="322"/>
      <c r="V120" s="322"/>
      <c r="W120" s="773"/>
      <c r="X120" s="768"/>
      <c r="Y120" s="768"/>
      <c r="Z120" s="768"/>
      <c r="AA120" s="768"/>
      <c r="AB120" s="768"/>
      <c r="AC120" s="768"/>
      <c r="AD120" s="768"/>
      <c r="AE120" s="768"/>
      <c r="AF120" s="768"/>
      <c r="AG120" s="768"/>
      <c r="AH120" s="768"/>
      <c r="AI120" s="768"/>
      <c r="AJ120" s="768"/>
      <c r="AK120" s="768"/>
      <c r="AL120" s="768"/>
      <c r="AM120" s="768"/>
      <c r="AN120" s="768"/>
      <c r="AO120" s="768"/>
      <c r="AP120" s="768"/>
      <c r="AQ120" s="768"/>
      <c r="AR120" s="768"/>
      <c r="AS120" s="768"/>
      <c r="AT120" s="768"/>
      <c r="AU120" s="768"/>
      <c r="AV120" s="768"/>
      <c r="AW120" s="768"/>
      <c r="AX120" s="768"/>
      <c r="AY120" s="768"/>
      <c r="AZ120" s="768"/>
      <c r="BA120" s="768"/>
      <c r="BB120" s="768"/>
      <c r="BC120" s="768"/>
      <c r="BD120" s="768"/>
      <c r="BE120" s="768"/>
      <c r="BF120" s="768"/>
      <c r="BG120" s="768"/>
      <c r="BH120" s="768"/>
      <c r="BI120" s="768"/>
      <c r="BJ120" s="768"/>
      <c r="BK120" s="768"/>
      <c r="BL120" s="768"/>
      <c r="BM120" s="768"/>
      <c r="BN120" s="768"/>
      <c r="BO120" s="768"/>
      <c r="BP120" s="768"/>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65" customFormat="1" ht="15" outlineLevel="1" x14ac:dyDescent="0.25">
      <c r="A127" s="769"/>
      <c r="B127" s="766"/>
      <c r="C127" s="778"/>
      <c r="D127" s="778"/>
      <c r="E127" s="778"/>
      <c r="F127" s="782"/>
      <c r="G127" s="765" t="s">
        <v>1078</v>
      </c>
      <c r="H127" s="368">
        <v>250</v>
      </c>
      <c r="I127" s="368">
        <v>0</v>
      </c>
      <c r="J127" s="368">
        <v>0</v>
      </c>
      <c r="L127" s="765" t="str">
        <f t="shared" ref="L127" si="7">G127</f>
        <v>od</v>
      </c>
      <c r="M127" s="369">
        <f t="shared" si="1"/>
        <v>0.25</v>
      </c>
      <c r="N127" s="368">
        <f t="shared" ref="N127" si="8">IF(I127&gt;0,1,0)</f>
        <v>0</v>
      </c>
      <c r="O127" s="368">
        <f t="shared" ref="O127" si="9">IF(J127&gt;0,1,0)</f>
        <v>0</v>
      </c>
      <c r="S127" s="322"/>
      <c r="T127" s="322"/>
      <c r="U127" s="322"/>
      <c r="V127" s="322"/>
      <c r="W127" s="773"/>
      <c r="X127" s="768"/>
      <c r="Y127" s="768"/>
      <c r="Z127" s="768"/>
      <c r="AA127" s="768"/>
      <c r="AB127" s="768"/>
      <c r="AC127" s="768"/>
      <c r="AD127" s="768"/>
      <c r="AE127" s="768"/>
      <c r="AF127" s="768"/>
      <c r="AG127" s="768"/>
      <c r="AH127" s="768"/>
      <c r="AI127" s="768"/>
      <c r="AJ127" s="768"/>
      <c r="AK127" s="768"/>
      <c r="AL127" s="768"/>
      <c r="AM127" s="768"/>
      <c r="AN127" s="768"/>
      <c r="AO127" s="768"/>
      <c r="AP127" s="768"/>
      <c r="AQ127" s="768"/>
      <c r="AR127" s="768"/>
      <c r="AS127" s="768"/>
      <c r="AT127" s="768"/>
      <c r="AU127" s="768"/>
      <c r="AV127" s="768"/>
      <c r="AW127" s="768"/>
      <c r="AX127" s="768"/>
      <c r="AY127" s="768"/>
      <c r="AZ127" s="768"/>
      <c r="BA127" s="768"/>
      <c r="BB127" s="768"/>
      <c r="BC127" s="768"/>
      <c r="BD127" s="768"/>
      <c r="BE127" s="768"/>
      <c r="BF127" s="768"/>
      <c r="BG127" s="768"/>
      <c r="BH127" s="768"/>
      <c r="BI127" s="768"/>
      <c r="BJ127" s="768"/>
      <c r="BK127" s="768"/>
      <c r="BL127" s="768"/>
      <c r="BM127" s="768"/>
      <c r="BN127" s="768"/>
      <c r="BO127" s="768"/>
      <c r="BP127" s="768"/>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5" outlineLevel="1" x14ac:dyDescent="0.25">
      <c r="A130" s="769"/>
      <c r="B130" s="766"/>
      <c r="C130" s="778"/>
      <c r="D130" s="778"/>
      <c r="E130" s="778"/>
      <c r="F130" s="782"/>
      <c r="G130" s="765" t="s">
        <v>1080</v>
      </c>
      <c r="H130" s="368">
        <v>250</v>
      </c>
      <c r="I130" s="368">
        <v>0</v>
      </c>
      <c r="J130" s="368">
        <v>0</v>
      </c>
      <c r="L130" s="765" t="str">
        <f t="shared" ref="L130" si="10">G130</f>
        <v>rd</v>
      </c>
      <c r="M130" s="369">
        <f t="shared" si="1"/>
        <v>0.25</v>
      </c>
      <c r="N130" s="368">
        <f t="shared" ref="N130" si="11">IF(I130&gt;0,1,0)</f>
        <v>0</v>
      </c>
      <c r="O130" s="368">
        <f t="shared" ref="O130" si="12">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65" customFormat="1" ht="15" outlineLevel="1" x14ac:dyDescent="0.25">
      <c r="A133" s="769"/>
      <c r="B133" s="766"/>
      <c r="C133" s="778"/>
      <c r="D133" s="778"/>
      <c r="E133" s="778"/>
      <c r="F133" s="782"/>
      <c r="G133" s="765" t="s">
        <v>1076</v>
      </c>
      <c r="H133" s="368">
        <v>250</v>
      </c>
      <c r="I133" s="368">
        <v>0</v>
      </c>
      <c r="J133" s="368">
        <v>0</v>
      </c>
      <c r="L133" s="765" t="str">
        <f t="shared" ref="L133" si="13">G133</f>
        <v>wd</v>
      </c>
      <c r="M133" s="369">
        <f t="shared" si="1"/>
        <v>0.25</v>
      </c>
      <c r="N133" s="368">
        <f t="shared" ref="N133" si="14">IF(I133&gt;0,1,0)</f>
        <v>0</v>
      </c>
      <c r="O133" s="368">
        <f t="shared" ref="O133" si="15">IF(J133&gt;0,1,0)</f>
        <v>0</v>
      </c>
      <c r="S133" s="322"/>
      <c r="T133" s="322"/>
      <c r="U133" s="322"/>
      <c r="V133" s="322"/>
      <c r="W133" s="773"/>
      <c r="X133" s="768"/>
      <c r="Y133" s="768"/>
      <c r="Z133" s="768"/>
      <c r="AA133" s="768"/>
      <c r="AB133" s="768"/>
      <c r="AC133" s="768"/>
      <c r="AD133" s="768"/>
      <c r="AE133" s="768"/>
      <c r="AF133" s="768"/>
      <c r="AG133" s="768"/>
      <c r="AH133" s="768"/>
      <c r="AI133" s="768"/>
      <c r="AJ133" s="768"/>
      <c r="AK133" s="768"/>
      <c r="AL133" s="768"/>
      <c r="AM133" s="768"/>
      <c r="AN133" s="768"/>
      <c r="AO133" s="768"/>
      <c r="AP133" s="768"/>
      <c r="AQ133" s="768"/>
      <c r="AR133" s="768"/>
      <c r="AS133" s="768"/>
      <c r="AT133" s="768"/>
      <c r="AU133" s="768"/>
      <c r="AV133" s="768"/>
      <c r="AW133" s="768"/>
      <c r="AX133" s="768"/>
      <c r="AY133" s="768"/>
      <c r="AZ133" s="768"/>
      <c r="BA133" s="768"/>
      <c r="BB133" s="768"/>
      <c r="BC133" s="768"/>
      <c r="BD133" s="768"/>
      <c r="BE133" s="768"/>
      <c r="BF133" s="768"/>
      <c r="BG133" s="768"/>
      <c r="BH133" s="768"/>
      <c r="BI133" s="768"/>
      <c r="BJ133" s="768"/>
      <c r="BK133" s="768"/>
      <c r="BL133" s="768"/>
      <c r="BM133" s="768"/>
      <c r="BN133" s="768"/>
      <c r="BO133" s="768"/>
      <c r="BP133" s="768"/>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1079</v>
      </c>
      <c r="H135" s="368">
        <v>250</v>
      </c>
      <c r="I135" s="368">
        <v>0</v>
      </c>
      <c r="J135" s="368">
        <v>0</v>
      </c>
      <c r="L135" s="765" t="str">
        <f t="shared" ref="L135" si="16">G135</f>
        <v>zd</v>
      </c>
      <c r="M135" s="369">
        <f t="shared" si="1"/>
        <v>0.25</v>
      </c>
      <c r="N135" s="368">
        <f t="shared" ref="N135" si="17">IF(I135&gt;0,1,0)</f>
        <v>0</v>
      </c>
      <c r="O135" s="368">
        <f t="shared" ref="O135" si="18">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19"/>
      <c r="O163" s="819"/>
      <c r="P163" s="819"/>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997</v>
      </c>
      <c r="P165" s="255" t="s">
        <v>998</v>
      </c>
      <c r="Q165" s="255" t="s">
        <v>999</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997</v>
      </c>
      <c r="P180" s="228" t="s">
        <v>998</v>
      </c>
      <c r="Q180" s="228" t="s">
        <v>999</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921</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923</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1002</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1003</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1004</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7"/>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7" t="s">
        <v>922</v>
      </c>
      <c r="O213" s="687"/>
      <c r="P213" s="687"/>
      <c r="Q213" s="687"/>
      <c r="R213" s="687"/>
      <c r="S213" s="687"/>
      <c r="T213" s="687"/>
      <c r="U213" s="687"/>
      <c r="V213" s="687"/>
      <c r="W213" s="687"/>
      <c r="X213" s="687"/>
      <c r="Y213" s="687"/>
      <c r="Z213" s="687"/>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687"/>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1074</v>
      </c>
      <c r="M215" s="372" t="s">
        <v>79</v>
      </c>
      <c r="N215" s="75" t="b">
        <f>AND(COUNTIF(G216:$G$246,G215))</f>
        <v>0</v>
      </c>
      <c r="O215" s="780"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80" t="s">
        <v>416</v>
      </c>
      <c r="BR216" s="16"/>
      <c r="BS216" s="7"/>
      <c r="BT216" s="7"/>
      <c r="BU216" s="7"/>
    </row>
    <row r="217" spans="1:73" s="765" customFormat="1" ht="15" outlineLevel="1" x14ac:dyDescent="0.25">
      <c r="A217" s="769"/>
      <c r="B217" s="766"/>
      <c r="C217" s="778"/>
      <c r="D217" s="778"/>
      <c r="E217" s="778"/>
      <c r="F217" s="782"/>
      <c r="G217" s="765" t="str">
        <f t="shared" ref="G217" si="20">_xlfn.CONCAT(H217:M217)</f>
        <v>AYAEAbd</v>
      </c>
      <c r="H217" s="371" t="s">
        <v>23</v>
      </c>
      <c r="I217" s="371" t="s">
        <v>413</v>
      </c>
      <c r="J217" s="371" t="s">
        <v>23</v>
      </c>
      <c r="K217" s="371" t="s">
        <v>87</v>
      </c>
      <c r="L217" s="371" t="s">
        <v>23</v>
      </c>
      <c r="M217" s="372" t="s">
        <v>1077</v>
      </c>
      <c r="N217" s="765" t="b">
        <f>AND(COUNTIF(G221:$G$246,G217))</f>
        <v>0</v>
      </c>
      <c r="O217" s="780" t="s">
        <v>1081</v>
      </c>
      <c r="BR217" s="773"/>
      <c r="BS217" s="768"/>
      <c r="BT217" s="768"/>
      <c r="BU217" s="768"/>
    </row>
    <row r="218" spans="1:73" s="765" customFormat="1" ht="15" outlineLevel="1" x14ac:dyDescent="0.25">
      <c r="A218" s="769"/>
      <c r="B218" s="766"/>
      <c r="C218" s="778"/>
      <c r="D218" s="778"/>
      <c r="E218" s="778"/>
      <c r="F218" s="782"/>
      <c r="G218" s="765" t="str">
        <f t="shared" ref="G218:G219" si="21">_xlfn.CONCAT(H218:M218)</f>
        <v>YAEAOFa</v>
      </c>
      <c r="H218" s="371" t="s">
        <v>413</v>
      </c>
      <c r="I218" s="371" t="s">
        <v>23</v>
      </c>
      <c r="J218" s="371" t="s">
        <v>87</v>
      </c>
      <c r="K218" s="371" t="s">
        <v>23</v>
      </c>
      <c r="L218" s="371" t="s">
        <v>175</v>
      </c>
      <c r="M218" s="372" t="s">
        <v>79</v>
      </c>
      <c r="N218" s="765" t="b">
        <f>AND(COUNTIF(G219:$G$246,G218))</f>
        <v>0</v>
      </c>
      <c r="O218" s="780" t="s">
        <v>1073</v>
      </c>
      <c r="BR218" s="773"/>
      <c r="BS218" s="768"/>
      <c r="BT218" s="768"/>
      <c r="BU218" s="768"/>
    </row>
    <row r="219" spans="1:73" s="765" customFormat="1" ht="15" outlineLevel="1" x14ac:dyDescent="0.25">
      <c r="A219" s="769"/>
      <c r="B219" s="766"/>
      <c r="C219" s="778"/>
      <c r="D219" s="778"/>
      <c r="E219" s="778"/>
      <c r="F219" s="782"/>
      <c r="G219" s="765" t="str">
        <f t="shared" si="21"/>
        <v>AYAEAof</v>
      </c>
      <c r="H219" s="371" t="s">
        <v>23</v>
      </c>
      <c r="I219" s="371" t="s">
        <v>413</v>
      </c>
      <c r="J219" s="371" t="s">
        <v>23</v>
      </c>
      <c r="K219" s="371" t="s">
        <v>87</v>
      </c>
      <c r="L219" s="371" t="s">
        <v>23</v>
      </c>
      <c r="M219" s="372" t="s">
        <v>250</v>
      </c>
      <c r="N219" s="765" t="b">
        <f>AND(COUNTIF(G222:$G$246,G219))</f>
        <v>0</v>
      </c>
      <c r="O219" s="780" t="s">
        <v>1073</v>
      </c>
      <c r="BR219" s="773"/>
      <c r="BS219" s="768"/>
      <c r="BT219" s="768"/>
      <c r="BU219" s="768"/>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1074</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1074</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1074</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1074</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1074</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1074</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1074</v>
      </c>
      <c r="M234" s="371" t="s">
        <v>77</v>
      </c>
      <c r="N234" s="75" t="b">
        <f>AND(COUNTIF(G235:$G$246,G234))</f>
        <v>0</v>
      </c>
      <c r="O234" s="265" t="s">
        <v>1002</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1002</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1074</v>
      </c>
      <c r="M236" s="371" t="s">
        <v>81</v>
      </c>
      <c r="N236" s="75" t="b">
        <f>AND(COUNTIF(G238:$G$246,G236))</f>
        <v>0</v>
      </c>
      <c r="O236" s="265" t="s">
        <v>1002</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1002</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1003</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1003</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1003</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1074</v>
      </c>
      <c r="M241" s="371" t="s">
        <v>79</v>
      </c>
      <c r="N241" s="75" t="b">
        <f>AND(COUNTIF(G$246:$G247,G241))</f>
        <v>0</v>
      </c>
      <c r="O241" s="265" t="s">
        <v>1003</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1004</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1004</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1004</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1004</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1074</v>
      </c>
      <c r="M246" s="371" t="s">
        <v>79</v>
      </c>
      <c r="N246" s="75" t="b">
        <v>0</v>
      </c>
      <c r="O246" s="265" t="s">
        <v>1004</v>
      </c>
      <c r="BR246" s="248"/>
      <c r="BS246" s="240"/>
      <c r="BT246" s="240"/>
      <c r="BU246" s="240"/>
    </row>
    <row r="247" spans="1:73" s="75" customFormat="1" ht="15" customHeight="1" outlineLevel="1" x14ac:dyDescent="0.3">
      <c r="A247" s="238"/>
      <c r="B247" s="239"/>
      <c r="C247" s="249"/>
      <c r="D247" s="249"/>
      <c r="E247" s="249"/>
      <c r="F247" s="257"/>
      <c r="N247" s="733"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8" t="s">
        <v>904</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908</v>
      </c>
      <c r="H250" s="75" t="s">
        <v>927</v>
      </c>
      <c r="I250" s="75" t="s">
        <v>459</v>
      </c>
      <c r="J250" s="75" t="s">
        <v>893</v>
      </c>
      <c r="K250" s="75" t="s">
        <v>894</v>
      </c>
      <c r="L250" s="75" t="s">
        <v>895</v>
      </c>
      <c r="M250" s="75" t="s">
        <v>896</v>
      </c>
      <c r="N250" s="75" t="s">
        <v>897</v>
      </c>
      <c r="O250" s="75" t="s">
        <v>898</v>
      </c>
      <c r="P250" s="75" t="s">
        <v>899</v>
      </c>
      <c r="Q250" s="75" t="s">
        <v>900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82"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65" customFormat="1" ht="15" outlineLevel="1" x14ac:dyDescent="0.25">
      <c r="A254" s="769"/>
      <c r="B254" s="766"/>
      <c r="C254" s="778"/>
      <c r="D254" s="778"/>
      <c r="E254" s="778"/>
      <c r="F254" s="782"/>
      <c r="G254" s="782"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65" customFormat="1" ht="15" outlineLevel="1" x14ac:dyDescent="0.25">
      <c r="A256" s="769"/>
      <c r="B256" s="766"/>
      <c r="C256" s="778"/>
      <c r="D256" s="778"/>
      <c r="E256" s="778"/>
      <c r="F256" s="782"/>
      <c r="G256" s="782"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5" customFormat="1" ht="15" outlineLevel="1" x14ac:dyDescent="0.25">
      <c r="A257" s="238"/>
      <c r="B257" s="239"/>
      <c r="C257" s="249"/>
      <c r="D257" s="249"/>
      <c r="E257" s="249"/>
      <c r="F257" s="257"/>
      <c r="G257" s="782"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7"/>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8" t="s">
        <v>903</v>
      </c>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908</v>
      </c>
      <c r="H287" s="75" t="s">
        <v>927</v>
      </c>
      <c r="I287" s="75" t="s">
        <v>927</v>
      </c>
      <c r="J287" s="75" t="s">
        <v>927</v>
      </c>
      <c r="K287" s="75" t="s">
        <v>927</v>
      </c>
      <c r="L287" s="75" t="s">
        <v>927</v>
      </c>
      <c r="M287" s="75" t="s">
        <v>927</v>
      </c>
      <c r="N287" s="75" t="s">
        <v>459</v>
      </c>
      <c r="O287" s="75" t="s">
        <v>459</v>
      </c>
      <c r="P287" s="75" t="s">
        <v>459</v>
      </c>
      <c r="Q287" s="75" t="s">
        <v>459</v>
      </c>
      <c r="R287" s="75" t="s">
        <v>459</v>
      </c>
      <c r="S287" s="75" t="s">
        <v>459</v>
      </c>
      <c r="T287" s="75" t="s">
        <v>893</v>
      </c>
      <c r="U287" s="75" t="s">
        <v>893</v>
      </c>
      <c r="V287" s="75" t="s">
        <v>893</v>
      </c>
      <c r="W287" s="75" t="s">
        <v>893</v>
      </c>
      <c r="X287" s="75" t="s">
        <v>893</v>
      </c>
      <c r="Y287" s="75" t="s">
        <v>893</v>
      </c>
      <c r="Z287" s="75" t="s">
        <v>894</v>
      </c>
      <c r="AA287" s="75" t="s">
        <v>894</v>
      </c>
      <c r="AB287" s="75" t="s">
        <v>894</v>
      </c>
      <c r="AC287" s="75" t="s">
        <v>894</v>
      </c>
      <c r="AD287" s="75" t="s">
        <v>894</v>
      </c>
      <c r="AE287" s="75" t="s">
        <v>894</v>
      </c>
      <c r="AF287" s="75" t="s">
        <v>895</v>
      </c>
      <c r="AG287" s="75" t="s">
        <v>895</v>
      </c>
      <c r="AH287" s="75" t="s">
        <v>895</v>
      </c>
      <c r="AI287" s="75" t="s">
        <v>895</v>
      </c>
      <c r="AJ287" s="75" t="s">
        <v>895</v>
      </c>
      <c r="AK287" s="75" t="s">
        <v>895</v>
      </c>
      <c r="AL287" s="75" t="s">
        <v>896</v>
      </c>
      <c r="AM287" s="75" t="s">
        <v>896</v>
      </c>
      <c r="AN287" s="75" t="s">
        <v>896</v>
      </c>
      <c r="AO287" s="75" t="s">
        <v>896</v>
      </c>
      <c r="AP287" s="75" t="s">
        <v>896</v>
      </c>
      <c r="AQ287" s="75" t="s">
        <v>896</v>
      </c>
      <c r="AR287" s="75" t="s">
        <v>897</v>
      </c>
      <c r="AS287" s="75" t="s">
        <v>897</v>
      </c>
      <c r="AT287" s="75" t="s">
        <v>897</v>
      </c>
      <c r="AU287" s="75" t="s">
        <v>897</v>
      </c>
      <c r="AV287" s="75" t="s">
        <v>897</v>
      </c>
      <c r="AW287" s="75" t="s">
        <v>897</v>
      </c>
      <c r="AX287" s="75" t="s">
        <v>898</v>
      </c>
      <c r="AY287" s="75" t="s">
        <v>898</v>
      </c>
      <c r="AZ287" s="75" t="s">
        <v>898</v>
      </c>
      <c r="BA287" s="75" t="s">
        <v>898</v>
      </c>
      <c r="BB287" s="75" t="s">
        <v>898</v>
      </c>
      <c r="BC287" s="75" t="s">
        <v>898</v>
      </c>
      <c r="BD287" s="75" t="s">
        <v>899</v>
      </c>
      <c r="BE287" s="75" t="s">
        <v>899</v>
      </c>
      <c r="BF287" s="75" t="s">
        <v>899</v>
      </c>
      <c r="BG287" s="75" t="s">
        <v>899</v>
      </c>
      <c r="BH287" s="75" t="s">
        <v>899</v>
      </c>
      <c r="BI287" s="75" t="s">
        <v>899</v>
      </c>
      <c r="BJ287" s="75" t="s">
        <v>900</v>
      </c>
      <c r="BK287" s="75" t="s">
        <v>900</v>
      </c>
      <c r="BL287" s="75" t="s">
        <v>900</v>
      </c>
      <c r="BM287" s="75" t="s">
        <v>900</v>
      </c>
      <c r="BN287" s="75" t="s">
        <v>900</v>
      </c>
      <c r="BO287" s="75" t="s">
        <v>900</v>
      </c>
      <c r="BP287" s="320"/>
      <c r="BQ287" s="320"/>
      <c r="BR287" s="248"/>
      <c r="BS287" s="240"/>
      <c r="BT287" s="240"/>
      <c r="BU287" s="240"/>
    </row>
    <row r="288" spans="1:73" s="75" customFormat="1" ht="15" outlineLevel="1" x14ac:dyDescent="0.25">
      <c r="A288" s="238"/>
      <c r="B288" s="239"/>
      <c r="C288" s="249"/>
      <c r="D288" s="249"/>
      <c r="E288" s="249"/>
      <c r="F288" s="257"/>
      <c r="G288" s="257" t="s">
        <v>907</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65" customFormat="1" ht="15" outlineLevel="1" x14ac:dyDescent="0.25">
      <c r="A292" s="769"/>
      <c r="B292" s="766"/>
      <c r="C292" s="778"/>
      <c r="D292" s="778"/>
      <c r="E292" s="778"/>
      <c r="F292" s="782"/>
      <c r="G292" s="782"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73"/>
      <c r="BS293" s="768"/>
      <c r="BT293" s="768"/>
      <c r="BU293" s="768"/>
    </row>
    <row r="294" spans="1:73" s="765" customFormat="1" ht="15" outlineLevel="1" x14ac:dyDescent="0.25">
      <c r="A294" s="769"/>
      <c r="B294" s="766"/>
      <c r="C294" s="778"/>
      <c r="D294" s="778"/>
      <c r="E294" s="778"/>
      <c r="F294" s="782"/>
      <c r="G294" s="782"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8" t="s">
        <v>905</v>
      </c>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908</v>
      </c>
      <c r="H325" s="75" t="s">
        <v>927</v>
      </c>
      <c r="I325" s="75" t="s">
        <v>927</v>
      </c>
      <c r="J325" s="75" t="s">
        <v>927</v>
      </c>
      <c r="K325" s="75" t="s">
        <v>927</v>
      </c>
      <c r="L325" s="75" t="s">
        <v>459</v>
      </c>
      <c r="M325" s="75" t="s">
        <v>459</v>
      </c>
      <c r="N325" s="75" t="s">
        <v>459</v>
      </c>
      <c r="O325" s="75" t="s">
        <v>459</v>
      </c>
      <c r="P325" s="75" t="s">
        <v>893</v>
      </c>
      <c r="Q325" s="75" t="s">
        <v>893</v>
      </c>
      <c r="R325" s="75" t="s">
        <v>893</v>
      </c>
      <c r="S325" s="75" t="s">
        <v>893</v>
      </c>
      <c r="T325" s="75" t="s">
        <v>894</v>
      </c>
      <c r="U325" s="75" t="s">
        <v>894</v>
      </c>
      <c r="V325" s="75" t="s">
        <v>894</v>
      </c>
      <c r="W325" s="75" t="s">
        <v>894</v>
      </c>
      <c r="X325" s="75" t="s">
        <v>895</v>
      </c>
      <c r="Y325" s="75" t="s">
        <v>895</v>
      </c>
      <c r="Z325" s="75" t="s">
        <v>895</v>
      </c>
      <c r="AA325" s="75" t="s">
        <v>895</v>
      </c>
      <c r="AB325" s="75" t="s">
        <v>896</v>
      </c>
      <c r="AC325" s="75" t="s">
        <v>896</v>
      </c>
      <c r="AD325" s="75" t="s">
        <v>896</v>
      </c>
      <c r="AE325" s="75" t="s">
        <v>896</v>
      </c>
      <c r="AF325" s="75" t="s">
        <v>897</v>
      </c>
      <c r="AG325" s="75" t="s">
        <v>897</v>
      </c>
      <c r="AH325" s="75" t="s">
        <v>897</v>
      </c>
      <c r="AI325" s="75" t="s">
        <v>897</v>
      </c>
      <c r="AJ325" s="75" t="s">
        <v>898</v>
      </c>
      <c r="AK325" s="75" t="s">
        <v>898</v>
      </c>
      <c r="AL325" s="75" t="s">
        <v>898</v>
      </c>
      <c r="AM325" s="75" t="s">
        <v>898</v>
      </c>
      <c r="AN325" s="75" t="s">
        <v>899</v>
      </c>
      <c r="AO325" s="75" t="s">
        <v>899</v>
      </c>
      <c r="AP325" s="75" t="s">
        <v>899</v>
      </c>
      <c r="AQ325" s="75" t="s">
        <v>899</v>
      </c>
      <c r="AR325" s="75" t="s">
        <v>900</v>
      </c>
      <c r="AS325" s="75" t="s">
        <v>900</v>
      </c>
      <c r="AT325" s="75" t="s">
        <v>900</v>
      </c>
      <c r="AU325" s="75" t="s">
        <v>900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82"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65" customFormat="1" ht="15" outlineLevel="1" x14ac:dyDescent="0.25">
      <c r="A330" s="769"/>
      <c r="B330" s="766"/>
      <c r="C330" s="778"/>
      <c r="D330" s="778"/>
      <c r="E330" s="778"/>
      <c r="F330" s="782"/>
      <c r="G330" s="782"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65" customFormat="1" ht="15" outlineLevel="1" x14ac:dyDescent="0.25">
      <c r="A332" s="769"/>
      <c r="B332" s="766"/>
      <c r="C332" s="778"/>
      <c r="D332" s="778"/>
      <c r="E332" s="778"/>
      <c r="F332" s="782"/>
      <c r="G332" s="782"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5" customFormat="1" ht="15" outlineLevel="1" x14ac:dyDescent="0.25">
      <c r="A333" s="238"/>
      <c r="B333" s="239"/>
      <c r="C333" s="249"/>
      <c r="D333" s="249"/>
      <c r="E333" s="249"/>
      <c r="F333" s="257"/>
      <c r="G333" s="782"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8" t="s">
        <v>906</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908</v>
      </c>
      <c r="H363" s="75" t="s">
        <v>927</v>
      </c>
      <c r="I363" s="75" t="s">
        <v>927</v>
      </c>
      <c r="J363" s="75" t="s">
        <v>927</v>
      </c>
      <c r="K363" s="75" t="s">
        <v>927</v>
      </c>
      <c r="L363" s="75" t="s">
        <v>459</v>
      </c>
      <c r="M363" s="75" t="s">
        <v>459</v>
      </c>
      <c r="N363" s="75" t="s">
        <v>459</v>
      </c>
      <c r="O363" s="75" t="s">
        <v>459</v>
      </c>
      <c r="P363" s="75" t="s">
        <v>893</v>
      </c>
      <c r="Q363" s="75" t="s">
        <v>893</v>
      </c>
      <c r="R363" s="75" t="s">
        <v>893</v>
      </c>
      <c r="S363" s="75" t="s">
        <v>893</v>
      </c>
      <c r="T363" s="75" t="s">
        <v>894</v>
      </c>
      <c r="U363" s="75" t="s">
        <v>894</v>
      </c>
      <c r="V363" s="75" t="s">
        <v>894</v>
      </c>
      <c r="W363" s="75" t="s">
        <v>894</v>
      </c>
      <c r="X363" s="75" t="s">
        <v>895</v>
      </c>
      <c r="Y363" s="75" t="s">
        <v>895</v>
      </c>
      <c r="Z363" s="75" t="s">
        <v>895</v>
      </c>
      <c r="AA363" s="75" t="s">
        <v>895</v>
      </c>
      <c r="AB363" s="75" t="s">
        <v>896</v>
      </c>
      <c r="AC363" s="75" t="s">
        <v>896</v>
      </c>
      <c r="AD363" s="75" t="s">
        <v>896</v>
      </c>
      <c r="AE363" s="75" t="s">
        <v>896</v>
      </c>
      <c r="AF363" s="75" t="s">
        <v>897</v>
      </c>
      <c r="AG363" s="75" t="s">
        <v>897</v>
      </c>
      <c r="AH363" s="75" t="s">
        <v>897</v>
      </c>
      <c r="AI363" s="75" t="s">
        <v>897</v>
      </c>
      <c r="AJ363" s="75" t="s">
        <v>898</v>
      </c>
      <c r="AK363" s="75" t="s">
        <v>898</v>
      </c>
      <c r="AL363" s="75" t="s">
        <v>898</v>
      </c>
      <c r="AM363" s="75" t="s">
        <v>898</v>
      </c>
      <c r="AN363" s="75" t="s">
        <v>899</v>
      </c>
      <c r="AO363" s="75" t="s">
        <v>899</v>
      </c>
      <c r="AP363" s="75" t="s">
        <v>899</v>
      </c>
      <c r="AQ363" s="75" t="s">
        <v>899</v>
      </c>
      <c r="AR363" s="75" t="s">
        <v>900</v>
      </c>
      <c r="AS363" s="75" t="s">
        <v>900</v>
      </c>
      <c r="AT363" s="75" t="s">
        <v>900</v>
      </c>
      <c r="AU363" s="75" t="s">
        <v>900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909</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82"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65" customFormat="1" ht="15" outlineLevel="1" x14ac:dyDescent="0.25">
      <c r="A368" s="769"/>
      <c r="B368" s="766"/>
      <c r="C368" s="778"/>
      <c r="D368" s="778"/>
      <c r="E368" s="778"/>
      <c r="F368" s="782"/>
      <c r="G368" s="782"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65" customFormat="1" ht="15" outlineLevel="1" x14ac:dyDescent="0.25">
      <c r="A370" s="769"/>
      <c r="B370" s="766"/>
      <c r="C370" s="778"/>
      <c r="D370" s="778"/>
      <c r="E370" s="778"/>
      <c r="F370" s="782"/>
      <c r="G370" s="782"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5" customFormat="1" ht="15" outlineLevel="1" x14ac:dyDescent="0.25">
      <c r="A371" s="238"/>
      <c r="B371" s="239"/>
      <c r="C371" s="249"/>
      <c r="D371" s="249"/>
      <c r="E371" s="249"/>
      <c r="F371" s="257"/>
      <c r="G371" s="782"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82"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82"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82"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65" customFormat="1" ht="15" outlineLevel="1" x14ac:dyDescent="0.25">
      <c r="A414" s="769"/>
      <c r="B414" s="766"/>
      <c r="C414" s="778"/>
      <c r="D414" s="778"/>
      <c r="E414" s="778"/>
      <c r="F414" s="782"/>
      <c r="G414" s="782"/>
      <c r="H414" s="782" t="s">
        <v>1077</v>
      </c>
      <c r="I414" s="368">
        <v>10</v>
      </c>
      <c r="J414" s="368">
        <v>26</v>
      </c>
      <c r="K414" s="368">
        <v>25</v>
      </c>
      <c r="L414" s="368">
        <v>18</v>
      </c>
      <c r="M414" s="368">
        <v>0</v>
      </c>
      <c r="N414" s="368">
        <v>0</v>
      </c>
      <c r="Q414" s="782"/>
      <c r="R414" s="782"/>
      <c r="S414" s="782"/>
      <c r="T414" s="782"/>
      <c r="U414" s="782"/>
      <c r="V414" s="782"/>
      <c r="W414" s="773"/>
      <c r="X414" s="768"/>
      <c r="Y414" s="768"/>
      <c r="Z414" s="768"/>
      <c r="AA414" s="768"/>
      <c r="AB414" s="768"/>
      <c r="AC414" s="768"/>
      <c r="AD414" s="768"/>
      <c r="AE414" s="768"/>
      <c r="AF414" s="768"/>
      <c r="AG414" s="768"/>
      <c r="AH414" s="768"/>
      <c r="AI414" s="768"/>
      <c r="AJ414" s="768"/>
      <c r="AK414" s="768"/>
      <c r="AL414" s="768"/>
      <c r="AM414" s="768"/>
      <c r="AN414" s="768"/>
      <c r="AO414" s="768"/>
      <c r="AP414" s="768"/>
      <c r="AQ414" s="768"/>
      <c r="AR414" s="768"/>
      <c r="AS414" s="768"/>
      <c r="AT414" s="768"/>
      <c r="AU414" s="768"/>
      <c r="AV414" s="768"/>
      <c r="AW414" s="768"/>
      <c r="AX414" s="768"/>
      <c r="AY414" s="768"/>
      <c r="AZ414" s="768"/>
      <c r="BA414" s="768"/>
      <c r="BB414" s="768"/>
      <c r="BC414" s="768"/>
      <c r="BD414" s="768"/>
      <c r="BE414" s="768"/>
      <c r="BF414" s="768"/>
      <c r="BG414" s="768"/>
      <c r="BH414" s="768"/>
      <c r="BI414" s="768"/>
      <c r="BJ414" s="768"/>
      <c r="BK414" s="768"/>
      <c r="BL414" s="768"/>
      <c r="BM414" s="768"/>
      <c r="BN414" s="768"/>
      <c r="BO414" s="768"/>
      <c r="BP414" s="768"/>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65" customFormat="1" ht="15" outlineLevel="1" x14ac:dyDescent="0.25">
      <c r="A421" s="769"/>
      <c r="B421" s="766"/>
      <c r="C421" s="778"/>
      <c r="D421" s="778"/>
      <c r="E421" s="778"/>
      <c r="F421" s="782"/>
      <c r="G421" s="782"/>
      <c r="H421" s="782" t="s">
        <v>1078</v>
      </c>
      <c r="I421" s="368">
        <v>0</v>
      </c>
      <c r="J421" s="368">
        <v>0</v>
      </c>
      <c r="K421" s="368">
        <v>0</v>
      </c>
      <c r="L421" s="368">
        <v>0</v>
      </c>
      <c r="M421" s="368">
        <v>0</v>
      </c>
      <c r="N421" s="368">
        <v>0</v>
      </c>
      <c r="Q421" s="782"/>
      <c r="R421" s="782"/>
      <c r="S421" s="782"/>
      <c r="T421" s="782"/>
      <c r="U421" s="782"/>
      <c r="V421" s="782"/>
      <c r="W421" s="773"/>
      <c r="X421" s="768"/>
      <c r="Y421" s="768"/>
      <c r="Z421" s="768"/>
      <c r="AA421" s="768"/>
      <c r="AB421" s="768"/>
      <c r="AC421" s="768"/>
      <c r="AD421" s="768"/>
      <c r="AE421" s="768"/>
      <c r="AF421" s="768"/>
      <c r="AG421" s="768"/>
      <c r="AH421" s="768"/>
      <c r="AI421" s="768"/>
      <c r="AJ421" s="768"/>
      <c r="AK421" s="768"/>
      <c r="AL421" s="768"/>
      <c r="AM421" s="768"/>
      <c r="AN421" s="768"/>
      <c r="AO421" s="768"/>
      <c r="AP421" s="768"/>
      <c r="AQ421" s="768"/>
      <c r="AR421" s="768"/>
      <c r="AS421" s="768"/>
      <c r="AT421" s="768"/>
      <c r="AU421" s="768"/>
      <c r="AV421" s="768"/>
      <c r="AW421" s="768"/>
      <c r="AX421" s="768"/>
      <c r="AY421" s="768"/>
      <c r="AZ421" s="768"/>
      <c r="BA421" s="768"/>
      <c r="BB421" s="768"/>
      <c r="BC421" s="768"/>
      <c r="BD421" s="768"/>
      <c r="BE421" s="768"/>
      <c r="BF421" s="768"/>
      <c r="BG421" s="768"/>
      <c r="BH421" s="768"/>
      <c r="BI421" s="768"/>
      <c r="BJ421" s="768"/>
      <c r="BK421" s="768"/>
      <c r="BL421" s="768"/>
      <c r="BM421" s="768"/>
      <c r="BN421" s="768"/>
      <c r="BO421" s="768"/>
      <c r="BP421" s="768"/>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72</v>
      </c>
      <c r="I423" s="368">
        <v>10</v>
      </c>
      <c r="J423" s="368">
        <v>54</v>
      </c>
      <c r="K423" s="368">
        <v>15</v>
      </c>
      <c r="L423" s="368">
        <v>0</v>
      </c>
      <c r="M423" s="368">
        <v>43.5</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1080</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65" customFormat="1" ht="15" outlineLevel="1" x14ac:dyDescent="0.25">
      <c r="A426" s="769"/>
      <c r="B426" s="766"/>
      <c r="C426" s="778"/>
      <c r="D426" s="778"/>
      <c r="E426" s="778"/>
      <c r="F426" s="782"/>
      <c r="G426" s="782"/>
      <c r="H426" s="782" t="s">
        <v>73</v>
      </c>
      <c r="I426" s="368">
        <v>10</v>
      </c>
      <c r="J426" s="368">
        <v>50</v>
      </c>
      <c r="K426" s="368">
        <v>9</v>
      </c>
      <c r="L426" s="368">
        <v>10</v>
      </c>
      <c r="M426" s="368">
        <v>0</v>
      </c>
      <c r="N426" s="368">
        <v>0</v>
      </c>
      <c r="Q426" s="782"/>
      <c r="R426" s="782"/>
      <c r="S426" s="782"/>
      <c r="T426" s="782"/>
      <c r="U426" s="782"/>
      <c r="V426" s="782"/>
      <c r="W426" s="773"/>
      <c r="X426" s="768"/>
      <c r="Y426" s="768"/>
      <c r="Z426" s="768"/>
      <c r="AA426" s="768"/>
      <c r="AB426" s="768"/>
      <c r="AC426" s="768"/>
      <c r="AD426" s="768"/>
      <c r="AE426" s="768"/>
      <c r="AF426" s="768"/>
      <c r="AG426" s="768"/>
      <c r="AH426" s="768"/>
      <c r="AI426" s="768"/>
      <c r="AJ426" s="768"/>
      <c r="AK426" s="768"/>
      <c r="AL426" s="768"/>
      <c r="AM426" s="768"/>
      <c r="AN426" s="768"/>
      <c r="AO426" s="768"/>
      <c r="AP426" s="768"/>
      <c r="AQ426" s="768"/>
      <c r="AR426" s="768"/>
      <c r="AS426" s="768"/>
      <c r="AT426" s="768"/>
      <c r="AU426" s="768"/>
      <c r="AV426" s="768"/>
      <c r="AW426" s="768"/>
      <c r="AX426" s="768"/>
      <c r="AY426" s="768"/>
      <c r="AZ426" s="768"/>
      <c r="BA426" s="768"/>
      <c r="BB426" s="768"/>
      <c r="BC426" s="768"/>
      <c r="BD426" s="768"/>
      <c r="BE426" s="768"/>
      <c r="BF426" s="768"/>
      <c r="BG426" s="768"/>
      <c r="BH426" s="768"/>
      <c r="BI426" s="768"/>
      <c r="BJ426" s="768"/>
      <c r="BK426" s="768"/>
      <c r="BL426" s="768"/>
      <c r="BM426" s="768"/>
      <c r="BN426" s="768"/>
      <c r="BO426" s="768"/>
      <c r="BP426" s="768"/>
    </row>
    <row r="427" spans="1:68" ht="15" outlineLevel="1" x14ac:dyDescent="0.25">
      <c r="A427" s="5"/>
      <c r="B427" s="6"/>
      <c r="C427" s="17"/>
      <c r="D427" s="17"/>
      <c r="E427" s="17"/>
      <c r="F427" s="26"/>
      <c r="G427" s="26"/>
      <c r="H427" s="26" t="s">
        <v>1076</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81</v>
      </c>
      <c r="I428" s="368">
        <v>10</v>
      </c>
      <c r="J428" s="368">
        <v>42</v>
      </c>
      <c r="K428" s="368">
        <v>17.5</v>
      </c>
      <c r="L428" s="368">
        <v>0</v>
      </c>
      <c r="M428" s="368">
        <v>43.5</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1079</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19"/>
      <c r="O457" s="819"/>
      <c r="P457" s="819"/>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997</v>
      </c>
      <c r="P459" s="255" t="s">
        <v>998</v>
      </c>
      <c r="Q459" s="255" t="s">
        <v>999</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65" customFormat="1" ht="15" outlineLevel="1" x14ac:dyDescent="0.25">
      <c r="A461" s="769"/>
      <c r="B461" s="766"/>
      <c r="C461" s="778"/>
      <c r="D461" s="778"/>
      <c r="E461" s="778"/>
      <c r="F461" s="782"/>
      <c r="H461" s="783"/>
      <c r="I461" s="783" t="s">
        <v>1079</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84" s="765" customFormat="1" ht="15" outlineLevel="1" x14ac:dyDescent="0.25">
      <c r="A462" s="769"/>
      <c r="B462" s="766"/>
      <c r="C462" s="778"/>
      <c r="D462" s="778"/>
      <c r="E462" s="778"/>
      <c r="F462" s="782"/>
      <c r="H462" s="783"/>
      <c r="I462" s="783" t="s">
        <v>72</v>
      </c>
      <c r="J462" s="375">
        <v>0</v>
      </c>
      <c r="K462" s="375">
        <v>0</v>
      </c>
      <c r="L462" s="375">
        <v>0</v>
      </c>
      <c r="M462" s="375">
        <v>1</v>
      </c>
      <c r="N462" s="375">
        <v>1</v>
      </c>
      <c r="O462" s="375">
        <v>0</v>
      </c>
      <c r="P462" s="375">
        <v>0</v>
      </c>
      <c r="Q462" s="375">
        <v>0</v>
      </c>
      <c r="R462" s="62"/>
      <c r="S462" s="62"/>
      <c r="T462" s="62"/>
      <c r="U462" s="62"/>
      <c r="V462" s="60"/>
      <c r="W462" s="773"/>
      <c r="X462" s="768"/>
      <c r="Y462" s="768"/>
      <c r="Z462" s="768"/>
      <c r="AA462" s="768"/>
      <c r="AB462" s="768"/>
      <c r="AC462" s="768"/>
      <c r="AD462" s="768"/>
      <c r="AE462" s="768"/>
      <c r="AF462" s="768"/>
      <c r="AG462" s="768"/>
      <c r="AH462" s="768"/>
      <c r="AI462" s="768"/>
      <c r="AJ462" s="768"/>
      <c r="AK462" s="768"/>
      <c r="AL462" s="768"/>
      <c r="AM462" s="768"/>
      <c r="AN462" s="768"/>
      <c r="AO462" s="768"/>
      <c r="AP462" s="768"/>
      <c r="AQ462" s="768"/>
      <c r="AR462" s="768"/>
      <c r="AS462" s="768"/>
      <c r="AT462" s="768"/>
      <c r="AU462" s="768"/>
      <c r="AV462" s="768"/>
      <c r="AW462" s="768"/>
      <c r="AX462" s="768"/>
      <c r="AY462" s="768"/>
      <c r="AZ462" s="768"/>
      <c r="BA462" s="768"/>
      <c r="BB462" s="768"/>
      <c r="BC462" s="768"/>
      <c r="BD462" s="768"/>
      <c r="BE462" s="768"/>
      <c r="BF462" s="768"/>
      <c r="BG462" s="768"/>
      <c r="BH462" s="768"/>
      <c r="BI462" s="768"/>
      <c r="BJ462" s="768"/>
      <c r="BK462" s="768"/>
      <c r="BL462" s="768"/>
      <c r="BM462" s="768"/>
      <c r="BN462" s="768"/>
      <c r="BO462" s="768"/>
      <c r="BP462" s="768"/>
    </row>
    <row r="463" spans="1:84" ht="15" outlineLevel="1" x14ac:dyDescent="0.25">
      <c r="A463" s="5"/>
      <c r="B463" s="6"/>
      <c r="C463" s="17"/>
      <c r="D463" s="17"/>
      <c r="E463" s="17"/>
      <c r="F463" s="26"/>
      <c r="H463" s="27"/>
      <c r="I463" s="27" t="s">
        <v>1080</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65" customFormat="1" ht="12" customHeight="1" outlineLevel="1" x14ac:dyDescent="0.25">
      <c r="A464" s="769"/>
      <c r="B464" s="766"/>
      <c r="C464" s="778"/>
      <c r="D464" s="778"/>
      <c r="E464" s="778"/>
      <c r="F464" s="782"/>
      <c r="H464" s="783"/>
      <c r="I464" s="783" t="s">
        <v>73</v>
      </c>
      <c r="J464" s="376">
        <v>0.14000000000000001</v>
      </c>
      <c r="K464" s="376">
        <v>0.59</v>
      </c>
      <c r="L464" s="376">
        <v>0.71</v>
      </c>
      <c r="M464" s="376">
        <v>1</v>
      </c>
      <c r="N464" s="376">
        <v>1.04</v>
      </c>
      <c r="O464" s="375">
        <v>0</v>
      </c>
      <c r="P464" s="375">
        <v>0</v>
      </c>
      <c r="Q464" s="375">
        <v>0</v>
      </c>
      <c r="R464" s="59"/>
      <c r="S464" s="59"/>
      <c r="T464" s="59"/>
      <c r="U464" s="59"/>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2" customHeight="1" outlineLevel="1" x14ac:dyDescent="0.25">
      <c r="A465" s="5"/>
      <c r="B465" s="6"/>
      <c r="C465" s="17"/>
      <c r="D465" s="17"/>
      <c r="E465" s="17"/>
      <c r="F465" s="26"/>
      <c r="H465" s="27"/>
      <c r="I465" s="27" t="s">
        <v>1076</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65" customFormat="1" ht="12" customHeight="1" outlineLevel="1" x14ac:dyDescent="0.25">
      <c r="A467" s="769"/>
      <c r="B467" s="766"/>
      <c r="C467" s="778"/>
      <c r="D467" s="778"/>
      <c r="E467" s="778"/>
      <c r="F467" s="780"/>
      <c r="H467" s="783"/>
      <c r="I467" s="783" t="s">
        <v>75</v>
      </c>
      <c r="J467" s="375">
        <v>0.13</v>
      </c>
      <c r="K467" s="375">
        <v>0.35</v>
      </c>
      <c r="L467" s="375">
        <v>0.52</v>
      </c>
      <c r="M467" s="375">
        <v>1</v>
      </c>
      <c r="N467" s="375">
        <v>1.0900000000000001</v>
      </c>
      <c r="O467" s="375">
        <v>0</v>
      </c>
      <c r="P467" s="375">
        <v>0</v>
      </c>
      <c r="Q467" s="375">
        <v>0</v>
      </c>
      <c r="R467" s="59"/>
      <c r="S467" s="59"/>
      <c r="T467" s="59"/>
      <c r="U467" s="59"/>
      <c r="V467" s="60"/>
      <c r="W467" s="773"/>
      <c r="X467" s="768"/>
      <c r="Y467" s="768"/>
      <c r="Z467" s="768"/>
      <c r="AA467" s="768"/>
      <c r="AB467" s="768"/>
      <c r="AC467" s="768"/>
      <c r="AD467" s="768"/>
      <c r="AE467" s="768"/>
      <c r="AF467" s="768"/>
      <c r="AG467" s="768"/>
      <c r="AH467" s="768"/>
      <c r="AI467" s="768"/>
      <c r="AJ467" s="768"/>
      <c r="AK467" s="768"/>
      <c r="AL467" s="768"/>
      <c r="AM467" s="768"/>
      <c r="AN467" s="768"/>
      <c r="AO467" s="768"/>
      <c r="AP467" s="768"/>
      <c r="AQ467" s="768"/>
      <c r="AR467" s="768"/>
      <c r="AS467" s="768"/>
      <c r="AT467" s="768"/>
      <c r="AU467" s="768"/>
      <c r="AV467" s="768"/>
      <c r="AW467" s="768"/>
      <c r="AX467" s="768"/>
      <c r="AY467" s="768"/>
      <c r="AZ467" s="768"/>
      <c r="BA467" s="768"/>
      <c r="BB467" s="768"/>
      <c r="BC467" s="768"/>
      <c r="BD467" s="768"/>
      <c r="BE467" s="768"/>
      <c r="BF467" s="768"/>
      <c r="BG467" s="768"/>
      <c r="BH467" s="768"/>
      <c r="BI467" s="768"/>
      <c r="BJ467" s="768"/>
      <c r="BK467" s="768"/>
      <c r="BL467" s="768"/>
      <c r="BM467" s="768"/>
      <c r="BN467" s="768"/>
      <c r="BO467" s="768"/>
      <c r="BP467" s="768"/>
    </row>
    <row r="468" spans="1:68" ht="12" customHeight="1" outlineLevel="1" x14ac:dyDescent="0.25">
      <c r="A468" s="5"/>
      <c r="B468" s="6"/>
      <c r="C468" s="17"/>
      <c r="D468" s="17"/>
      <c r="E468" s="17"/>
      <c r="F468" s="33"/>
      <c r="H468" s="27"/>
      <c r="I468" s="27" t="s">
        <v>1078</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76</v>
      </c>
      <c r="J469" s="375">
        <v>0.15</v>
      </c>
      <c r="K469" s="375">
        <v>0.65</v>
      </c>
      <c r="L469" s="375">
        <v>0.73</v>
      </c>
      <c r="M469" s="375">
        <v>1</v>
      </c>
      <c r="N469" s="375">
        <v>1.04</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1077</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19"/>
      <c r="N490" s="819"/>
      <c r="O490" s="819"/>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997</v>
      </c>
      <c r="O492" s="255" t="s">
        <v>998</v>
      </c>
      <c r="P492" s="255" t="s">
        <v>999</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65" customFormat="1" ht="15" outlineLevel="1" x14ac:dyDescent="0.25">
      <c r="A494" s="769"/>
      <c r="B494" s="766"/>
      <c r="C494" s="778"/>
      <c r="D494" s="778"/>
      <c r="E494" s="778"/>
      <c r="F494" s="782"/>
      <c r="G494" s="783"/>
      <c r="H494" s="783" t="s">
        <v>1079</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s="765" customFormat="1" ht="15" outlineLevel="1" x14ac:dyDescent="0.25">
      <c r="A495" s="769"/>
      <c r="B495" s="766"/>
      <c r="C495" s="778"/>
      <c r="D495" s="778"/>
      <c r="E495" s="778"/>
      <c r="F495" s="782"/>
      <c r="G495" s="783"/>
      <c r="H495" s="783"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73"/>
      <c r="X495" s="768"/>
      <c r="Y495" s="768"/>
      <c r="Z495" s="768"/>
      <c r="AA495" s="768"/>
      <c r="AB495" s="768"/>
      <c r="AC495" s="768"/>
      <c r="AD495" s="768"/>
      <c r="AE495" s="768"/>
      <c r="AF495" s="768"/>
      <c r="AG495" s="768"/>
      <c r="AH495" s="768"/>
      <c r="AI495" s="768"/>
      <c r="AJ495" s="768"/>
      <c r="AK495" s="768"/>
      <c r="AL495" s="768"/>
      <c r="AM495" s="768"/>
      <c r="AN495" s="768"/>
      <c r="AO495" s="768"/>
      <c r="AP495" s="768"/>
      <c r="AQ495" s="768"/>
      <c r="AR495" s="768"/>
      <c r="AS495" s="768"/>
      <c r="AT495" s="768"/>
      <c r="AU495" s="768"/>
      <c r="AV495" s="768"/>
      <c r="AW495" s="768"/>
      <c r="AX495" s="768"/>
      <c r="AY495" s="768"/>
      <c r="AZ495" s="768"/>
      <c r="BA495" s="768"/>
      <c r="BB495" s="768"/>
      <c r="BC495" s="768"/>
      <c r="BD495" s="768"/>
      <c r="BE495" s="768"/>
      <c r="BF495" s="768"/>
      <c r="BG495" s="768"/>
      <c r="BH495" s="768"/>
      <c r="BI495" s="768"/>
      <c r="BJ495" s="768"/>
      <c r="BK495" s="768"/>
      <c r="BL495" s="768"/>
      <c r="BM495" s="768"/>
      <c r="BN495" s="768"/>
      <c r="BO495" s="768"/>
      <c r="BP495" s="768"/>
    </row>
    <row r="496" spans="1:68" ht="15" outlineLevel="1" x14ac:dyDescent="0.25">
      <c r="A496" s="5"/>
      <c r="B496" s="6"/>
      <c r="C496" s="17"/>
      <c r="D496" s="17"/>
      <c r="E496" s="17"/>
      <c r="F496" s="26"/>
      <c r="G496" s="27"/>
      <c r="H496" s="27" t="s">
        <v>1080</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65" customFormat="1" ht="12" customHeight="1" outlineLevel="1" x14ac:dyDescent="0.25">
      <c r="A497" s="769"/>
      <c r="B497" s="766"/>
      <c r="C497" s="778"/>
      <c r="D497" s="778"/>
      <c r="E497" s="778"/>
      <c r="F497" s="782"/>
      <c r="G497" s="783"/>
      <c r="H497" s="783"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2" customHeight="1" outlineLevel="1" x14ac:dyDescent="0.25">
      <c r="A498" s="5"/>
      <c r="B498" s="6"/>
      <c r="C498" s="17"/>
      <c r="D498" s="17"/>
      <c r="E498" s="17"/>
      <c r="F498" s="26"/>
      <c r="G498" s="198"/>
      <c r="H498" s="198" t="s">
        <v>1076</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65" customFormat="1" ht="12" customHeight="1" outlineLevel="1" x14ac:dyDescent="0.25">
      <c r="A500" s="769"/>
      <c r="B500" s="766"/>
      <c r="C500" s="778"/>
      <c r="D500" s="778"/>
      <c r="E500" s="778"/>
      <c r="F500" s="780"/>
      <c r="G500" s="783"/>
      <c r="H500" s="783" t="s">
        <v>75</v>
      </c>
      <c r="I500" s="370">
        <v>0</v>
      </c>
      <c r="J500" s="370">
        <v>0</v>
      </c>
      <c r="K500" s="370">
        <v>0</v>
      </c>
      <c r="L500" s="370">
        <v>0</v>
      </c>
      <c r="M500" s="370">
        <v>0</v>
      </c>
      <c r="N500" s="370">
        <v>0</v>
      </c>
      <c r="O500" s="370">
        <v>0</v>
      </c>
      <c r="P500" s="370">
        <v>0</v>
      </c>
      <c r="Q500" s="59"/>
      <c r="R500" s="59"/>
      <c r="S500" s="59"/>
      <c r="T500" s="59"/>
      <c r="U500" s="59"/>
      <c r="V500" s="60"/>
      <c r="W500" s="773"/>
      <c r="X500" s="768"/>
      <c r="Y500" s="768"/>
      <c r="Z500" s="768"/>
      <c r="AA500" s="768"/>
      <c r="AB500" s="768"/>
      <c r="AC500" s="768"/>
      <c r="AD500" s="768"/>
      <c r="AE500" s="768"/>
      <c r="AF500" s="768"/>
      <c r="AG500" s="768"/>
      <c r="AH500" s="768"/>
      <c r="AI500" s="768"/>
      <c r="AJ500" s="768"/>
      <c r="AK500" s="768"/>
      <c r="AL500" s="768"/>
      <c r="AM500" s="768"/>
      <c r="AN500" s="768"/>
      <c r="AO500" s="768"/>
      <c r="AP500" s="768"/>
      <c r="AQ500" s="768"/>
      <c r="AR500" s="768"/>
      <c r="AS500" s="768"/>
      <c r="AT500" s="768"/>
      <c r="AU500" s="768"/>
      <c r="AV500" s="768"/>
      <c r="AW500" s="768"/>
      <c r="AX500" s="768"/>
      <c r="AY500" s="768"/>
      <c r="AZ500" s="768"/>
      <c r="BA500" s="768"/>
      <c r="BB500" s="768"/>
      <c r="BC500" s="768"/>
      <c r="BD500" s="768"/>
      <c r="BE500" s="768"/>
      <c r="BF500" s="768"/>
      <c r="BG500" s="768"/>
      <c r="BH500" s="768"/>
      <c r="BI500" s="768"/>
      <c r="BJ500" s="768"/>
      <c r="BK500" s="768"/>
      <c r="BL500" s="768"/>
      <c r="BM500" s="768"/>
      <c r="BN500" s="768"/>
      <c r="BO500" s="768"/>
      <c r="BP500" s="768"/>
    </row>
    <row r="501" spans="1:68" ht="12" customHeight="1" outlineLevel="1" x14ac:dyDescent="0.25">
      <c r="A501" s="5"/>
      <c r="B501" s="6"/>
      <c r="C501" s="17"/>
      <c r="D501" s="17"/>
      <c r="E501" s="17"/>
      <c r="F501" s="33"/>
      <c r="G501" s="198"/>
      <c r="H501" s="198" t="s">
        <v>1078</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1077</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19"/>
      <c r="N541" s="819"/>
      <c r="O541" s="819"/>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997</v>
      </c>
      <c r="O544" s="255" t="s">
        <v>998</v>
      </c>
      <c r="P544" s="255" t="s">
        <v>999</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19"/>
      <c r="N565" s="819"/>
      <c r="O565" s="819"/>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997</v>
      </c>
      <c r="O567" s="255" t="s">
        <v>998</v>
      </c>
      <c r="P567" s="255" t="s">
        <v>999</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8"/>
      <c r="I607" s="17"/>
      <c r="J607" s="17"/>
      <c r="K607" s="22"/>
      <c r="L607" s="22"/>
      <c r="M607" s="22"/>
      <c r="N607" s="819"/>
      <c r="O607" s="819"/>
      <c r="P607" s="819"/>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8"/>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8"/>
      <c r="I609" s="17"/>
      <c r="J609" s="255" t="s">
        <v>445</v>
      </c>
      <c r="K609" s="255" t="s">
        <v>63</v>
      </c>
      <c r="L609" s="255" t="s">
        <v>64</v>
      </c>
      <c r="M609" s="255" t="s">
        <v>65</v>
      </c>
      <c r="N609" s="255" t="s">
        <v>66</v>
      </c>
      <c r="O609" s="255" t="s">
        <v>997</v>
      </c>
      <c r="P609" s="255" t="s">
        <v>998</v>
      </c>
      <c r="Q609" s="255" t="s">
        <v>999</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65" customFormat="1" ht="12" customHeight="1" outlineLevel="1" x14ac:dyDescent="0.25">
      <c r="A611" s="769"/>
      <c r="B611" s="766"/>
      <c r="C611" s="778"/>
      <c r="D611" s="778"/>
      <c r="E611" s="778"/>
      <c r="F611" s="782"/>
      <c r="G611" s="781"/>
      <c r="H611" s="31"/>
      <c r="I611" s="783" t="s">
        <v>1079</v>
      </c>
      <c r="J611" s="379">
        <v>5</v>
      </c>
      <c r="K611" s="379">
        <v>5</v>
      </c>
      <c r="L611" s="379">
        <v>5</v>
      </c>
      <c r="M611" s="379">
        <v>5</v>
      </c>
      <c r="N611" s="379">
        <v>5</v>
      </c>
      <c r="O611" s="379">
        <v>5</v>
      </c>
      <c r="P611" s="379">
        <v>5</v>
      </c>
      <c r="Q611" s="379">
        <v>5</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s="765" customFormat="1" ht="12" customHeight="1" outlineLevel="1" x14ac:dyDescent="0.25">
      <c r="A612" s="769"/>
      <c r="B612" s="766"/>
      <c r="C612" s="778"/>
      <c r="D612" s="778"/>
      <c r="E612" s="778"/>
      <c r="F612" s="782"/>
      <c r="G612" s="781"/>
      <c r="H612" s="31"/>
      <c r="I612" s="783" t="s">
        <v>72</v>
      </c>
      <c r="J612" s="379">
        <v>3</v>
      </c>
      <c r="K612" s="379">
        <v>3</v>
      </c>
      <c r="L612" s="379">
        <v>3</v>
      </c>
      <c r="M612" s="379">
        <v>3</v>
      </c>
      <c r="N612" s="379">
        <v>3</v>
      </c>
      <c r="O612" s="379">
        <v>3</v>
      </c>
      <c r="P612" s="379">
        <v>3</v>
      </c>
      <c r="Q612" s="379">
        <v>3</v>
      </c>
      <c r="R612" s="783"/>
      <c r="S612" s="382">
        <v>0</v>
      </c>
      <c r="T612" s="59"/>
      <c r="U612" s="59"/>
      <c r="V612" s="60"/>
      <c r="W612" s="773"/>
      <c r="X612" s="768"/>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row>
    <row r="613" spans="1:68" ht="12" customHeight="1" outlineLevel="1" x14ac:dyDescent="0.25">
      <c r="A613" s="5"/>
      <c r="B613" s="6"/>
      <c r="C613" s="17"/>
      <c r="D613" s="17"/>
      <c r="E613" s="17"/>
      <c r="F613" s="26"/>
      <c r="G613" s="49"/>
      <c r="H613" s="31"/>
      <c r="I613" s="27" t="s">
        <v>1080</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65" customFormat="1" ht="12" customHeight="1" outlineLevel="1" x14ac:dyDescent="0.25">
      <c r="A614" s="769"/>
      <c r="B614" s="766"/>
      <c r="C614" s="778"/>
      <c r="D614" s="778"/>
      <c r="E614" s="778"/>
      <c r="F614" s="782"/>
      <c r="G614" s="781"/>
      <c r="H614" s="31"/>
      <c r="I614" s="783" t="s">
        <v>73</v>
      </c>
      <c r="J614" s="380">
        <v>120</v>
      </c>
      <c r="K614" s="380">
        <v>120</v>
      </c>
      <c r="L614" s="380">
        <v>120</v>
      </c>
      <c r="M614" s="380">
        <v>120</v>
      </c>
      <c r="N614" s="380">
        <v>120</v>
      </c>
      <c r="O614" s="380">
        <v>120</v>
      </c>
      <c r="P614" s="380">
        <v>120</v>
      </c>
      <c r="Q614" s="380">
        <v>120</v>
      </c>
      <c r="R614" s="783"/>
      <c r="S614" s="382">
        <v>1</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1076</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65" customFormat="1" ht="12" customHeight="1" outlineLevel="1" x14ac:dyDescent="0.25">
      <c r="A617" s="769"/>
      <c r="B617" s="766"/>
      <c r="C617" s="778"/>
      <c r="D617" s="778"/>
      <c r="E617" s="778"/>
      <c r="F617" s="777"/>
      <c r="G617" s="781"/>
      <c r="H617" s="31"/>
      <c r="I617" s="783" t="s">
        <v>75</v>
      </c>
      <c r="J617" s="380">
        <v>120</v>
      </c>
      <c r="K617" s="380">
        <v>120</v>
      </c>
      <c r="L617" s="380">
        <v>120</v>
      </c>
      <c r="M617" s="380">
        <v>120</v>
      </c>
      <c r="N617" s="380">
        <v>120</v>
      </c>
      <c r="O617" s="380">
        <v>120</v>
      </c>
      <c r="P617" s="380">
        <v>120</v>
      </c>
      <c r="Q617" s="380">
        <v>120</v>
      </c>
      <c r="R617" s="783"/>
      <c r="S617" s="382">
        <v>1</v>
      </c>
      <c r="T617" s="59"/>
      <c r="U617" s="59"/>
      <c r="V617" s="60"/>
      <c r="W617" s="773"/>
      <c r="X617" s="768"/>
      <c r="Y617" s="768"/>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row>
    <row r="618" spans="1:68" ht="12" customHeight="1" outlineLevel="1" x14ac:dyDescent="0.25">
      <c r="A618" s="5"/>
      <c r="B618" s="6"/>
      <c r="C618" s="17"/>
      <c r="D618" s="17"/>
      <c r="E618" s="17"/>
      <c r="F618" s="36"/>
      <c r="G618" s="49"/>
      <c r="H618" s="31"/>
      <c r="I618" s="27" t="s">
        <v>1078</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80"/>
      <c r="G619" s="779"/>
      <c r="H619" s="779"/>
      <c r="I619" s="783" t="s">
        <v>76</v>
      </c>
      <c r="J619" s="380">
        <v>100</v>
      </c>
      <c r="K619" s="380">
        <v>100</v>
      </c>
      <c r="L619" s="380">
        <v>100</v>
      </c>
      <c r="M619" s="380">
        <v>100</v>
      </c>
      <c r="N619" s="380">
        <v>100</v>
      </c>
      <c r="O619" s="380">
        <v>100</v>
      </c>
      <c r="P619" s="380">
        <v>100</v>
      </c>
      <c r="Q619" s="380">
        <v>100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3"/>
      <c r="G620" s="34"/>
      <c r="H620" s="34"/>
      <c r="I620" s="27" t="s">
        <v>1077</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65" customFormat="1" ht="12" customHeight="1" x14ac:dyDescent="0.25">
      <c r="A649" s="769"/>
      <c r="B649" s="766"/>
      <c r="C649" s="778"/>
      <c r="D649" s="778"/>
      <c r="E649" s="778"/>
      <c r="F649" s="782"/>
      <c r="G649" s="259" t="s">
        <v>1079</v>
      </c>
      <c r="H649" s="384">
        <v>4500</v>
      </c>
      <c r="I649" s="384">
        <v>27.5</v>
      </c>
      <c r="J649" s="385">
        <v>1</v>
      </c>
      <c r="K649" s="386" t="s">
        <v>55</v>
      </c>
      <c r="L649" s="384">
        <v>431</v>
      </c>
      <c r="M649" s="387">
        <v>100</v>
      </c>
      <c r="N649" s="388" t="s">
        <v>56</v>
      </c>
      <c r="O649" s="384">
        <v>125</v>
      </c>
      <c r="P649" s="387">
        <v>1000</v>
      </c>
      <c r="Q649" s="385">
        <v>0.5</v>
      </c>
      <c r="W649" s="773"/>
      <c r="X649" s="768"/>
      <c r="Y649" s="768"/>
      <c r="Z649" s="768"/>
      <c r="AA649" s="768"/>
      <c r="AB649" s="768"/>
      <c r="AC649" s="768"/>
      <c r="AD649" s="768"/>
      <c r="AE649" s="768"/>
      <c r="AF649" s="768"/>
      <c r="AG649" s="768"/>
      <c r="AH649" s="768"/>
      <c r="AI649" s="768"/>
      <c r="AJ649" s="768"/>
      <c r="AK649" s="768"/>
      <c r="AL649" s="768"/>
      <c r="AM649" s="768"/>
      <c r="AN649" s="768"/>
      <c r="AO649" s="768"/>
      <c r="AP649" s="768"/>
      <c r="AQ649" s="768"/>
      <c r="AR649" s="768"/>
      <c r="AS649" s="768"/>
      <c r="AT649" s="768"/>
      <c r="AU649" s="768"/>
      <c r="AV649" s="768"/>
      <c r="AW649" s="768"/>
      <c r="AX649" s="768"/>
      <c r="AY649" s="768"/>
      <c r="AZ649" s="768"/>
      <c r="BA649" s="768"/>
      <c r="BB649" s="768"/>
      <c r="BC649" s="768"/>
      <c r="BD649" s="768"/>
      <c r="BE649" s="768"/>
      <c r="BF649" s="768"/>
      <c r="BG649" s="768"/>
      <c r="BH649" s="768"/>
      <c r="BI649" s="768"/>
      <c r="BJ649" s="768"/>
      <c r="BK649" s="768"/>
      <c r="BL649" s="768"/>
      <c r="BM649" s="768"/>
      <c r="BN649" s="768"/>
      <c r="BO649" s="768"/>
      <c r="BP649" s="768"/>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1080</v>
      </c>
      <c r="H651" s="384">
        <v>26250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1076</v>
      </c>
      <c r="H653" s="384">
        <v>0</v>
      </c>
      <c r="I653" s="384">
        <v>27.5</v>
      </c>
      <c r="J653" s="385">
        <v>1</v>
      </c>
      <c r="K653" s="388"/>
      <c r="L653" s="384">
        <v>0</v>
      </c>
      <c r="M653" s="387">
        <v>0</v>
      </c>
      <c r="N653" s="388"/>
      <c r="O653" s="384">
        <v>0</v>
      </c>
      <c r="P653" s="387">
        <v>0</v>
      </c>
      <c r="Q653" s="385">
        <v>1</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77"/>
      <c r="G655" s="259" t="s">
        <v>75</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36"/>
      <c r="G656" s="29" t="s">
        <v>1078</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80"/>
      <c r="G657" s="259" t="s">
        <v>76</v>
      </c>
      <c r="H657" s="384">
        <v>0</v>
      </c>
      <c r="I657" s="384">
        <v>27.5</v>
      </c>
      <c r="J657" s="385">
        <v>1</v>
      </c>
      <c r="K657" s="388" t="s">
        <v>51</v>
      </c>
      <c r="L657" s="384">
        <v>40</v>
      </c>
      <c r="M657" s="387">
        <v>240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3"/>
      <c r="G658" s="29" t="s">
        <v>1077</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 workbookViewId="1"/>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1054</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1065</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997</v>
      </c>
      <c r="N20" s="25" t="s">
        <v>998</v>
      </c>
      <c r="O20" s="25" t="s">
        <v>999</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1076</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1077</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1078</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1079</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1080</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1064</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1070</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1071</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1062</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1063</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1055</v>
      </c>
      <c r="H55" s="778"/>
      <c r="I55" s="778"/>
      <c r="J55" s="907"/>
      <c r="K55" s="803" t="s">
        <v>444</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927</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459</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893</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894</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895</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896</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897</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898</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899</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900</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1059</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1056</v>
      </c>
      <c r="H69" s="778"/>
      <c r="I69" s="778"/>
      <c r="J69" s="803" t="s">
        <v>854</v>
      </c>
      <c r="K69" s="803" t="s">
        <v>444</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1058</v>
      </c>
      <c r="L70" s="803" t="s">
        <v>1058</v>
      </c>
      <c r="M70" s="803" t="s">
        <v>1058</v>
      </c>
      <c r="N70" s="803" t="s">
        <v>1058</v>
      </c>
      <c r="O70" s="803" t="s">
        <v>1058</v>
      </c>
      <c r="P70" s="803" t="s">
        <v>1058</v>
      </c>
      <c r="Q70" s="803" t="s">
        <v>1058</v>
      </c>
      <c r="R70" s="803" t="s">
        <v>1058</v>
      </c>
      <c r="S70" s="803" t="s">
        <v>1058</v>
      </c>
      <c r="T70" s="803" t="s">
        <v>1058</v>
      </c>
      <c r="U70" s="803"/>
      <c r="V70" s="897"/>
      <c r="W70" s="773"/>
      <c r="X70" s="768"/>
    </row>
    <row r="71" spans="1:24" x14ac:dyDescent="0.25">
      <c r="A71" s="767"/>
      <c r="B71" s="766"/>
      <c r="C71" s="778"/>
      <c r="D71" s="778"/>
      <c r="E71" s="778"/>
      <c r="F71" s="782"/>
      <c r="G71" s="782"/>
      <c r="H71" s="782"/>
      <c r="I71" s="765" t="s">
        <v>927</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927</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927</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927</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927</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927</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927</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927</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927</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927</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927</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927</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927</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927</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927</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927</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927</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459</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459</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459</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459</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459</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459</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459</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459</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459</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459</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459</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459</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459</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459</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459</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459</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459</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893</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893</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893</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893</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893</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893</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893</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893</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893</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893</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893</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893</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893</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893</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893</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893</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893</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894</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894</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894</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894</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894</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894</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894</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894</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894</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894</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894</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894</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894</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894</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894</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894</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894</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895</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895</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895</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895</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895</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895</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895</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895</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895</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895</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895</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895</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895</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895</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895</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895</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895</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896</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896</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896</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896</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896</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896</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896</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896</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896</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896</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896</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896</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896</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896</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896</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896</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896</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897</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897</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897</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897</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897</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897</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897</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897</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897</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897</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897</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897</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897</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897</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897</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897</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897</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898</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898</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898</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898</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898</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898</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898</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898</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898</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898</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898</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898</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898</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898</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898</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898</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898</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899</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899</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899</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899</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899</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899</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899</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899</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899</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899</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899</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899</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899</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899</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899</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899</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899</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900</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900</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900</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900</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900</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900</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900</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900</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900</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900</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900</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900</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900</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900</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900</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900</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900</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1057</v>
      </c>
      <c r="H242" s="778"/>
      <c r="I242" s="778"/>
      <c r="J242" s="803"/>
      <c r="K242" s="803" t="s">
        <v>436</v>
      </c>
      <c r="L242" s="803" t="s">
        <v>437</v>
      </c>
      <c r="M242" s="803" t="s">
        <v>439</v>
      </c>
      <c r="N242" s="803" t="s">
        <v>440</v>
      </c>
      <c r="O242" s="803" t="s">
        <v>441</v>
      </c>
      <c r="P242" s="803" t="s">
        <v>443</v>
      </c>
      <c r="Q242" s="803" t="s">
        <v>1000</v>
      </c>
      <c r="R242" s="803" t="s">
        <v>1001</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1052</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854</v>
      </c>
      <c r="K269" s="803" t="s">
        <v>444</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523</v>
      </c>
      <c r="H270" s="778"/>
      <c r="I270" s="778"/>
      <c r="J270" s="803"/>
      <c r="K270" s="803" t="s">
        <v>523</v>
      </c>
      <c r="L270" s="803" t="s">
        <v>523</v>
      </c>
      <c r="M270" s="803" t="s">
        <v>523</v>
      </c>
      <c r="N270" s="803" t="s">
        <v>523</v>
      </c>
      <c r="O270" s="803" t="s">
        <v>523</v>
      </c>
      <c r="P270" s="803" t="s">
        <v>523</v>
      </c>
      <c r="Q270" s="803" t="s">
        <v>523</v>
      </c>
      <c r="R270" s="803" t="s">
        <v>523</v>
      </c>
      <c r="S270" s="803" t="s">
        <v>523</v>
      </c>
      <c r="T270" s="803" t="s">
        <v>523</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1061</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1060</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850</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1066</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1053</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1051</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1072</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444</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9" zoomScale="90" zoomScaleNormal="90" workbookViewId="0">
      <selection activeCell="Q64" sqref="Q64"/>
    </sheetView>
    <sheetView tabSelected="1" workbookViewId="1">
      <selection activeCell="F65" sqref="F65:H65"/>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866</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927</v>
      </c>
      <c r="G9" s="678" t="s">
        <v>865</v>
      </c>
      <c r="H9" s="678" t="s">
        <v>857</v>
      </c>
      <c r="I9" s="678" t="s">
        <v>858</v>
      </c>
      <c r="J9" s="678" t="s">
        <v>859</v>
      </c>
      <c r="K9" s="678" t="s">
        <v>860</v>
      </c>
      <c r="L9" s="678" t="s">
        <v>861</v>
      </c>
      <c r="M9" s="678" t="s">
        <v>862</v>
      </c>
      <c r="N9" s="678" t="s">
        <v>863</v>
      </c>
      <c r="O9" s="678" t="s">
        <v>864</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446</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447</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448</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455</v>
      </c>
      <c r="F19" s="343">
        <v>43930</v>
      </c>
      <c r="G19" s="343">
        <v>43905</v>
      </c>
      <c r="H19" s="343">
        <v>43905</v>
      </c>
      <c r="I19" s="343">
        <v>43905</v>
      </c>
      <c r="J19" s="343">
        <v>43926</v>
      </c>
      <c r="K19" s="343">
        <v>43926</v>
      </c>
      <c r="L19" s="343">
        <v>43926</v>
      </c>
      <c r="M19" s="343">
        <v>43926</v>
      </c>
      <c r="N19" s="343">
        <v>43926</v>
      </c>
      <c r="O19" s="343">
        <v>43926</v>
      </c>
      <c r="P19" s="75" t="s">
        <v>934</v>
      </c>
      <c r="Z19" s="219"/>
      <c r="AA19" s="248"/>
      <c r="AB19" s="240"/>
      <c r="AC19" s="240"/>
      <c r="AD19" s="240"/>
    </row>
    <row r="20" spans="1:30" s="75" customFormat="1" outlineLevel="1" x14ac:dyDescent="0.25">
      <c r="A20" s="238"/>
      <c r="B20" s="239"/>
      <c r="C20" s="249"/>
      <c r="D20" s="257"/>
      <c r="E20" s="219" t="s">
        <v>456</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1041</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867</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927</v>
      </c>
      <c r="H34" s="678" t="s">
        <v>865</v>
      </c>
      <c r="I34" s="678" t="s">
        <v>857</v>
      </c>
      <c r="J34" s="678" t="s">
        <v>858</v>
      </c>
      <c r="K34" s="678" t="s">
        <v>859</v>
      </c>
      <c r="L34" s="678" t="s">
        <v>860</v>
      </c>
      <c r="M34" s="678" t="s">
        <v>861</v>
      </c>
      <c r="N34" s="678" t="s">
        <v>862</v>
      </c>
      <c r="O34" s="678" t="s">
        <v>863</v>
      </c>
      <c r="P34" s="678" t="s">
        <v>864</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872</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910</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910</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856</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869</v>
      </c>
      <c r="G58" s="684"/>
      <c r="H58" s="684"/>
      <c r="I58" s="961" t="s">
        <v>870</v>
      </c>
      <c r="J58" s="961"/>
      <c r="K58" s="961"/>
      <c r="L58" s="961" t="s">
        <v>871</v>
      </c>
      <c r="M58" s="961"/>
      <c r="N58" s="961"/>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865</v>
      </c>
      <c r="G60" s="678" t="s">
        <v>857</v>
      </c>
      <c r="H60" s="678" t="s">
        <v>858</v>
      </c>
      <c r="I60" s="678" t="s">
        <v>859</v>
      </c>
      <c r="J60" s="678" t="s">
        <v>860</v>
      </c>
      <c r="K60" s="678" t="s">
        <v>861</v>
      </c>
      <c r="L60" s="678" t="s">
        <v>862</v>
      </c>
      <c r="M60" s="678" t="s">
        <v>863</v>
      </c>
      <c r="N60" s="678" t="s">
        <v>864</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873</v>
      </c>
      <c r="F61" s="679">
        <v>43466</v>
      </c>
      <c r="G61" s="679">
        <v>43466</v>
      </c>
      <c r="H61" s="679">
        <v>43466</v>
      </c>
      <c r="I61" s="679">
        <v>43466</v>
      </c>
      <c r="J61" s="679">
        <v>43466</v>
      </c>
      <c r="K61" s="679">
        <v>43466</v>
      </c>
      <c r="L61" s="679">
        <v>43466</v>
      </c>
      <c r="M61" s="679">
        <v>43466</v>
      </c>
      <c r="N61" s="679">
        <v>43466</v>
      </c>
      <c r="P61" s="75" t="s">
        <v>887</v>
      </c>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874</v>
      </c>
      <c r="F62" s="679">
        <v>43511</v>
      </c>
      <c r="G62" s="679">
        <v>43511</v>
      </c>
      <c r="H62" s="679">
        <v>43511</v>
      </c>
      <c r="I62" s="679">
        <v>43511</v>
      </c>
      <c r="J62" s="679">
        <v>43511</v>
      </c>
      <c r="K62" s="679">
        <v>43511</v>
      </c>
      <c r="L62" s="679">
        <v>43497</v>
      </c>
      <c r="M62" s="679">
        <v>43497</v>
      </c>
      <c r="N62" s="679">
        <v>43497</v>
      </c>
      <c r="R62" s="220"/>
      <c r="U62" s="680"/>
      <c r="V62" s="218"/>
      <c r="W62" s="218"/>
      <c r="X62" s="219"/>
      <c r="Y62" s="248"/>
      <c r="Z62" s="240"/>
      <c r="AA62" s="240"/>
      <c r="AB62" s="240"/>
    </row>
    <row r="63" spans="1:28" s="765" customFormat="1" ht="12" customHeight="1" outlineLevel="1" x14ac:dyDescent="0.25">
      <c r="A63" s="769"/>
      <c r="B63" s="766"/>
      <c r="C63" s="778"/>
      <c r="D63" s="780"/>
      <c r="E63" s="783" t="s">
        <v>875</v>
      </c>
      <c r="F63" s="952">
        <f>Crop!dry_seed_start</f>
        <v>43556</v>
      </c>
      <c r="G63" s="952">
        <f>Crop!dry_seed_start</f>
        <v>43556</v>
      </c>
      <c r="H63" s="952">
        <f>Crop!dry_seed_start</f>
        <v>43556</v>
      </c>
      <c r="I63" s="952">
        <f>Crop!dry_seed_start</f>
        <v>43556</v>
      </c>
      <c r="J63" s="952">
        <f>Crop!dry_seed_start</f>
        <v>43556</v>
      </c>
      <c r="K63" s="952">
        <f>Crop!dry_seed_start</f>
        <v>43556</v>
      </c>
      <c r="L63" s="952">
        <f>Crop!dry_seed_start</f>
        <v>43556</v>
      </c>
      <c r="M63" s="952">
        <f>Crop!dry_seed_start</f>
        <v>43556</v>
      </c>
      <c r="N63" s="952">
        <f>Crop!dry_seed_start</f>
        <v>43556</v>
      </c>
      <c r="R63" s="218"/>
      <c r="U63" s="680"/>
      <c r="V63" s="218"/>
      <c r="W63" s="218"/>
      <c r="X63" s="219"/>
      <c r="Y63" s="773"/>
      <c r="Z63" s="768"/>
      <c r="AA63" s="768"/>
      <c r="AB63" s="768"/>
    </row>
    <row r="64" spans="1:28" s="75" customFormat="1" outlineLevel="1" x14ac:dyDescent="0.25">
      <c r="A64" s="238"/>
      <c r="B64" s="239"/>
      <c r="C64" s="249"/>
      <c r="D64" s="257"/>
      <c r="E64" s="783" t="s">
        <v>876</v>
      </c>
      <c r="F64" s="946">
        <f>$G$10</f>
        <v>43560</v>
      </c>
      <c r="G64" s="946">
        <f t="shared" ref="G64:N64" si="3">$G$10</f>
        <v>43560</v>
      </c>
      <c r="H64" s="946">
        <f t="shared" si="3"/>
        <v>43560</v>
      </c>
      <c r="I64" s="946">
        <f t="shared" si="3"/>
        <v>43560</v>
      </c>
      <c r="J64" s="946">
        <f t="shared" si="3"/>
        <v>43560</v>
      </c>
      <c r="K64" s="946">
        <f t="shared" si="3"/>
        <v>43560</v>
      </c>
      <c r="L64" s="946">
        <f t="shared" si="3"/>
        <v>43560</v>
      </c>
      <c r="M64" s="946">
        <f t="shared" si="3"/>
        <v>43560</v>
      </c>
      <c r="N64" s="946">
        <f t="shared" si="3"/>
        <v>43560</v>
      </c>
      <c r="P64" s="953"/>
      <c r="Q64" s="75" t="s">
        <v>1096</v>
      </c>
      <c r="R64" s="218"/>
      <c r="S64" s="218"/>
      <c r="T64" s="218"/>
      <c r="U64" s="680"/>
      <c r="V64" s="218"/>
      <c r="W64" s="218"/>
      <c r="X64" s="219"/>
      <c r="Y64" s="248"/>
      <c r="Z64" s="240"/>
      <c r="AA64" s="240"/>
      <c r="AB64" s="240"/>
    </row>
    <row r="65" spans="1:28" s="75" customFormat="1" outlineLevel="1" x14ac:dyDescent="0.25">
      <c r="A65" s="238"/>
      <c r="B65" s="239"/>
      <c r="C65" s="249"/>
      <c r="D65" s="257"/>
      <c r="E65" s="783" t="s">
        <v>877</v>
      </c>
      <c r="F65" s="946">
        <f>F64+H40</f>
        <v>43570</v>
      </c>
      <c r="G65" s="946">
        <f>G64+I40</f>
        <v>43570</v>
      </c>
      <c r="H65" s="946">
        <f>H64+J40</f>
        <v>43570</v>
      </c>
      <c r="I65" s="946">
        <f>$J$10</f>
        <v>43579</v>
      </c>
      <c r="J65" s="946">
        <f t="shared" ref="J65:N65" si="4">$J$10</f>
        <v>43579</v>
      </c>
      <c r="K65" s="946">
        <f t="shared" si="4"/>
        <v>43579</v>
      </c>
      <c r="L65" s="946">
        <f t="shared" si="4"/>
        <v>43579</v>
      </c>
      <c r="M65" s="946">
        <f t="shared" si="4"/>
        <v>43579</v>
      </c>
      <c r="N65" s="946">
        <f t="shared" si="4"/>
        <v>43579</v>
      </c>
      <c r="P65" s="947"/>
      <c r="Q65" s="75" t="s">
        <v>1092</v>
      </c>
      <c r="R65" s="218"/>
      <c r="S65" s="945"/>
      <c r="T65" s="218"/>
      <c r="U65" s="680"/>
      <c r="V65" s="218"/>
      <c r="W65" s="218"/>
      <c r="X65" s="219"/>
      <c r="Y65" s="248"/>
      <c r="Z65" s="240"/>
      <c r="AA65" s="240"/>
      <c r="AB65" s="240"/>
    </row>
    <row r="66" spans="1:28" s="75" customFormat="1" outlineLevel="1" x14ac:dyDescent="0.25">
      <c r="A66" s="238"/>
      <c r="B66" s="239"/>
      <c r="C66" s="249"/>
      <c r="D66" s="257"/>
      <c r="E66" s="783" t="s">
        <v>878</v>
      </c>
      <c r="F66" s="948">
        <f>F65+H36</f>
        <v>43610</v>
      </c>
      <c r="G66" s="948">
        <f t="shared" ref="G66:H66" si="5">G65+I36</f>
        <v>43610</v>
      </c>
      <c r="H66" s="948">
        <f t="shared" si="5"/>
        <v>43610</v>
      </c>
      <c r="I66" s="949">
        <f>I65+K40</f>
        <v>43589</v>
      </c>
      <c r="J66" s="949">
        <f t="shared" ref="I66:K66" si="6">J65+L40</f>
        <v>43589</v>
      </c>
      <c r="K66" s="949">
        <f t="shared" si="6"/>
        <v>43589</v>
      </c>
      <c r="L66" s="949">
        <f>M10+N40</f>
        <v>43602</v>
      </c>
      <c r="M66" s="949">
        <f t="shared" ref="M66:N66" si="7">N10+O40</f>
        <v>43602</v>
      </c>
      <c r="N66" s="949">
        <f t="shared" si="7"/>
        <v>43602</v>
      </c>
      <c r="P66" s="950"/>
      <c r="Q66" s="218" t="s">
        <v>1090</v>
      </c>
      <c r="R66" s="218"/>
      <c r="S66" s="218"/>
      <c r="T66" s="218"/>
      <c r="Y66" s="248"/>
      <c r="Z66" s="240"/>
      <c r="AA66" s="240"/>
      <c r="AB66" s="240"/>
    </row>
    <row r="67" spans="1:28" s="75" customFormat="1" outlineLevel="1" x14ac:dyDescent="0.25">
      <c r="A67" s="238"/>
      <c r="B67" s="239"/>
      <c r="C67" s="249"/>
      <c r="D67" s="257"/>
      <c r="E67" s="783" t="s">
        <v>879</v>
      </c>
      <c r="F67" s="948">
        <f>F66+H37</f>
        <v>43617</v>
      </c>
      <c r="G67" s="948">
        <f>G66+I37</f>
        <v>43617</v>
      </c>
      <c r="H67" s="948">
        <f>H66+J37</f>
        <v>43617</v>
      </c>
      <c r="I67" s="948">
        <f>I66+K36</f>
        <v>43610</v>
      </c>
      <c r="J67" s="948">
        <f t="shared" ref="J67:K67" si="8">J66+L36</f>
        <v>43610</v>
      </c>
      <c r="K67" s="948">
        <f t="shared" si="8"/>
        <v>43610</v>
      </c>
      <c r="L67" s="948">
        <f>L66+N37</f>
        <v>43609</v>
      </c>
      <c r="M67" s="948">
        <f t="shared" ref="M67:N67" si="9">M66+O37</f>
        <v>43609</v>
      </c>
      <c r="N67" s="948">
        <f t="shared" si="9"/>
        <v>43609</v>
      </c>
      <c r="R67" s="218"/>
      <c r="S67" s="218"/>
      <c r="T67" s="218"/>
      <c r="Y67" s="248"/>
      <c r="Z67" s="240"/>
      <c r="AA67" s="240"/>
      <c r="AB67" s="240"/>
    </row>
    <row r="68" spans="1:28" s="75" customFormat="1" outlineLevel="1" x14ac:dyDescent="0.25">
      <c r="A68" s="238"/>
      <c r="B68" s="239"/>
      <c r="C68" s="249"/>
      <c r="D68" s="257"/>
      <c r="E68" s="783" t="s">
        <v>880</v>
      </c>
      <c r="F68" s="948">
        <f>F67+H38</f>
        <v>43624</v>
      </c>
      <c r="G68" s="948">
        <f t="shared" ref="G68" si="10">G67+I38</f>
        <v>43624</v>
      </c>
      <c r="H68" s="948">
        <f t="shared" ref="H68" si="11">H67+J38</f>
        <v>43624</v>
      </c>
      <c r="I68" s="948">
        <f>I67+K37</f>
        <v>43617</v>
      </c>
      <c r="J68" s="948">
        <f t="shared" ref="J68:K68" si="12">J67+L37</f>
        <v>43617</v>
      </c>
      <c r="K68" s="948">
        <f t="shared" si="12"/>
        <v>43617</v>
      </c>
      <c r="L68" s="948">
        <f>L67+N38</f>
        <v>43616</v>
      </c>
      <c r="M68" s="948">
        <f t="shared" ref="M68" si="13">M67+O38</f>
        <v>43616</v>
      </c>
      <c r="N68" s="948">
        <f t="shared" ref="N68" si="14">N67+P38</f>
        <v>43616</v>
      </c>
      <c r="P68" s="75" t="s">
        <v>1091</v>
      </c>
      <c r="R68" s="218"/>
      <c r="S68" s="218"/>
      <c r="T68" s="218"/>
      <c r="U68" s="680"/>
      <c r="V68" s="218"/>
      <c r="W68" s="218"/>
      <c r="X68" s="219"/>
      <c r="Y68" s="248"/>
      <c r="Z68" s="240"/>
      <c r="AA68" s="240"/>
      <c r="AB68" s="240"/>
    </row>
    <row r="69" spans="1:28" s="75" customFormat="1" outlineLevel="1" x14ac:dyDescent="0.25">
      <c r="A69" s="238"/>
      <c r="B69" s="239"/>
      <c r="C69" s="249"/>
      <c r="D69" s="257"/>
      <c r="E69" s="783" t="s">
        <v>881</v>
      </c>
      <c r="F69" s="951">
        <v>43678</v>
      </c>
      <c r="G69" s="951">
        <v>43678</v>
      </c>
      <c r="H69" s="951">
        <v>43678</v>
      </c>
      <c r="I69" s="948">
        <f>I68+K38</f>
        <v>43624</v>
      </c>
      <c r="J69" s="948">
        <f t="shared" ref="J69" si="15">J68+L38</f>
        <v>43624</v>
      </c>
      <c r="K69" s="948">
        <f t="shared" ref="K69" si="16">K68+M38</f>
        <v>43624</v>
      </c>
      <c r="L69" s="951">
        <v>43678</v>
      </c>
      <c r="M69" s="951">
        <v>43678</v>
      </c>
      <c r="N69" s="951">
        <v>43678</v>
      </c>
      <c r="R69" s="218"/>
      <c r="S69" s="218"/>
      <c r="T69" s="218"/>
      <c r="U69" s="680"/>
      <c r="V69" s="218"/>
      <c r="W69" s="218"/>
      <c r="X69" s="219"/>
      <c r="Y69" s="248"/>
      <c r="Z69" s="240"/>
      <c r="AA69" s="240"/>
      <c r="AB69" s="240"/>
    </row>
    <row r="70" spans="1:28" s="75" customFormat="1" outlineLevel="1" x14ac:dyDescent="0.25">
      <c r="A70" s="238"/>
      <c r="B70" s="239"/>
      <c r="C70" s="249"/>
      <c r="D70" s="257"/>
      <c r="E70" s="783" t="s">
        <v>882</v>
      </c>
      <c r="F70" s="679">
        <v>43709</v>
      </c>
      <c r="G70" s="679">
        <v>43709</v>
      </c>
      <c r="H70" s="679">
        <v>43709</v>
      </c>
      <c r="I70" s="951">
        <v>43678</v>
      </c>
      <c r="J70" s="951">
        <v>43678</v>
      </c>
      <c r="K70" s="951">
        <v>43678</v>
      </c>
      <c r="L70" s="679">
        <v>43709</v>
      </c>
      <c r="M70" s="679">
        <v>43709</v>
      </c>
      <c r="N70" s="679">
        <v>43709</v>
      </c>
      <c r="R70" s="218"/>
      <c r="S70" s="218"/>
      <c r="T70" s="218"/>
      <c r="U70" s="680"/>
      <c r="V70" s="218"/>
      <c r="W70" s="218"/>
      <c r="X70" s="219"/>
      <c r="Y70" s="248"/>
      <c r="Z70" s="240"/>
      <c r="AA70" s="240"/>
      <c r="AB70" s="240"/>
    </row>
    <row r="71" spans="1:28" s="75" customFormat="1" outlineLevel="1" x14ac:dyDescent="0.25">
      <c r="A71" s="238"/>
      <c r="B71" s="239"/>
      <c r="C71" s="249"/>
      <c r="D71" s="257"/>
      <c r="E71" s="783" t="s">
        <v>562</v>
      </c>
      <c r="F71" s="679">
        <v>43739</v>
      </c>
      <c r="G71" s="679">
        <v>43739</v>
      </c>
      <c r="H71" s="679">
        <v>43739</v>
      </c>
      <c r="I71" s="679">
        <v>43739</v>
      </c>
      <c r="J71" s="679">
        <v>43739</v>
      </c>
      <c r="K71" s="679">
        <v>43739</v>
      </c>
      <c r="L71" s="679">
        <v>43739</v>
      </c>
      <c r="M71" s="679">
        <v>43739</v>
      </c>
      <c r="N71" s="679">
        <v>43739</v>
      </c>
      <c r="R71" s="218"/>
      <c r="S71" s="218"/>
      <c r="T71" s="218"/>
      <c r="U71" s="680"/>
      <c r="V71" s="218"/>
      <c r="W71" s="218"/>
      <c r="X71" s="219"/>
      <c r="Y71" s="248"/>
      <c r="Z71" s="240"/>
      <c r="AA71" s="240"/>
      <c r="AB71" s="240"/>
    </row>
    <row r="72" spans="1:28" s="75" customFormat="1" outlineLevel="1" x14ac:dyDescent="0.25">
      <c r="A72" s="238"/>
      <c r="B72" s="239"/>
      <c r="C72" s="249"/>
      <c r="D72" s="257"/>
      <c r="E72" s="783" t="s">
        <v>883</v>
      </c>
      <c r="F72" s="948">
        <f>$G$43</f>
        <v>43794</v>
      </c>
      <c r="G72" s="948">
        <f t="shared" ref="G72:N72" si="17">$G$43</f>
        <v>43794</v>
      </c>
      <c r="H72" s="948">
        <f t="shared" si="17"/>
        <v>43794</v>
      </c>
      <c r="I72" s="948">
        <f t="shared" si="17"/>
        <v>43794</v>
      </c>
      <c r="J72" s="948">
        <f t="shared" si="17"/>
        <v>43794</v>
      </c>
      <c r="K72" s="948">
        <f t="shared" si="17"/>
        <v>43794</v>
      </c>
      <c r="L72" s="948">
        <f t="shared" si="17"/>
        <v>43794</v>
      </c>
      <c r="M72" s="948">
        <f t="shared" si="17"/>
        <v>43794</v>
      </c>
      <c r="N72" s="948">
        <f t="shared" si="17"/>
        <v>43794</v>
      </c>
      <c r="P72" s="75" t="s">
        <v>885</v>
      </c>
      <c r="R72" s="220"/>
      <c r="S72" s="220"/>
      <c r="T72" s="220"/>
      <c r="U72" s="682"/>
      <c r="V72" s="220"/>
      <c r="W72" s="220"/>
      <c r="X72" s="219"/>
      <c r="Y72" s="248"/>
      <c r="Z72" s="240"/>
      <c r="AA72" s="240"/>
      <c r="AB72" s="240"/>
    </row>
    <row r="73" spans="1:28" s="75" customFormat="1" outlineLevel="1" x14ac:dyDescent="0.25">
      <c r="A73" s="238"/>
      <c r="B73" s="239"/>
      <c r="C73" s="249"/>
      <c r="D73" s="257"/>
      <c r="E73" s="783" t="s">
        <v>884</v>
      </c>
      <c r="F73" s="948">
        <f t="shared" ref="F73:N73" si="18">F72+$G$45</f>
        <v>43804</v>
      </c>
      <c r="G73" s="948">
        <f t="shared" si="18"/>
        <v>43804</v>
      </c>
      <c r="H73" s="948">
        <f t="shared" si="18"/>
        <v>43804</v>
      </c>
      <c r="I73" s="948">
        <f t="shared" si="18"/>
        <v>43804</v>
      </c>
      <c r="J73" s="948">
        <f t="shared" si="18"/>
        <v>43804</v>
      </c>
      <c r="K73" s="948">
        <f t="shared" si="18"/>
        <v>43804</v>
      </c>
      <c r="L73" s="948">
        <f t="shared" si="18"/>
        <v>43804</v>
      </c>
      <c r="M73" s="948">
        <f t="shared" si="18"/>
        <v>43804</v>
      </c>
      <c r="N73" s="948">
        <f t="shared" si="18"/>
        <v>43804</v>
      </c>
      <c r="P73" s="75" t="s">
        <v>886</v>
      </c>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783" t="s">
        <v>889</v>
      </c>
      <c r="F74" s="948">
        <f t="shared" ref="F74:N74" si="19">F73+$G$46</f>
        <v>43831</v>
      </c>
      <c r="G74" s="948">
        <f t="shared" si="19"/>
        <v>43831</v>
      </c>
      <c r="H74" s="948">
        <f t="shared" si="19"/>
        <v>43831</v>
      </c>
      <c r="I74" s="948">
        <f t="shared" si="19"/>
        <v>43831</v>
      </c>
      <c r="J74" s="948">
        <f t="shared" si="19"/>
        <v>43831</v>
      </c>
      <c r="K74" s="948">
        <f t="shared" si="19"/>
        <v>43831</v>
      </c>
      <c r="L74" s="948">
        <f t="shared" si="19"/>
        <v>43831</v>
      </c>
      <c r="M74" s="948">
        <f t="shared" si="19"/>
        <v>43831</v>
      </c>
      <c r="N74" s="948">
        <f t="shared" si="19"/>
        <v>43831</v>
      </c>
      <c r="P74" s="75" t="s">
        <v>888</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 workbookViewId="1"/>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1050</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291</v>
      </c>
      <c r="G73" s="894"/>
      <c r="H73" s="804"/>
      <c r="I73" s="892"/>
      <c r="J73" s="804" t="s">
        <v>292</v>
      </c>
      <c r="K73" s="804"/>
      <c r="L73" s="804"/>
      <c r="M73" s="892"/>
      <c r="N73" s="804" t="s">
        <v>423</v>
      </c>
      <c r="O73" s="804"/>
      <c r="P73" s="804"/>
      <c r="Q73" s="892"/>
      <c r="R73" s="804" t="s">
        <v>294</v>
      </c>
      <c r="S73" s="804"/>
      <c r="T73" s="894"/>
      <c r="U73" s="892"/>
      <c r="V73" s="895" t="s">
        <v>295</v>
      </c>
      <c r="W73" s="892"/>
      <c r="X73" s="892"/>
      <c r="Y73" s="892"/>
      <c r="Z73" s="16"/>
      <c r="AA73" s="7"/>
      <c r="AB73" s="7"/>
      <c r="AC73" s="7"/>
    </row>
    <row r="74" spans="1:29" s="8" customFormat="1" ht="13.7" customHeight="1" outlineLevel="1" x14ac:dyDescent="0.25">
      <c r="A74" s="5"/>
      <c r="B74" s="6"/>
      <c r="C74" s="17"/>
      <c r="D74" s="17"/>
      <c r="E74" s="17"/>
      <c r="F74" s="895" t="s">
        <v>108</v>
      </c>
      <c r="G74" s="803" t="s">
        <v>1049</v>
      </c>
      <c r="H74" s="197" t="s">
        <v>290</v>
      </c>
      <c r="I74" s="892"/>
      <c r="J74" s="803" t="s">
        <v>108</v>
      </c>
      <c r="K74" s="803" t="s">
        <v>1049</v>
      </c>
      <c r="L74" s="803" t="s">
        <v>290</v>
      </c>
      <c r="M74" s="892"/>
      <c r="N74" s="803" t="s">
        <v>108</v>
      </c>
      <c r="O74" s="803" t="s">
        <v>1049</v>
      </c>
      <c r="P74" s="803" t="s">
        <v>290</v>
      </c>
      <c r="Q74" s="892"/>
      <c r="R74" s="803" t="s">
        <v>108</v>
      </c>
      <c r="S74" s="803" t="s">
        <v>1049</v>
      </c>
      <c r="T74" s="803" t="s">
        <v>290</v>
      </c>
      <c r="U74" s="892"/>
      <c r="V74" s="895" t="s">
        <v>290</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1048</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61"/>
      <c r="F101" s="962"/>
      <c r="G101" s="23" t="s">
        <v>297</v>
      </c>
      <c r="H101" s="23"/>
      <c r="I101" s="23"/>
      <c r="J101" s="804" t="s">
        <v>424</v>
      </c>
      <c r="K101" s="804"/>
      <c r="L101" s="804"/>
      <c r="M101" s="902"/>
      <c r="N101" s="804" t="s">
        <v>425</v>
      </c>
      <c r="O101" s="804"/>
      <c r="P101" s="394"/>
      <c r="Q101" s="806"/>
      <c r="R101" s="394" t="s">
        <v>426</v>
      </c>
      <c r="S101" s="185"/>
      <c r="T101" s="185"/>
      <c r="U101" s="806"/>
      <c r="V101" s="185" t="s">
        <v>427</v>
      </c>
      <c r="W101" s="185"/>
      <c r="X101" s="185"/>
      <c r="Y101" s="806"/>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803" t="s">
        <v>1049</v>
      </c>
      <c r="L102" s="23" t="s">
        <v>290</v>
      </c>
      <c r="M102" s="803"/>
      <c r="N102" s="23" t="s">
        <v>108</v>
      </c>
      <c r="O102" s="803" t="s">
        <v>1049</v>
      </c>
      <c r="P102" s="23" t="s">
        <v>290</v>
      </c>
      <c r="Q102" s="803"/>
      <c r="R102" s="23" t="s">
        <v>108</v>
      </c>
      <c r="S102" s="803" t="s">
        <v>1049</v>
      </c>
      <c r="T102" s="23" t="s">
        <v>290</v>
      </c>
      <c r="U102" s="23"/>
      <c r="V102" s="23" t="s">
        <v>108</v>
      </c>
      <c r="W102" s="803" t="s">
        <v>1049</v>
      </c>
      <c r="X102" s="23" t="s">
        <v>290</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1076</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1077</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1078</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1079</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1080</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841</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842</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840</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1076</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1077</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1078</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1079</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1080</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387" zoomScale="84" zoomScaleNormal="84" workbookViewId="0">
      <selection activeCell="G764" sqref="G764"/>
    </sheetView>
    <sheetView workbookViewId="1"/>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939</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5" t="s">
        <v>1042</v>
      </c>
      <c r="I45" s="966"/>
      <c r="J45" s="966"/>
      <c r="K45" s="966"/>
      <c r="L45" s="966"/>
      <c r="M45" s="966"/>
      <c r="N45" s="966"/>
      <c r="O45" s="966"/>
      <c r="P45" s="966"/>
      <c r="Q45" s="966"/>
      <c r="R45" s="966"/>
      <c r="S45" s="966"/>
      <c r="T45" s="967"/>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927</v>
      </c>
      <c r="K59" s="106" t="s">
        <v>459</v>
      </c>
      <c r="L59" s="255" t="s">
        <v>893</v>
      </c>
      <c r="M59" s="255" t="s">
        <v>894</v>
      </c>
      <c r="N59" s="255" t="s">
        <v>895</v>
      </c>
      <c r="O59" s="255" t="s">
        <v>896</v>
      </c>
      <c r="P59" s="255" t="s">
        <v>897</v>
      </c>
      <c r="Q59" s="255" t="s">
        <v>898</v>
      </c>
      <c r="R59" s="255" t="s">
        <v>899</v>
      </c>
      <c r="S59" s="255" t="s">
        <v>900</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1005</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926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528</v>
      </c>
      <c r="I83" s="106" t="s">
        <v>39</v>
      </c>
      <c r="J83" s="106" t="s">
        <v>436</v>
      </c>
      <c r="K83" s="106" t="s">
        <v>437</v>
      </c>
      <c r="L83" s="106" t="s">
        <v>439</v>
      </c>
      <c r="M83" s="106" t="s">
        <v>440</v>
      </c>
      <c r="N83" s="255" t="s">
        <v>441</v>
      </c>
      <c r="O83" s="255" t="s">
        <v>443</v>
      </c>
      <c r="P83" s="255" t="s">
        <v>1000</v>
      </c>
      <c r="Q83" s="255" t="s">
        <v>1001</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927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70"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70" t="s">
        <v>893</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70" t="s">
        <v>894</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70" t="s">
        <v>895</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70" t="s">
        <v>896</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70" t="s">
        <v>897</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70" t="s">
        <v>898</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70" t="s">
        <v>899</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70" t="s">
        <v>900</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1000</v>
      </c>
      <c r="T124" s="174" t="s">
        <v>1001</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528</v>
      </c>
      <c r="J165" s="106" t="s">
        <v>854</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1000</v>
      </c>
      <c r="R166" s="255" t="s">
        <v>1001</v>
      </c>
      <c r="S166" s="106"/>
      <c r="T166" s="106"/>
      <c r="U166" s="106" t="s">
        <v>436</v>
      </c>
      <c r="V166" s="106" t="s">
        <v>437</v>
      </c>
      <c r="W166" s="106" t="s">
        <v>439</v>
      </c>
      <c r="X166" s="106" t="s">
        <v>440</v>
      </c>
      <c r="Y166" s="255" t="s">
        <v>441</v>
      </c>
      <c r="Z166" s="255" t="s">
        <v>443</v>
      </c>
      <c r="AA166" s="255" t="s">
        <v>1000</v>
      </c>
      <c r="AB166" s="255" t="s">
        <v>1001</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927</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893</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894</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895</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896</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897</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898</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899</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900</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528</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1000</v>
      </c>
      <c r="R280" s="255" t="s">
        <v>1001</v>
      </c>
      <c r="S280" s="106"/>
      <c r="T280" s="106"/>
      <c r="U280" s="106" t="s">
        <v>436</v>
      </c>
      <c r="V280" s="106" t="s">
        <v>437</v>
      </c>
      <c r="W280" s="106" t="s">
        <v>439</v>
      </c>
      <c r="X280" s="106" t="s">
        <v>440</v>
      </c>
      <c r="Y280" s="106" t="s">
        <v>441</v>
      </c>
      <c r="Z280" s="255" t="s">
        <v>443</v>
      </c>
      <c r="AA280" s="255" t="s">
        <v>1000</v>
      </c>
      <c r="AB280" s="255" t="s">
        <v>1001</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927</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893</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894</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895</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896</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897</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898</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899</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900</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945</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911</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941</v>
      </c>
      <c r="K450" s="91"/>
      <c r="L450" s="105"/>
      <c r="M450" s="105"/>
      <c r="N450" s="105"/>
      <c r="O450" s="819"/>
      <c r="P450" s="819"/>
      <c r="Q450" s="819"/>
      <c r="R450" s="105"/>
      <c r="S450" s="709"/>
      <c r="T450" s="106" t="s">
        <v>214</v>
      </c>
      <c r="U450" s="105"/>
      <c r="V450" s="105" t="s">
        <v>944</v>
      </c>
      <c r="W450" s="105"/>
      <c r="X450" s="106" t="s">
        <v>215</v>
      </c>
      <c r="Y450" s="106"/>
      <c r="Z450" s="873"/>
      <c r="AA450" s="826"/>
      <c r="AB450" s="826"/>
      <c r="AC450" s="845" t="s">
        <v>1006</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914</v>
      </c>
      <c r="I451" s="884" t="s">
        <v>179</v>
      </c>
      <c r="J451" s="884" t="s">
        <v>445</v>
      </c>
      <c r="K451" s="884" t="s">
        <v>63</v>
      </c>
      <c r="L451" s="884" t="s">
        <v>64</v>
      </c>
      <c r="M451" s="884" t="s">
        <v>65</v>
      </c>
      <c r="N451" s="884" t="s">
        <v>66</v>
      </c>
      <c r="O451" s="884" t="s">
        <v>997</v>
      </c>
      <c r="P451" s="884" t="s">
        <v>998</v>
      </c>
      <c r="Q451" s="884" t="s">
        <v>999</v>
      </c>
      <c r="R451" s="883"/>
      <c r="S451" s="883"/>
      <c r="T451" s="883" t="s">
        <v>216</v>
      </c>
      <c r="U451" s="883"/>
      <c r="V451" s="883" t="s">
        <v>943</v>
      </c>
      <c r="W451" s="883"/>
      <c r="X451" s="883"/>
      <c r="Y451" s="883"/>
      <c r="Z451" s="883"/>
      <c r="AA451" s="883"/>
      <c r="AB451" s="883"/>
      <c r="AC451" s="883" t="s">
        <v>914</v>
      </c>
      <c r="AD451" s="883" t="s">
        <v>1007</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927</v>
      </c>
      <c r="I452" s="135" t="s">
        <v>446</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893</v>
      </c>
      <c r="I472" s="135" t="s">
        <v>446</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894</v>
      </c>
      <c r="I482" s="135" t="s">
        <v>446</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895</v>
      </c>
      <c r="I492" s="135" t="s">
        <v>446</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896</v>
      </c>
      <c r="I502" s="135" t="s">
        <v>446</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897</v>
      </c>
      <c r="I512" s="135" t="s">
        <v>446</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898</v>
      </c>
      <c r="I522" s="135" t="s">
        <v>446</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899</v>
      </c>
      <c r="I532" s="135" t="s">
        <v>446</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900</v>
      </c>
      <c r="I542" s="135" t="s">
        <v>446</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949</v>
      </c>
      <c r="O562" s="189"/>
      <c r="P562" s="754" t="s">
        <v>946</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948</v>
      </c>
      <c r="O563" s="249"/>
      <c r="P563" s="754" t="s">
        <v>947</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912</v>
      </c>
      <c r="O564" s="255"/>
      <c r="P564" s="255" t="s">
        <v>913</v>
      </c>
      <c r="Q564" s="709"/>
      <c r="R564" s="106"/>
      <c r="S564" s="130" t="s">
        <v>221</v>
      </c>
      <c r="T564" s="130"/>
      <c r="U564" s="255"/>
      <c r="V564" s="196" t="s">
        <v>215</v>
      </c>
      <c r="W564" s="732"/>
      <c r="X564" s="732"/>
      <c r="Y564" s="732"/>
      <c r="Z564" s="732"/>
      <c r="AA564" s="826"/>
      <c r="AB564" s="826"/>
      <c r="AC564" s="845" t="s">
        <v>1006</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908</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914</v>
      </c>
      <c r="AD565" s="840" t="s">
        <v>1007</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927</v>
      </c>
      <c r="I568" s="133" t="s">
        <v>446</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893</v>
      </c>
      <c r="I588" s="133" t="s">
        <v>446</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894</v>
      </c>
      <c r="I598" s="133" t="s">
        <v>446</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895</v>
      </c>
      <c r="I608" s="133" t="s">
        <v>446</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896</v>
      </c>
      <c r="I618" s="133" t="s">
        <v>446</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897</v>
      </c>
      <c r="I628" s="133" t="s">
        <v>446</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898</v>
      </c>
      <c r="I638" s="133" t="s">
        <v>446</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899</v>
      </c>
      <c r="I648" s="133" t="s">
        <v>446</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900</v>
      </c>
      <c r="I658" s="133" t="s">
        <v>446</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63"/>
      <c r="M683" s="964"/>
      <c r="N683" s="964"/>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432</v>
      </c>
      <c r="M687" s="135" t="s">
        <v>445</v>
      </c>
      <c r="N687" s="135" t="s">
        <v>63</v>
      </c>
      <c r="O687" s="135" t="s">
        <v>64</v>
      </c>
      <c r="P687" s="135" t="s">
        <v>65</v>
      </c>
      <c r="Q687" s="135" t="s">
        <v>66</v>
      </c>
      <c r="R687" s="135" t="s">
        <v>997</v>
      </c>
      <c r="S687" s="135" t="s">
        <v>998</v>
      </c>
      <c r="T687" s="135" t="s">
        <v>999</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1011</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997</v>
      </c>
      <c r="Q741" s="255" t="s">
        <v>998</v>
      </c>
      <c r="R741" s="255" t="s">
        <v>999</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849</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848</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1030</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434</v>
      </c>
      <c r="O769" s="663" t="s">
        <v>433</v>
      </c>
      <c r="P769" s="663" t="s">
        <v>219</v>
      </c>
      <c r="Q769" s="106" t="s">
        <v>846</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446</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447</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448</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449</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450</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451</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452</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453</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454</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455</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1031</v>
      </c>
      <c r="H781" s="110"/>
      <c r="I781" s="110"/>
      <c r="J781" s="110"/>
      <c r="K781" s="110"/>
      <c r="L781" s="669">
        <v>6.5</v>
      </c>
      <c r="M781" s="110" t="s">
        <v>852</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 workbookViewId="1"/>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428" t="s">
        <v>471</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472</v>
      </c>
      <c r="F7" s="432">
        <v>1</v>
      </c>
      <c r="G7" s="433"/>
      <c r="H7" s="434" t="s">
        <v>473</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474</v>
      </c>
      <c r="J12" s="441" t="s">
        <v>475</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477</v>
      </c>
      <c r="C15" s="413">
        <f>INT(MAX($C$16:$C$31))+1</f>
        <v>5</v>
      </c>
      <c r="D15" s="442" t="s">
        <v>478</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479</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480</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481</v>
      </c>
      <c r="I18" s="674">
        <f ca="1">NOW()</f>
        <v>44515.571211689814</v>
      </c>
      <c r="J18" s="974" t="s">
        <v>1089</v>
      </c>
      <c r="K18" s="975"/>
      <c r="L18" s="975"/>
      <c r="M18" s="975"/>
      <c r="N18" s="975"/>
      <c r="O18" s="975"/>
      <c r="P18" s="975"/>
      <c r="Q18" s="975"/>
      <c r="R18" s="975"/>
      <c r="S18" s="975"/>
      <c r="T18" s="975"/>
      <c r="U18" s="975"/>
      <c r="V18" s="975"/>
      <c r="W18" s="975"/>
      <c r="X18" s="976"/>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482</v>
      </c>
      <c r="I21" s="557">
        <v>44362.832283217598</v>
      </c>
      <c r="J21" s="977" t="s">
        <v>1029</v>
      </c>
      <c r="K21" s="977"/>
      <c r="L21" s="977"/>
      <c r="M21" s="977"/>
      <c r="N21" s="977"/>
      <c r="O21" s="977"/>
      <c r="P21" s="977"/>
      <c r="Q21" s="977"/>
      <c r="R21" s="977"/>
      <c r="S21" s="977"/>
      <c r="T21" s="977"/>
      <c r="U21" s="977"/>
      <c r="V21" s="977"/>
      <c r="W21" s="977"/>
      <c r="X21" s="977"/>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483</v>
      </c>
      <c r="AQ24" s="423"/>
      <c r="AR24" s="411"/>
      <c r="AS24" s="411"/>
      <c r="AT24" s="411"/>
    </row>
    <row r="25" spans="1:46" ht="5.0999999999999996" hidden="1" customHeight="1" outlineLevel="3" x14ac:dyDescent="0.25">
      <c r="A25" s="411"/>
      <c r="B25" s="420"/>
      <c r="C25" s="413">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484</v>
      </c>
      <c r="I26" s="449" t="s">
        <v>485</v>
      </c>
      <c r="J26" s="450">
        <v>15</v>
      </c>
      <c r="K26" s="449" t="s">
        <v>486</v>
      </c>
      <c r="L26" s="450">
        <v>8.43</v>
      </c>
      <c r="M26" s="447" t="s">
        <v>487</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488</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489</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490</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491</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483</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472</v>
      </c>
      <c r="F41" s="432">
        <v>1</v>
      </c>
      <c r="G41" s="433"/>
      <c r="H41" s="434" t="s">
        <v>492</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476</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477</v>
      </c>
      <c r="C49" s="413">
        <f>INT(MAX($C$51:$C$178))+1</f>
        <v>5</v>
      </c>
      <c r="D49" s="442" t="s">
        <v>478</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493</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479</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494</v>
      </c>
      <c r="I52" s="463"/>
      <c r="J52" s="464">
        <v>3</v>
      </c>
      <c r="K52" s="447"/>
      <c r="L52" s="447" t="s">
        <v>1009</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495</v>
      </c>
      <c r="I53" s="463"/>
      <c r="J53" s="464">
        <v>0</v>
      </c>
      <c r="K53" s="447"/>
      <c r="L53" s="447" t="s">
        <v>496</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497</v>
      </c>
      <c r="I54" s="463" t="s">
        <v>498</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499</v>
      </c>
      <c r="I55" s="463" t="s">
        <v>498</v>
      </c>
      <c r="J55" s="464">
        <v>15</v>
      </c>
      <c r="K55" s="447"/>
      <c r="L55" s="447" t="s">
        <v>500</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501</v>
      </c>
      <c r="I56" s="463"/>
      <c r="J56" s="464">
        <v>0</v>
      </c>
      <c r="K56" s="447"/>
      <c r="L56" s="447" t="s">
        <v>502</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503</v>
      </c>
      <c r="I57" s="466" t="s">
        <v>504</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505</v>
      </c>
      <c r="I58" s="463"/>
      <c r="J58" s="464">
        <v>1</v>
      </c>
      <c r="K58" s="447"/>
      <c r="L58" s="447" t="s">
        <v>506</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507</v>
      </c>
      <c r="I59" s="463" t="s">
        <v>508</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509</v>
      </c>
      <c r="I60" s="447"/>
      <c r="J60" s="450">
        <v>100</v>
      </c>
      <c r="K60" s="447"/>
      <c r="L60" s="447" t="s">
        <v>510</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511</v>
      </c>
      <c r="I61" s="463" t="s">
        <v>504</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512</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513</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514</v>
      </c>
      <c r="J65" s="470"/>
      <c r="K65" s="470" t="s">
        <v>515</v>
      </c>
      <c r="L65" s="470"/>
      <c r="M65" s="470" t="s">
        <v>516</v>
      </c>
      <c r="N65" s="470"/>
      <c r="O65" s="470" t="s">
        <v>517</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518</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483</v>
      </c>
      <c r="AQ67" s="423"/>
      <c r="AR67" s="411"/>
      <c r="AS67" s="411"/>
      <c r="AT67" s="411"/>
    </row>
    <row r="68" spans="1:46" outlineLevel="1" x14ac:dyDescent="0.25">
      <c r="A68" s="411"/>
      <c r="B68" s="420"/>
      <c r="C68" s="413">
        <f>INT($C$40)+1</f>
        <v>2</v>
      </c>
      <c r="D68" s="442"/>
      <c r="E68" s="438"/>
      <c r="F68" s="438"/>
      <c r="G68" s="442"/>
      <c r="H68" s="459" t="s">
        <v>519</v>
      </c>
      <c r="I68" s="460"/>
      <c r="J68" s="461"/>
      <c r="K68" s="473" t="s">
        <v>520</v>
      </c>
      <c r="L68" s="473" t="s">
        <v>521</v>
      </c>
      <c r="M68" s="474"/>
      <c r="N68" s="475"/>
      <c r="O68" s="429" t="s">
        <v>522</v>
      </c>
      <c r="P68" s="429"/>
      <c r="Q68" s="429"/>
      <c r="R68" s="429" t="s">
        <v>523</v>
      </c>
      <c r="S68" s="429"/>
      <c r="T68" s="429"/>
      <c r="U68" s="476" t="s">
        <v>22</v>
      </c>
      <c r="V68" s="461"/>
      <c r="W68" s="475" t="s">
        <v>524</v>
      </c>
      <c r="X68" s="461"/>
      <c r="Y68" s="475" t="s">
        <v>526</v>
      </c>
      <c r="Z68" s="477" t="s">
        <v>525</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527</v>
      </c>
      <c r="I69" s="476" t="s">
        <v>528</v>
      </c>
      <c r="J69" s="475"/>
      <c r="K69" s="473"/>
      <c r="L69" s="473" t="s">
        <v>529</v>
      </c>
      <c r="M69" s="474"/>
      <c r="N69" s="475"/>
      <c r="O69" s="476" t="s">
        <v>531</v>
      </c>
      <c r="P69" s="476" t="s">
        <v>532</v>
      </c>
      <c r="Q69" s="476" t="s">
        <v>533</v>
      </c>
      <c r="R69" s="476" t="s">
        <v>531</v>
      </c>
      <c r="S69" s="476" t="s">
        <v>532</v>
      </c>
      <c r="T69" s="476" t="s">
        <v>533</v>
      </c>
      <c r="U69" s="476" t="s">
        <v>530</v>
      </c>
      <c r="V69" s="475" t="s">
        <v>534</v>
      </c>
      <c r="W69" s="475" t="s">
        <v>535</v>
      </c>
      <c r="X69" s="475"/>
      <c r="Y69" s="475" t="s">
        <v>536</v>
      </c>
      <c r="Z69" s="870" t="s">
        <v>514</v>
      </c>
      <c r="AA69" s="870"/>
      <c r="AB69" s="870"/>
      <c r="AC69" s="870" t="s">
        <v>515</v>
      </c>
      <c r="AD69" s="870"/>
      <c r="AE69" s="870"/>
      <c r="AF69" s="870" t="s">
        <v>517</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479</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845</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844</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528</v>
      </c>
      <c r="J73" s="463" t="s">
        <v>179</v>
      </c>
      <c r="K73" s="463" t="s">
        <v>178</v>
      </c>
      <c r="L73" s="463" t="s">
        <v>521</v>
      </c>
      <c r="M73" s="447"/>
      <c r="N73" s="753" t="s">
        <v>932</v>
      </c>
      <c r="O73" s="1011" t="s">
        <v>931</v>
      </c>
      <c r="P73" s="1012"/>
      <c r="Q73" s="1012"/>
      <c r="R73" s="1012"/>
      <c r="S73" s="1012"/>
      <c r="T73" s="1012"/>
      <c r="U73" s="1012"/>
      <c r="V73" s="1013"/>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927</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865</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857</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858</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859</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860</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861</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862</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863</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864</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483</v>
      </c>
      <c r="AQ175" s="423"/>
      <c r="AR175" s="411"/>
      <c r="AS175" s="411"/>
      <c r="AT175" s="411"/>
    </row>
    <row r="176" spans="1:46" ht="5.0999999999999996" hidden="1" customHeight="1" outlineLevel="3" x14ac:dyDescent="0.25">
      <c r="A176" s="411"/>
      <c r="B176" s="420"/>
      <c r="C176" s="413">
        <f>INT($C$40)+3.005</f>
        <v>4.0049999999999999</v>
      </c>
      <c r="D176" s="442" t="s">
        <v>479</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537</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483</v>
      </c>
      <c r="AQ178" s="423"/>
      <c r="AR178" s="411"/>
      <c r="AS178" s="411"/>
      <c r="AT178" s="411"/>
    </row>
    <row r="179" spans="1:46" outlineLevel="1" x14ac:dyDescent="0.25">
      <c r="A179" s="411"/>
      <c r="B179" s="420"/>
      <c r="C179" s="413">
        <f>INT($C$40)+1</f>
        <v>2</v>
      </c>
      <c r="D179" s="442"/>
      <c r="E179" s="438"/>
      <c r="F179" s="438"/>
      <c r="G179" s="442"/>
      <c r="H179" s="459" t="s">
        <v>538</v>
      </c>
      <c r="I179" s="484"/>
      <c r="J179" s="476" t="s">
        <v>539</v>
      </c>
      <c r="K179" s="429" t="s">
        <v>540</v>
      </c>
      <c r="L179" s="429"/>
      <c r="M179" s="429"/>
      <c r="N179" s="476"/>
      <c r="O179" s="429" t="s">
        <v>541</v>
      </c>
      <c r="P179" s="429"/>
      <c r="Q179" s="429"/>
      <c r="R179" s="429"/>
      <c r="S179" s="429"/>
      <c r="T179" s="429"/>
      <c r="U179" s="429" t="s">
        <v>542</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543</v>
      </c>
      <c r="P180" s="476" t="s">
        <v>544</v>
      </c>
      <c r="Q180" s="476" t="s">
        <v>545</v>
      </c>
      <c r="R180" s="476" t="s">
        <v>1008</v>
      </c>
      <c r="S180" s="476" t="s">
        <v>546</v>
      </c>
      <c r="T180" s="476" t="s">
        <v>547</v>
      </c>
      <c r="U180" s="429" t="s">
        <v>548</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479</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549</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550</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551</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552</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553</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554</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555</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556</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557</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558</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559</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560</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483</v>
      </c>
      <c r="AQ194" s="423"/>
      <c r="AR194" s="411"/>
      <c r="AS194" s="411"/>
      <c r="AT194" s="411"/>
    </row>
    <row r="195" spans="1:46" ht="5.0999999999999996" hidden="1" customHeight="1" outlineLevel="3" x14ac:dyDescent="0.25">
      <c r="A195" s="411"/>
      <c r="B195" s="420"/>
      <c r="C195" s="413">
        <f>INT($C$40)+3.005</f>
        <v>4.0049999999999999</v>
      </c>
      <c r="D195" s="442" t="s">
        <v>479</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1010</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483</v>
      </c>
      <c r="AQ197" s="423"/>
      <c r="AR197" s="411"/>
      <c r="AS197" s="411"/>
      <c r="AT197" s="411"/>
    </row>
    <row r="198" spans="1:46" outlineLevel="1" x14ac:dyDescent="0.25">
      <c r="A198" s="411"/>
      <c r="B198" s="420"/>
      <c r="C198" s="413">
        <f>INT($C$40)+1</f>
        <v>2</v>
      </c>
      <c r="D198" s="442"/>
      <c r="E198" s="438"/>
      <c r="F198" s="438"/>
      <c r="G198" s="442"/>
      <c r="H198" s="459" t="s">
        <v>561</v>
      </c>
      <c r="I198" s="460"/>
      <c r="J198" s="488" t="s">
        <v>151</v>
      </c>
      <c r="K198" s="488" t="s">
        <v>152</v>
      </c>
      <c r="L198" s="488" t="s">
        <v>153</v>
      </c>
      <c r="M198" s="488" t="s">
        <v>154</v>
      </c>
      <c r="N198" s="488" t="s">
        <v>155</v>
      </c>
      <c r="O198" s="488" t="s">
        <v>156</v>
      </c>
      <c r="P198" s="488" t="s">
        <v>157</v>
      </c>
      <c r="Q198" s="488" t="s">
        <v>158</v>
      </c>
      <c r="R198" s="488" t="s">
        <v>159</v>
      </c>
      <c r="S198" s="488" t="s">
        <v>562</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479</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563</v>
      </c>
      <c r="I200" s="463"/>
      <c r="J200" s="489">
        <v>50</v>
      </c>
      <c r="K200" s="447"/>
      <c r="L200" s="447"/>
      <c r="M200" s="447" t="s">
        <v>564</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565</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566</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567</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568</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569</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570</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571</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572</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573</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574</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483</v>
      </c>
      <c r="AQ212" s="423"/>
      <c r="AR212" s="411"/>
      <c r="AS212" s="411"/>
      <c r="AT212" s="411"/>
    </row>
    <row r="213" spans="1:46" outlineLevel="1" x14ac:dyDescent="0.25">
      <c r="A213" s="411"/>
      <c r="B213" s="420"/>
      <c r="C213" s="413">
        <f>INT($C$40)+1</f>
        <v>2</v>
      </c>
      <c r="D213" s="442"/>
      <c r="E213" s="438"/>
      <c r="F213" s="438"/>
      <c r="G213" s="442"/>
      <c r="H213" s="459" t="s">
        <v>575</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479</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576</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483</v>
      </c>
      <c r="AQ216" s="423"/>
      <c r="AR216" s="411"/>
      <c r="AS216" s="411"/>
      <c r="AT216" s="411"/>
    </row>
    <row r="217" spans="1:46" outlineLevel="1" x14ac:dyDescent="0.25">
      <c r="A217" s="411"/>
      <c r="B217" s="420"/>
      <c r="C217" s="413">
        <f>INT($C$40)+1</f>
        <v>2</v>
      </c>
      <c r="D217" s="442"/>
      <c r="E217" s="438"/>
      <c r="F217" s="438"/>
      <c r="G217" s="442"/>
      <c r="H217" s="459" t="s">
        <v>577</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479</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578</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579</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580</v>
      </c>
      <c r="J222" s="463" t="s">
        <v>581</v>
      </c>
      <c r="K222" s="463" t="s">
        <v>855</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483</v>
      </c>
      <c r="AQ224" s="423"/>
      <c r="AR224" s="411"/>
      <c r="AS224" s="411"/>
      <c r="AT224" s="411"/>
    </row>
    <row r="225" spans="1:46" s="765" customFormat="1" ht="30" outlineLevel="1" x14ac:dyDescent="0.25">
      <c r="A225" s="411"/>
      <c r="B225" s="420"/>
      <c r="C225" s="413">
        <f>INT($C$40)+1</f>
        <v>2</v>
      </c>
      <c r="D225" s="442"/>
      <c r="E225" s="438"/>
      <c r="F225" s="438"/>
      <c r="G225" s="442"/>
      <c r="H225" s="459" t="s">
        <v>1082</v>
      </c>
      <c r="I225" s="460"/>
      <c r="J225" s="940" t="s">
        <v>1084</v>
      </c>
      <c r="K225" s="940" t="s">
        <v>1083</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479</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483</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470</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472</v>
      </c>
      <c r="F242" s="497">
        <v>1</v>
      </c>
      <c r="G242" s="433"/>
      <c r="H242" s="434" t="s">
        <v>583</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514</v>
      </c>
      <c r="L246" s="501"/>
      <c r="M246" s="501"/>
      <c r="N246" s="501" t="s">
        <v>515</v>
      </c>
      <c r="O246" s="501"/>
      <c r="P246" s="501"/>
      <c r="Q246" s="501"/>
      <c r="R246" s="501" t="s">
        <v>517</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584</v>
      </c>
      <c r="M247" s="490" t="s">
        <v>4</v>
      </c>
      <c r="N247" s="490" t="s">
        <v>585</v>
      </c>
      <c r="O247" s="490" t="s">
        <v>586</v>
      </c>
      <c r="P247" s="490" t="s">
        <v>587</v>
      </c>
      <c r="Q247" s="490" t="s">
        <v>588</v>
      </c>
      <c r="R247" s="490" t="s">
        <v>585</v>
      </c>
      <c r="S247" s="490" t="s">
        <v>586</v>
      </c>
      <c r="T247" s="490" t="s">
        <v>587</v>
      </c>
      <c r="U247" s="490" t="s">
        <v>588</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589</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477</v>
      </c>
      <c r="C250" s="413">
        <f>INT(MAX($C$253:$C$331))+1</f>
        <v>5</v>
      </c>
      <c r="D250" s="442" t="s">
        <v>478</v>
      </c>
      <c r="E250" s="500"/>
      <c r="F250" s="500"/>
      <c r="G250" s="442"/>
      <c r="H250" s="500" t="s">
        <v>590</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477</v>
      </c>
      <c r="C251" s="413">
        <f>INT(MAX($C$253:$C$331))+1</f>
        <v>5</v>
      </c>
      <c r="D251" s="442" t="s">
        <v>478</v>
      </c>
      <c r="E251" s="500"/>
      <c r="F251" s="500"/>
      <c r="G251" s="442"/>
      <c r="H251" s="500" t="s">
        <v>590</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591</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479</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592</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593</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483</v>
      </c>
      <c r="AQ257" s="423"/>
      <c r="AR257" s="411"/>
      <c r="AS257" s="411"/>
      <c r="AT257" s="411"/>
    </row>
    <row r="258" spans="1:46" outlineLevel="1" collapsed="1" x14ac:dyDescent="0.25">
      <c r="A258" s="411"/>
      <c r="B258" s="420"/>
      <c r="C258" s="413">
        <f>INT($C$241)+1</f>
        <v>2</v>
      </c>
      <c r="D258" s="442"/>
      <c r="E258" s="500"/>
      <c r="F258" s="500"/>
      <c r="G258" s="442"/>
      <c r="H258" s="503" t="s">
        <v>594</v>
      </c>
      <c r="I258" s="429" t="s">
        <v>595</v>
      </c>
      <c r="J258" s="506"/>
      <c r="K258" s="429" t="s">
        <v>596</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479</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965</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597</v>
      </c>
      <c r="X260" s="469"/>
      <c r="Y260" s="469"/>
      <c r="Z260" s="469"/>
      <c r="AA260" s="469"/>
      <c r="AB260" s="447"/>
      <c r="AC260" s="978" t="s">
        <v>598</v>
      </c>
      <c r="AD260" s="979"/>
      <c r="AE260" s="979"/>
      <c r="AF260" s="980"/>
      <c r="AG260" s="447"/>
      <c r="AH260" s="510" t="s">
        <v>599</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964</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81"/>
      <c r="AD261" s="982"/>
      <c r="AE261" s="982"/>
      <c r="AF261" s="983"/>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963</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84"/>
      <c r="AD262" s="985"/>
      <c r="AE262" s="985"/>
      <c r="AF262" s="986"/>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600</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78" t="s">
        <v>601</v>
      </c>
      <c r="AD263" s="979"/>
      <c r="AE263" s="979"/>
      <c r="AF263" s="980"/>
      <c r="AG263" s="447"/>
      <c r="AH263" s="515" t="s">
        <v>602</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603</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84"/>
      <c r="AD264" s="985"/>
      <c r="AE264" s="985"/>
      <c r="AF264" s="986"/>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604</v>
      </c>
      <c r="F265" s="500"/>
      <c r="G265" s="442"/>
      <c r="H265" s="516" t="s">
        <v>605</v>
      </c>
      <c r="I265" s="470" t="s">
        <v>606</v>
      </c>
      <c r="J265" s="517"/>
      <c r="K265" s="450">
        <f>COUNTA($H$266:$H$290)</f>
        <v>3</v>
      </c>
      <c r="L265" s="450">
        <f>COUNTA($I$266:$I$290)/K265</f>
        <v>8</v>
      </c>
      <c r="M265" s="518">
        <v>-8</v>
      </c>
      <c r="N265" s="470" t="s">
        <v>915</v>
      </c>
      <c r="O265" s="470"/>
      <c r="P265" s="470"/>
      <c r="Q265" s="470"/>
      <c r="R265" s="470" t="s">
        <v>607</v>
      </c>
      <c r="S265" s="470"/>
      <c r="T265" s="470"/>
      <c r="U265" s="470"/>
      <c r="V265" s="447"/>
      <c r="W265" s="519" t="s">
        <v>608</v>
      </c>
      <c r="X265" s="519" t="s">
        <v>609</v>
      </c>
      <c r="Y265" s="519" t="s">
        <v>610</v>
      </c>
      <c r="Z265" s="519" t="s">
        <v>611</v>
      </c>
      <c r="AA265" s="520"/>
      <c r="AB265" s="447"/>
      <c r="AC265" s="519" t="s">
        <v>608</v>
      </c>
      <c r="AD265" s="519" t="s">
        <v>609</v>
      </c>
      <c r="AE265" s="519" t="s">
        <v>610</v>
      </c>
      <c r="AF265" s="519" t="s">
        <v>611</v>
      </c>
      <c r="AG265" s="447"/>
      <c r="AH265" s="521" t="s">
        <v>608</v>
      </c>
      <c r="AI265" s="521" t="s">
        <v>609</v>
      </c>
      <c r="AJ265" s="521" t="s">
        <v>610</v>
      </c>
      <c r="AK265" s="521" t="s">
        <v>611</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612</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613</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614</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615</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616</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617</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618</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619</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612</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613</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620</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621</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622</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623</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624</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625</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612</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613</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620</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621</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622</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623</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624</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625</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483</v>
      </c>
      <c r="AQ290" s="423"/>
      <c r="AR290" s="411"/>
      <c r="AS290" s="411"/>
      <c r="AT290" s="411"/>
    </row>
    <row r="291" spans="1:46" hidden="1" outlineLevel="2" x14ac:dyDescent="0.25">
      <c r="A291" s="411"/>
      <c r="B291" s="420"/>
      <c r="C291" s="413">
        <f>INT($C$241)+2</f>
        <v>3</v>
      </c>
      <c r="D291" s="442"/>
      <c r="E291" s="500" t="s">
        <v>604</v>
      </c>
      <c r="F291" s="500"/>
      <c r="G291" s="442"/>
      <c r="H291" s="516" t="s">
        <v>605</v>
      </c>
      <c r="I291" s="470" t="s">
        <v>606</v>
      </c>
      <c r="J291" s="470"/>
      <c r="K291" s="447"/>
      <c r="L291" s="447"/>
      <c r="M291" s="447"/>
      <c r="N291" s="470" t="s">
        <v>626</v>
      </c>
      <c r="O291" s="470"/>
      <c r="P291" s="470"/>
      <c r="Q291" s="470"/>
      <c r="R291" s="447" t="s">
        <v>627</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628</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629</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630</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615</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616</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617</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618</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619</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628</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629</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630</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615</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616</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617</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618</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619</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628</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629</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630</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615</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616</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617</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618</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619</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483</v>
      </c>
      <c r="AQ316" s="423"/>
      <c r="AR316" s="411"/>
      <c r="AS316" s="411"/>
      <c r="AT316" s="411"/>
    </row>
    <row r="317" spans="1:46" hidden="1" outlineLevel="2" collapsed="1" x14ac:dyDescent="0.25">
      <c r="A317" s="411"/>
      <c r="B317" s="420"/>
      <c r="C317" s="413">
        <f>INT($C$241+3)</f>
        <v>4</v>
      </c>
      <c r="D317" s="442"/>
      <c r="E317" s="500"/>
      <c r="F317" s="500"/>
      <c r="G317" s="442"/>
      <c r="H317" s="516" t="s">
        <v>631</v>
      </c>
      <c r="I317" s="470" t="s">
        <v>632</v>
      </c>
      <c r="J317" s="469"/>
      <c r="K317" s="447"/>
      <c r="L317" s="447"/>
      <c r="M317" s="447"/>
      <c r="N317" s="447"/>
      <c r="O317" s="987" t="s">
        <v>633</v>
      </c>
      <c r="P317" s="988"/>
      <c r="Q317" s="988"/>
      <c r="R317" s="988"/>
      <c r="S317" s="988"/>
      <c r="T317" s="988"/>
      <c r="U317" s="988"/>
      <c r="V317" s="988"/>
      <c r="W317" s="988"/>
      <c r="X317" s="989"/>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90"/>
      <c r="P318" s="991"/>
      <c r="Q318" s="991"/>
      <c r="R318" s="991"/>
      <c r="S318" s="991"/>
      <c r="T318" s="991"/>
      <c r="U318" s="991"/>
      <c r="V318" s="991"/>
      <c r="W318" s="991"/>
      <c r="X318" s="992"/>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634</v>
      </c>
      <c r="I319" s="447">
        <v>1</v>
      </c>
      <c r="J319" s="447" t="b">
        <f>COUNTA(K319:M319)&gt;0</f>
        <v>0</v>
      </c>
      <c r="K319" s="464"/>
      <c r="L319" s="464"/>
      <c r="M319" s="464"/>
      <c r="N319" s="447"/>
      <c r="O319" s="990"/>
      <c r="P319" s="991"/>
      <c r="Q319" s="991"/>
      <c r="R319" s="991"/>
      <c r="S319" s="991"/>
      <c r="T319" s="991"/>
      <c r="U319" s="991"/>
      <c r="V319" s="991"/>
      <c r="W319" s="991"/>
      <c r="X319" s="992"/>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93"/>
      <c r="P320" s="994"/>
      <c r="Q320" s="994"/>
      <c r="R320" s="994"/>
      <c r="S320" s="994"/>
      <c r="T320" s="994"/>
      <c r="U320" s="994"/>
      <c r="V320" s="994"/>
      <c r="W320" s="994"/>
      <c r="X320" s="995"/>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483</v>
      </c>
      <c r="AQ321" s="423"/>
      <c r="AR321" s="411"/>
      <c r="AS321" s="411"/>
      <c r="AT321" s="411"/>
    </row>
    <row r="322" spans="1:46" hidden="1" outlineLevel="2" collapsed="1" x14ac:dyDescent="0.25">
      <c r="A322" s="411"/>
      <c r="B322" s="420"/>
      <c r="C322" s="413">
        <f>INT($C$241+3)</f>
        <v>4</v>
      </c>
      <c r="D322" s="442"/>
      <c r="E322" s="500"/>
      <c r="F322" s="500"/>
      <c r="G322" s="442"/>
      <c r="H322" s="516" t="s">
        <v>605</v>
      </c>
      <c r="I322" s="447" t="s">
        <v>635</v>
      </c>
      <c r="J322" s="447"/>
      <c r="K322" s="447"/>
      <c r="L322" s="447"/>
      <c r="M322" s="447"/>
      <c r="N322" s="470" t="s">
        <v>636</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637</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483</v>
      </c>
      <c r="AQ326" s="423"/>
      <c r="AR326" s="411"/>
      <c r="AS326" s="411"/>
      <c r="AT326" s="411"/>
    </row>
    <row r="327" spans="1:46" hidden="1" outlineLevel="2" collapsed="1" x14ac:dyDescent="0.25">
      <c r="A327" s="411"/>
      <c r="B327" s="420"/>
      <c r="C327" s="413">
        <f>INT($C$241+3)</f>
        <v>4</v>
      </c>
      <c r="D327" s="442"/>
      <c r="E327" s="500"/>
      <c r="F327" s="500"/>
      <c r="G327" s="442"/>
      <c r="H327" s="559" t="s">
        <v>638</v>
      </c>
      <c r="I327" s="463" t="s">
        <v>582</v>
      </c>
      <c r="J327" s="447"/>
      <c r="K327" s="449" t="s">
        <v>639</v>
      </c>
      <c r="L327" s="463">
        <f>COUNTA($H$328:$H$331)</f>
        <v>3</v>
      </c>
      <c r="M327" s="450">
        <v>-6</v>
      </c>
      <c r="N327" s="447"/>
      <c r="O327" s="447"/>
      <c r="P327" s="447"/>
      <c r="Q327" s="447"/>
      <c r="R327" s="470" t="s">
        <v>640</v>
      </c>
      <c r="S327" s="469"/>
      <c r="T327" s="469"/>
      <c r="U327" s="469"/>
      <c r="V327" s="447"/>
      <c r="W327" s="447" t="s">
        <v>641</v>
      </c>
      <c r="X327" s="447" t="s">
        <v>642</v>
      </c>
      <c r="Y327" s="447" t="s">
        <v>643</v>
      </c>
      <c r="Z327" s="447" t="s">
        <v>644</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645</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928</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929</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483</v>
      </c>
      <c r="AQ331" s="423"/>
      <c r="AR331" s="411"/>
      <c r="AS331" s="411"/>
      <c r="AT331" s="411"/>
    </row>
    <row r="332" spans="1:46" outlineLevel="1" collapsed="1" x14ac:dyDescent="0.25">
      <c r="A332" s="411"/>
      <c r="B332" s="420"/>
      <c r="C332" s="413">
        <f>INT($C$241)+1</f>
        <v>2</v>
      </c>
      <c r="D332" s="442"/>
      <c r="E332" s="500"/>
      <c r="F332" s="500"/>
      <c r="G332" s="442"/>
      <c r="H332" s="503" t="s">
        <v>646</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479</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606</v>
      </c>
      <c r="J334" s="470"/>
      <c r="K334" s="447"/>
      <c r="L334" s="447"/>
      <c r="M334" s="447"/>
      <c r="N334" s="470" t="s">
        <v>647</v>
      </c>
      <c r="O334" s="470"/>
      <c r="P334" s="470"/>
      <c r="Q334" s="470"/>
      <c r="R334" s="447"/>
      <c r="S334" s="447"/>
      <c r="T334" s="447"/>
      <c r="U334" s="447"/>
      <c r="V334" s="447" t="s">
        <v>648</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628</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629</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630</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615</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616</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617</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618</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619</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483</v>
      </c>
      <c r="AQ343" s="423"/>
      <c r="AR343" s="411"/>
      <c r="AS343" s="411"/>
      <c r="AT343" s="411"/>
    </row>
    <row r="344" spans="1:46" hidden="1" outlineLevel="2" collapsed="1" x14ac:dyDescent="0.25">
      <c r="A344" s="411"/>
      <c r="B344" s="420"/>
      <c r="C344" s="413">
        <f>INT($C$241+3)</f>
        <v>4</v>
      </c>
      <c r="D344" s="442"/>
      <c r="E344" s="500"/>
      <c r="F344" s="500"/>
      <c r="G344" s="442"/>
      <c r="H344" s="516"/>
      <c r="I344" s="470" t="s">
        <v>606</v>
      </c>
      <c r="J344" s="470"/>
      <c r="K344" s="447"/>
      <c r="L344" s="447"/>
      <c r="M344" s="447"/>
      <c r="N344" s="470" t="s">
        <v>933</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628</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629</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615</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616</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483</v>
      </c>
      <c r="AQ353" s="423"/>
      <c r="AR353" s="411"/>
      <c r="AS353" s="411"/>
      <c r="AT353" s="411"/>
    </row>
    <row r="354" spans="1:46" hidden="1" outlineLevel="2" collapsed="1" x14ac:dyDescent="0.25">
      <c r="A354" s="411"/>
      <c r="B354" s="420"/>
      <c r="C354" s="413">
        <f>INT($C$241+3)</f>
        <v>4</v>
      </c>
      <c r="D354" s="442"/>
      <c r="E354" s="500"/>
      <c r="F354" s="500"/>
      <c r="G354" s="442"/>
      <c r="H354" s="516"/>
      <c r="I354" s="470" t="s">
        <v>606</v>
      </c>
      <c r="J354" s="470"/>
      <c r="K354" s="447"/>
      <c r="L354" s="447"/>
      <c r="M354" s="447"/>
      <c r="N354" s="470" t="s">
        <v>649</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628</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629</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630</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615</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616</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617</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618</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619</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483</v>
      </c>
      <c r="AQ363" s="423"/>
      <c r="AR363" s="411"/>
      <c r="AS363" s="411"/>
      <c r="AT363" s="411"/>
    </row>
    <row r="364" spans="1:46" hidden="1" outlineLevel="2" x14ac:dyDescent="0.25">
      <c r="A364" s="411"/>
      <c r="B364" s="420"/>
      <c r="C364" s="413">
        <f t="shared" ref="C364:C369" si="141">INT($C$241)+3</f>
        <v>4</v>
      </c>
      <c r="D364" s="442"/>
      <c r="E364" s="500"/>
      <c r="F364" s="500"/>
      <c r="G364" s="442"/>
      <c r="H364" s="447" t="s">
        <v>650</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651</v>
      </c>
      <c r="I365" s="447">
        <v>55</v>
      </c>
      <c r="J365" s="447" t="s">
        <v>652</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653</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654</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655</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656</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657</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658</v>
      </c>
      <c r="I372" s="481">
        <v>1</v>
      </c>
      <c r="J372" s="447"/>
      <c r="K372" s="996" t="s">
        <v>659</v>
      </c>
      <c r="L372" s="997"/>
      <c r="M372" s="998"/>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660</v>
      </c>
      <c r="I373" s="481">
        <v>1</v>
      </c>
      <c r="J373" s="447"/>
      <c r="K373" s="999"/>
      <c r="L373" s="1000"/>
      <c r="M373" s="1001"/>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1046</v>
      </c>
      <c r="I374" s="564" t="b">
        <v>0</v>
      </c>
      <c r="J374" s="447" t="s">
        <v>662</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629</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630</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615</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616</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617</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618</v>
      </c>
      <c r="I380" s="564" t="b">
        <v>0</v>
      </c>
      <c r="J380" s="447"/>
      <c r="K380" s="447"/>
      <c r="L380" s="447"/>
      <c r="M380" s="447"/>
      <c r="N380" s="522"/>
      <c r="O380" s="890"/>
      <c r="P380" s="1014" t="s">
        <v>1047</v>
      </c>
      <c r="Q380" s="1014"/>
      <c r="R380" s="1014"/>
      <c r="S380" s="1014"/>
      <c r="T380" s="1014"/>
      <c r="U380" s="1014"/>
      <c r="V380" s="1014"/>
      <c r="W380" s="1014"/>
      <c r="X380" s="1014"/>
      <c r="Y380" s="1014"/>
      <c r="Z380" s="1015"/>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619</v>
      </c>
      <c r="I381" s="564" t="b">
        <v>0</v>
      </c>
      <c r="J381" s="447"/>
      <c r="K381" s="447"/>
      <c r="L381" s="447"/>
      <c r="M381" s="447"/>
      <c r="N381" s="522"/>
      <c r="O381" s="890"/>
      <c r="P381" s="1016"/>
      <c r="Q381" s="1016"/>
      <c r="R381" s="1016"/>
      <c r="S381" s="1016"/>
      <c r="T381" s="1016"/>
      <c r="U381" s="1016"/>
      <c r="V381" s="1016"/>
      <c r="W381" s="1016"/>
      <c r="X381" s="1016"/>
      <c r="Y381" s="1016"/>
      <c r="Z381" s="1017"/>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663</v>
      </c>
      <c r="I382" s="464" t="b">
        <v>0</v>
      </c>
      <c r="J382" s="520" t="s">
        <v>664</v>
      </c>
      <c r="K382" s="520"/>
      <c r="L382" s="520"/>
      <c r="M382" s="520"/>
      <c r="N382" s="764"/>
      <c r="O382" s="891"/>
      <c r="P382" s="1016"/>
      <c r="Q382" s="1016"/>
      <c r="R382" s="1016"/>
      <c r="S382" s="1016"/>
      <c r="T382" s="1016"/>
      <c r="U382" s="1016"/>
      <c r="V382" s="1016"/>
      <c r="W382" s="1016"/>
      <c r="X382" s="1016"/>
      <c r="Y382" s="1016"/>
      <c r="Z382" s="1017"/>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661</v>
      </c>
      <c r="I383" s="614"/>
      <c r="J383" s="614"/>
      <c r="K383" s="614"/>
      <c r="L383" s="614"/>
      <c r="M383" s="614"/>
      <c r="N383" s="614"/>
      <c r="O383" s="889"/>
      <c r="P383" s="1016"/>
      <c r="Q383" s="1016"/>
      <c r="R383" s="1016"/>
      <c r="S383" s="1016"/>
      <c r="T383" s="1016"/>
      <c r="U383" s="1016"/>
      <c r="V383" s="1016"/>
      <c r="W383" s="1016"/>
      <c r="X383" s="1016"/>
      <c r="Y383" s="1016"/>
      <c r="Z383" s="1017"/>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665</v>
      </c>
      <c r="L384" s="469"/>
      <c r="M384" s="469"/>
      <c r="N384" s="567"/>
      <c r="O384" s="887"/>
      <c r="P384" s="1016"/>
      <c r="Q384" s="1016"/>
      <c r="R384" s="1016"/>
      <c r="S384" s="1016"/>
      <c r="T384" s="1016"/>
      <c r="U384" s="1016"/>
      <c r="V384" s="1016"/>
      <c r="W384" s="1016"/>
      <c r="X384" s="1016"/>
      <c r="Y384" s="1016"/>
      <c r="Z384" s="1017"/>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638</v>
      </c>
      <c r="J385" s="568" t="s">
        <v>666</v>
      </c>
      <c r="K385" s="569" t="s">
        <v>667</v>
      </c>
      <c r="L385" s="463" t="s">
        <v>668</v>
      </c>
      <c r="M385" s="463" t="s">
        <v>669</v>
      </c>
      <c r="N385" s="570" t="s">
        <v>638</v>
      </c>
      <c r="O385" s="888"/>
      <c r="P385" s="1016"/>
      <c r="Q385" s="1016"/>
      <c r="R385" s="1016"/>
      <c r="S385" s="1016"/>
      <c r="T385" s="1016"/>
      <c r="U385" s="1016"/>
      <c r="V385" s="1016"/>
      <c r="W385" s="1016"/>
      <c r="X385" s="1016"/>
      <c r="Y385" s="1016"/>
      <c r="Z385" s="1017"/>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515</v>
      </c>
      <c r="I386" s="564" t="b">
        <v>1</v>
      </c>
      <c r="J386" s="564" t="b">
        <v>1</v>
      </c>
      <c r="K386" s="569" t="b">
        <v>0</v>
      </c>
      <c r="L386" s="464" t="b">
        <v>1</v>
      </c>
      <c r="M386" s="464" t="b">
        <v>1</v>
      </c>
      <c r="N386" s="572" t="b">
        <v>1</v>
      </c>
      <c r="O386" s="888"/>
      <c r="P386" s="1016"/>
      <c r="Q386" s="1016"/>
      <c r="R386" s="1016"/>
      <c r="S386" s="1016"/>
      <c r="T386" s="1016"/>
      <c r="U386" s="1016"/>
      <c r="V386" s="1016"/>
      <c r="W386" s="1016"/>
      <c r="X386" s="1016"/>
      <c r="Y386" s="1016"/>
      <c r="Z386" s="1017"/>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517</v>
      </c>
      <c r="I387" s="564" t="b">
        <v>1</v>
      </c>
      <c r="J387" s="564" t="b">
        <v>1</v>
      </c>
      <c r="K387" s="569" t="b">
        <v>0</v>
      </c>
      <c r="L387" s="464" t="b">
        <v>1</v>
      </c>
      <c r="M387" s="464" t="b">
        <v>1</v>
      </c>
      <c r="N387" s="572" t="b">
        <v>1</v>
      </c>
      <c r="O387" s="888"/>
      <c r="P387" s="1018"/>
      <c r="Q387" s="1018"/>
      <c r="R387" s="1018"/>
      <c r="S387" s="1018"/>
      <c r="T387" s="1018"/>
      <c r="U387" s="1018"/>
      <c r="V387" s="1018"/>
      <c r="W387" s="1018"/>
      <c r="X387" s="1018"/>
      <c r="Y387" s="1018"/>
      <c r="Z387" s="1019"/>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483</v>
      </c>
      <c r="AQ388" s="423"/>
      <c r="AR388" s="411"/>
      <c r="AS388" s="411"/>
      <c r="AT388" s="411"/>
    </row>
    <row r="389" spans="1:46" outlineLevel="1" collapsed="1" x14ac:dyDescent="0.25">
      <c r="A389" s="411"/>
      <c r="B389" s="420"/>
      <c r="C389" s="413">
        <f>INT($C$241)+1</f>
        <v>2</v>
      </c>
      <c r="D389" s="442"/>
      <c r="E389" s="500"/>
      <c r="F389" s="500"/>
      <c r="G389" s="442"/>
      <c r="H389" s="503" t="s">
        <v>1024</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479</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671</v>
      </c>
      <c r="I391" s="470" t="s">
        <v>672</v>
      </c>
      <c r="J391" s="573"/>
      <c r="K391" s="470" t="s">
        <v>916</v>
      </c>
      <c r="L391" s="470"/>
      <c r="M391" s="470"/>
      <c r="N391" s="470" t="s">
        <v>917</v>
      </c>
      <c r="O391" s="470"/>
      <c r="P391" s="470"/>
      <c r="Q391" s="470"/>
      <c r="R391" s="470" t="s">
        <v>918</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919</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483</v>
      </c>
      <c r="AQ403" s="423"/>
      <c r="AR403" s="411"/>
      <c r="AS403" s="411"/>
      <c r="AT403" s="411"/>
    </row>
    <row r="404" spans="1:46" outlineLevel="1" collapsed="1" x14ac:dyDescent="0.25">
      <c r="A404" s="411"/>
      <c r="B404" s="420"/>
      <c r="C404" s="413">
        <f>INT($C$241)+1</f>
        <v>2</v>
      </c>
      <c r="D404" s="442"/>
      <c r="E404" s="500"/>
      <c r="F404" s="500"/>
      <c r="G404" s="442"/>
      <c r="H404" s="503" t="s">
        <v>670</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479</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671</v>
      </c>
      <c r="I406" s="470" t="s">
        <v>673</v>
      </c>
      <c r="J406" s="573"/>
      <c r="K406" s="574">
        <f>COUNTA($H407:$H$437)</f>
        <v>30</v>
      </c>
      <c r="L406" s="574">
        <f>COUNTA($I$407:$I$437)/K406</f>
        <v>1</v>
      </c>
      <c r="M406" s="450">
        <v>-9</v>
      </c>
      <c r="N406" s="470" t="s">
        <v>674</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927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927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927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483</v>
      </c>
      <c r="AQ437" s="423"/>
      <c r="AR437" s="411"/>
      <c r="AS437" s="411"/>
      <c r="AT437" s="411"/>
    </row>
    <row r="438" spans="1:46" hidden="1" outlineLevel="2" collapsed="1" x14ac:dyDescent="0.25">
      <c r="A438" s="411"/>
      <c r="B438" s="420"/>
      <c r="C438" s="413">
        <f>INT($C$241)+2</f>
        <v>3</v>
      </c>
      <c r="D438" s="442"/>
      <c r="E438" s="500"/>
      <c r="F438" s="500"/>
      <c r="G438" s="442"/>
      <c r="H438" s="516" t="s">
        <v>671</v>
      </c>
      <c r="I438" s="470" t="s">
        <v>675</v>
      </c>
      <c r="J438" s="470"/>
      <c r="K438" s="576">
        <f>COUNTA($H439:$H$451)</f>
        <v>3</v>
      </c>
      <c r="L438" s="574">
        <f>COUNTA($I$439:$I$451)/K438</f>
        <v>4</v>
      </c>
      <c r="M438" s="545"/>
      <c r="N438" s="447"/>
      <c r="O438" s="470" t="s">
        <v>676</v>
      </c>
      <c r="P438" s="470"/>
      <c r="Q438" s="470"/>
      <c r="R438" s="470" t="s">
        <v>677</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678</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483</v>
      </c>
      <c r="AQ451" s="423"/>
      <c r="AR451" s="411"/>
      <c r="AS451" s="411"/>
      <c r="AT451" s="411"/>
    </row>
    <row r="452" spans="1:46" hidden="1" outlineLevel="2" collapsed="1" x14ac:dyDescent="0.25">
      <c r="A452" s="411"/>
      <c r="B452" s="420"/>
      <c r="C452" s="413">
        <f>INT($C$241)+2</f>
        <v>3</v>
      </c>
      <c r="D452" s="442"/>
      <c r="E452" s="500"/>
      <c r="F452" s="500"/>
      <c r="G452" s="442"/>
      <c r="H452" s="516" t="s">
        <v>671</v>
      </c>
      <c r="I452" s="470" t="s">
        <v>679</v>
      </c>
      <c r="J452" s="470"/>
      <c r="K452" s="576"/>
      <c r="L452" s="574">
        <f>COUNTA($I453:$I$465)/COUNTA($H453:$H$465)</f>
        <v>4</v>
      </c>
      <c r="M452" s="447"/>
      <c r="N452" s="470" t="s">
        <v>680</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678</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681</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682</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683</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678</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681</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682</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683</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678</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681</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682</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683</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483</v>
      </c>
      <c r="AQ465" s="423"/>
      <c r="AR465" s="411"/>
      <c r="AS465" s="411"/>
      <c r="AT465" s="411"/>
    </row>
    <row r="466" spans="1:46" hidden="1" outlineLevel="2" collapsed="1" x14ac:dyDescent="0.25">
      <c r="A466" s="411"/>
      <c r="B466" s="420"/>
      <c r="C466" s="413">
        <f>INT($C$241)+2</f>
        <v>3</v>
      </c>
      <c r="D466" s="442"/>
      <c r="E466" s="500"/>
      <c r="F466" s="500"/>
      <c r="G466" s="442"/>
      <c r="H466" s="516" t="s">
        <v>671</v>
      </c>
      <c r="I466" s="516" t="s">
        <v>1012</v>
      </c>
      <c r="J466" s="470" t="s">
        <v>1027</v>
      </c>
      <c r="K466" s="470"/>
      <c r="L466" s="574">
        <f>COUNTA($J467:$J$587)/COUNTA($I467:$I$587)</f>
        <v>8</v>
      </c>
      <c r="M466" s="447"/>
      <c r="N466" s="470" t="s">
        <v>680</v>
      </c>
      <c r="O466" s="470"/>
      <c r="P466" s="470"/>
      <c r="Q466" s="470"/>
      <c r="R466" s="868" t="s">
        <v>1025</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1013</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1014</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684</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685</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686</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687</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655</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1013</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1014</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684</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685</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686</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687</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655</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1013</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1014</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684</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685</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686</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687</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655</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1013</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1014</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684</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685</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686</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687</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655</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1013</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1014</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684</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685</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686</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687</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655</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678</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1014</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684</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685</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686</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687</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655</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678</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1014</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684</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685</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686</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687</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655</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678</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1014</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684</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685</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686</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687</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655</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678</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1014</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684</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685</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686</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687</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655</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678</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1014</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684</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685</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686</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687</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655</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678</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1014</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684</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685</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686</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687</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655</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678</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1014</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684</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685</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686</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687</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655</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678</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1014</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684</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685</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686</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687</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655</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678</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1014</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684</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685</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686</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687</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655</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678</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1014</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684</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685</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686</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687</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655</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483</v>
      </c>
      <c r="AQ587" s="423"/>
      <c r="AR587" s="411"/>
      <c r="AS587" s="411"/>
      <c r="AT587" s="411"/>
    </row>
    <row r="588" spans="1:46" hidden="1" outlineLevel="2" collapsed="1" x14ac:dyDescent="0.25">
      <c r="A588" s="411"/>
      <c r="B588" s="420"/>
      <c r="C588" s="413">
        <f>INT($C$241)+2</f>
        <v>3</v>
      </c>
      <c r="D588" s="442"/>
      <c r="E588" s="500"/>
      <c r="F588" s="500"/>
      <c r="G588" s="442"/>
      <c r="H588" s="516" t="s">
        <v>671</v>
      </c>
      <c r="I588" s="470" t="s">
        <v>688</v>
      </c>
      <c r="J588" s="470"/>
      <c r="K588" s="576"/>
      <c r="L588" s="574">
        <f>COUNTA($I589:$I$613)/COUNTA($H589:$H$613)</f>
        <v>8</v>
      </c>
      <c r="M588" s="447"/>
      <c r="N588" s="470"/>
      <c r="O588" s="470"/>
      <c r="P588" s="470"/>
      <c r="Q588" s="470"/>
      <c r="R588" s="470" t="s">
        <v>689</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628</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629</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630</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615</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616</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617</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618</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619</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628</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629</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630</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615</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616</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617</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618</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619</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628</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629</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630</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615</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616</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617</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618</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619</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483</v>
      </c>
      <c r="AQ613" s="423"/>
      <c r="AR613" s="411"/>
      <c r="AS613" s="411"/>
      <c r="AT613" s="411"/>
    </row>
    <row r="614" spans="1:46" hidden="1" outlineLevel="2" collapsed="1" x14ac:dyDescent="0.25">
      <c r="A614" s="411"/>
      <c r="B614" s="420"/>
      <c r="C614" s="413">
        <f>INT($C$241)+2</f>
        <v>3</v>
      </c>
      <c r="D614" s="442"/>
      <c r="E614" s="500"/>
      <c r="F614" s="500"/>
      <c r="G614" s="442"/>
      <c r="H614" s="516" t="s">
        <v>671</v>
      </c>
      <c r="I614" s="470" t="s">
        <v>1044</v>
      </c>
      <c r="J614" s="470"/>
      <c r="K614" s="576"/>
      <c r="L614" s="574">
        <f>COUNTA($I615:$I$627)/COUNTA($H615:$H$627)</f>
        <v>4</v>
      </c>
      <c r="M614" s="447"/>
      <c r="N614" s="470"/>
      <c r="O614" s="470"/>
      <c r="P614" s="470"/>
      <c r="Q614" s="470"/>
      <c r="R614" s="470" t="s">
        <v>689</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678</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691</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692</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693</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678</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691</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692</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693</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678</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691</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692</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693</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483</v>
      </c>
      <c r="AQ627" s="423"/>
      <c r="AR627" s="411"/>
      <c r="AS627" s="411"/>
      <c r="AT627" s="411"/>
    </row>
    <row r="628" spans="1:46" hidden="1" outlineLevel="2" collapsed="1" x14ac:dyDescent="0.25">
      <c r="A628" s="411"/>
      <c r="B628" s="420"/>
      <c r="C628" s="413">
        <f>INT($C$241)+2</f>
        <v>3</v>
      </c>
      <c r="D628" s="442"/>
      <c r="E628" s="500"/>
      <c r="F628" s="500"/>
      <c r="G628" s="442"/>
      <c r="H628" s="516" t="s">
        <v>671</v>
      </c>
      <c r="I628" s="470" t="s">
        <v>1045</v>
      </c>
      <c r="J628" s="470"/>
      <c r="K628" s="576"/>
      <c r="L628" s="574">
        <f>COUNTA($I629:$I$644)/COUNTA($H629:$H$644)</f>
        <v>5</v>
      </c>
      <c r="M628" s="447"/>
      <c r="N628" s="470"/>
      <c r="O628" s="470"/>
      <c r="P628" s="470"/>
      <c r="Q628" s="470"/>
      <c r="R628" s="470" t="s">
        <v>689</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678</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690</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654</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687</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655</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678</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690</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654</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687</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655</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678</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690</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654</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687</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655</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483</v>
      </c>
      <c r="AQ644" s="423"/>
      <c r="AR644" s="411"/>
      <c r="AS644" s="411"/>
      <c r="AT644" s="411"/>
    </row>
    <row r="645" spans="1:46" outlineLevel="1" x14ac:dyDescent="0.25">
      <c r="A645" s="411"/>
      <c r="B645" s="420"/>
      <c r="C645" s="413">
        <f>INT($C$241)+1</f>
        <v>2</v>
      </c>
      <c r="D645" s="442"/>
      <c r="E645" s="500"/>
      <c r="F645" s="500"/>
      <c r="G645" s="442"/>
      <c r="H645" s="503" t="s">
        <v>694</v>
      </c>
      <c r="I645" s="460" t="s">
        <v>695</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479</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596</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962</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696</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596</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696</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596</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696</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605</v>
      </c>
      <c r="I653" s="470" t="s">
        <v>697</v>
      </c>
      <c r="J653" s="573" t="s">
        <v>698</v>
      </c>
      <c r="K653" s="574">
        <f>COUNTA($H$654:$H$726)</f>
        <v>3</v>
      </c>
      <c r="L653" s="574">
        <f>COUNTA($I$654:$I$726)/K653</f>
        <v>8</v>
      </c>
      <c r="M653" s="518">
        <f>COUNTA($J$654:$J$726)/(L653*K653)</f>
        <v>3</v>
      </c>
      <c r="N653" s="581" t="s">
        <v>699</v>
      </c>
      <c r="O653" s="582"/>
      <c r="P653" s="582"/>
      <c r="Q653" s="582"/>
      <c r="R653" s="582"/>
      <c r="S653" s="582"/>
      <c r="T653" s="582"/>
      <c r="U653" s="556"/>
      <c r="V653" s="463" t="s">
        <v>700</v>
      </c>
      <c r="W653" s="447"/>
      <c r="X653" s="469" t="s">
        <v>701</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584</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920</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702</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692</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693</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702</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692</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693</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702</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692</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693</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702</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692</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693</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702</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692</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693</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702</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692</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693</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702</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692</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693</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702</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692</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693</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702</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692</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693</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702</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692</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693</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702</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692</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693</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702</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692</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693</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702</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692</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693</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702</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692</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693</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702</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692</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693</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702</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692</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693</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702</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692</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693</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702</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692</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693</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702</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692</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693</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702</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692</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693</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702</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692</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693</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702</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692</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693</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702</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692</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693</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483</v>
      </c>
      <c r="AQ726" s="423"/>
      <c r="AR726" s="411"/>
      <c r="AS726" s="411"/>
      <c r="AT726" s="411"/>
    </row>
    <row r="727" spans="1:46" outlineLevel="2" collapsed="1" x14ac:dyDescent="0.25">
      <c r="A727" s="411"/>
      <c r="B727" s="420"/>
      <c r="C727" s="413">
        <f>INT($C$241)+2</f>
        <v>3</v>
      </c>
      <c r="D727" s="442"/>
      <c r="E727" s="500"/>
      <c r="F727" s="500"/>
      <c r="G727" s="442"/>
      <c r="H727" s="516"/>
      <c r="I727" s="470" t="s">
        <v>697</v>
      </c>
      <c r="J727" s="470"/>
      <c r="K727" s="470" t="s">
        <v>703</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483</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470</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472</v>
      </c>
      <c r="F746" s="497">
        <v>1</v>
      </c>
      <c r="G746" s="433"/>
      <c r="H746" s="434" t="s">
        <v>704</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514</v>
      </c>
      <c r="L750" s="501"/>
      <c r="M750" s="501"/>
      <c r="N750" s="501" t="s">
        <v>515</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584</v>
      </c>
      <c r="M751" s="490" t="s">
        <v>4</v>
      </c>
      <c r="N751" s="490" t="s">
        <v>608</v>
      </c>
      <c r="O751" s="490" t="s">
        <v>609</v>
      </c>
      <c r="P751" s="490" t="s">
        <v>610</v>
      </c>
      <c r="Q751" s="490" t="s">
        <v>611</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477</v>
      </c>
      <c r="C754" s="413">
        <f>INT(MAX($C$756:$C$800))+1</f>
        <v>5</v>
      </c>
      <c r="D754" s="442" t="s">
        <v>478</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705</v>
      </c>
      <c r="I755" s="460" t="s">
        <v>706</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479</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707</v>
      </c>
      <c r="I757" s="449" t="s">
        <v>514</v>
      </c>
      <c r="J757" s="450">
        <v>1</v>
      </c>
      <c r="K757" s="447">
        <f>J757</f>
        <v>1</v>
      </c>
      <c r="L757" s="449" t="s">
        <v>515</v>
      </c>
      <c r="M757" s="450">
        <f>COUNTA($H$758:$H$777)</f>
        <v>2</v>
      </c>
      <c r="N757" s="447">
        <f>M757+3</f>
        <v>5</v>
      </c>
      <c r="O757" s="447" t="s">
        <v>708</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709</v>
      </c>
      <c r="I758" s="470" t="s">
        <v>697</v>
      </c>
      <c r="J758" s="470"/>
      <c r="K758" s="470" t="s">
        <v>710</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483</v>
      </c>
      <c r="AQ767" s="423"/>
      <c r="AR767" s="411"/>
      <c r="AS767" s="411"/>
      <c r="AT767" s="411"/>
    </row>
    <row r="768" spans="1:46" outlineLevel="2" collapsed="1" x14ac:dyDescent="0.25">
      <c r="A768" s="411"/>
      <c r="B768" s="420"/>
      <c r="C768" s="413">
        <f>INT($C$745)+2</f>
        <v>3</v>
      </c>
      <c r="D768" s="442"/>
      <c r="E768" s="500"/>
      <c r="F768" s="500"/>
      <c r="G768" s="442"/>
      <c r="H768" s="516" t="s">
        <v>711</v>
      </c>
      <c r="I768" s="470" t="s">
        <v>606</v>
      </c>
      <c r="J768" s="470"/>
      <c r="K768" s="447"/>
      <c r="L768" s="447"/>
      <c r="M768" s="447"/>
      <c r="N768" s="470" t="s">
        <v>712</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628</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629</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630</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615</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616</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617</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618</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619</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483</v>
      </c>
      <c r="AQ777" s="423"/>
      <c r="AR777" s="411"/>
      <c r="AS777" s="411"/>
      <c r="AT777" s="411"/>
    </row>
    <row r="778" spans="1:46" outlineLevel="1" x14ac:dyDescent="0.25">
      <c r="A778" s="411"/>
      <c r="B778" s="420"/>
      <c r="C778" s="413">
        <f>INT($C$745)+1</f>
        <v>2</v>
      </c>
      <c r="D778" s="442"/>
      <c r="E778" s="500"/>
      <c r="F778" s="500"/>
      <c r="G778" s="442"/>
      <c r="H778" s="503" t="s">
        <v>713</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479</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707</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671</v>
      </c>
      <c r="I781" s="470" t="s">
        <v>714</v>
      </c>
      <c r="J781" s="470"/>
      <c r="K781" s="470" t="s">
        <v>715</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716</v>
      </c>
      <c r="J786" s="469"/>
      <c r="K786" s="470" t="s">
        <v>717</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843</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853</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718</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483</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470</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472</v>
      </c>
      <c r="F810" s="497">
        <v>1</v>
      </c>
      <c r="G810" s="433"/>
      <c r="H810" s="592" t="s">
        <v>719</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517</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585</v>
      </c>
      <c r="L815" s="490" t="s">
        <v>586</v>
      </c>
      <c r="M815" s="490" t="s">
        <v>587</v>
      </c>
      <c r="N815" s="490" t="s">
        <v>588</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477</v>
      </c>
      <c r="C818" s="413">
        <f>INT(MAX($C$828:$C$858))+1</f>
        <v>6</v>
      </c>
      <c r="D818" s="442" t="s">
        <v>478</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720</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479</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721</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722</v>
      </c>
      <c r="J822" s="559" t="s">
        <v>723</v>
      </c>
      <c r="K822" s="517"/>
      <c r="L822" s="517"/>
      <c r="M822" s="517"/>
      <c r="N822" s="517"/>
      <c r="O822" s="517"/>
      <c r="P822" s="517"/>
      <c r="Q822" s="517"/>
      <c r="R822" s="517"/>
      <c r="S822" s="517"/>
      <c r="T822" s="517"/>
      <c r="U822" s="517"/>
      <c r="V822" s="517"/>
      <c r="W822" s="447"/>
      <c r="X822" s="447"/>
      <c r="Y822" s="447"/>
      <c r="Z822" s="447"/>
      <c r="AA822" s="447"/>
      <c r="AB822" s="447"/>
      <c r="AC822" s="447"/>
      <c r="AD822" s="469" t="s">
        <v>724</v>
      </c>
      <c r="AE822" s="469"/>
      <c r="AF822" s="469"/>
      <c r="AG822" s="469"/>
      <c r="AH822" s="469" t="s">
        <v>725</v>
      </c>
      <c r="AI822" s="469"/>
      <c r="AJ822" s="469"/>
      <c r="AK822" s="469"/>
      <c r="AL822" s="469" t="s">
        <v>726</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727</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728</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729</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483</v>
      </c>
      <c r="AQ826" s="423"/>
      <c r="AR826" s="411"/>
      <c r="AS826" s="411"/>
      <c r="AT826" s="411"/>
    </row>
    <row r="827" spans="1:46" outlineLevel="1" x14ac:dyDescent="0.25">
      <c r="A827" s="411"/>
      <c r="B827" s="420"/>
      <c r="C827" s="413">
        <f>INT($C$809)+1</f>
        <v>2</v>
      </c>
      <c r="D827" s="442"/>
      <c r="E827" s="500"/>
      <c r="F827" s="500"/>
      <c r="G827" s="442"/>
      <c r="H827" s="503" t="s">
        <v>730</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479</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731</v>
      </c>
      <c r="O829" s="447"/>
      <c r="P829" s="447"/>
      <c r="Q829" s="447"/>
      <c r="R829" s="447"/>
      <c r="S829" s="447"/>
      <c r="T829" s="447"/>
      <c r="U829" s="447"/>
      <c r="V829" s="447"/>
      <c r="W829" s="447"/>
      <c r="X829" s="447"/>
      <c r="Y829" s="447"/>
      <c r="Z829" s="447"/>
      <c r="AA829" s="447"/>
      <c r="AB829" s="447"/>
      <c r="AC829" s="447"/>
      <c r="AD829" s="593" t="s">
        <v>721</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732</v>
      </c>
      <c r="I830" s="559" t="s">
        <v>722</v>
      </c>
      <c r="J830" s="559" t="s">
        <v>723</v>
      </c>
      <c r="K830" s="517" t="s">
        <v>733</v>
      </c>
      <c r="L830" s="517"/>
      <c r="M830" s="517"/>
      <c r="N830" s="517"/>
      <c r="O830" s="517" t="s">
        <v>734</v>
      </c>
      <c r="P830" s="517"/>
      <c r="Q830" s="517"/>
      <c r="R830" s="517"/>
      <c r="S830" s="517" t="s">
        <v>735</v>
      </c>
      <c r="T830" s="517"/>
      <c r="U830" s="517"/>
      <c r="V830" s="517"/>
      <c r="W830" s="447"/>
      <c r="X830" s="447"/>
      <c r="Y830" s="447"/>
      <c r="Z830" s="447"/>
      <c r="AA830" s="447"/>
      <c r="AB830" s="447"/>
      <c r="AC830" s="447"/>
      <c r="AD830" s="598" t="s">
        <v>724</v>
      </c>
      <c r="AE830" s="598"/>
      <c r="AF830" s="598"/>
      <c r="AG830" s="598"/>
      <c r="AH830" s="598" t="s">
        <v>725</v>
      </c>
      <c r="AI830" s="598"/>
      <c r="AJ830" s="598"/>
      <c r="AK830" s="598"/>
      <c r="AL830" s="598" t="s">
        <v>726</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736</v>
      </c>
      <c r="I831" s="596">
        <v>0</v>
      </c>
      <c r="J831" s="596" t="s">
        <v>737</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738</v>
      </c>
      <c r="I832" s="469"/>
      <c r="J832" s="463" t="s">
        <v>739</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740</v>
      </c>
      <c r="I833" s="469"/>
      <c r="J833" s="463" t="s">
        <v>739</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739</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739</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739</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739</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739</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739</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736</v>
      </c>
      <c r="I840" s="596">
        <v>1</v>
      </c>
      <c r="J840" s="596" t="s">
        <v>743</v>
      </c>
      <c r="K840" s="602">
        <v>350</v>
      </c>
      <c r="L840" s="602">
        <v>350</v>
      </c>
      <c r="M840" s="602">
        <v>350</v>
      </c>
      <c r="N840" s="602">
        <v>350</v>
      </c>
      <c r="O840" s="600">
        <v>45</v>
      </c>
      <c r="P840" s="600">
        <v>45</v>
      </c>
      <c r="Q840" s="600">
        <v>45</v>
      </c>
      <c r="R840" s="600">
        <v>47</v>
      </c>
      <c r="S840" s="600">
        <v>3</v>
      </c>
      <c r="T840" s="600">
        <v>3</v>
      </c>
      <c r="U840" s="600">
        <v>3</v>
      </c>
      <c r="V840" s="600">
        <v>3</v>
      </c>
      <c r="W840" s="1002" t="s">
        <v>950</v>
      </c>
      <c r="X840" s="1003"/>
      <c r="Y840" s="1003"/>
      <c r="Z840" s="1003"/>
      <c r="AA840" s="1004"/>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738</v>
      </c>
      <c r="I841" s="469"/>
      <c r="J841" s="469" t="s">
        <v>743</v>
      </c>
      <c r="K841" s="602">
        <v>350</v>
      </c>
      <c r="L841" s="602">
        <v>350</v>
      </c>
      <c r="M841" s="602">
        <v>350</v>
      </c>
      <c r="N841" s="602">
        <v>350</v>
      </c>
      <c r="O841" s="589">
        <v>45</v>
      </c>
      <c r="P841" s="589">
        <v>45</v>
      </c>
      <c r="Q841" s="589">
        <v>45</v>
      </c>
      <c r="R841" s="589">
        <v>47</v>
      </c>
      <c r="S841" s="589">
        <v>3</v>
      </c>
      <c r="T841" s="589">
        <v>3</v>
      </c>
      <c r="U841" s="589">
        <v>3</v>
      </c>
      <c r="V841" s="589">
        <v>3</v>
      </c>
      <c r="W841" s="1005"/>
      <c r="X841" s="1006"/>
      <c r="Y841" s="1006"/>
      <c r="Z841" s="1006"/>
      <c r="AA841" s="1007"/>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740</v>
      </c>
      <c r="I842" s="469"/>
      <c r="J842" s="469" t="s">
        <v>742</v>
      </c>
      <c r="K842" s="602">
        <v>180</v>
      </c>
      <c r="L842" s="602">
        <v>180</v>
      </c>
      <c r="M842" s="602">
        <v>180</v>
      </c>
      <c r="N842" s="602">
        <v>180</v>
      </c>
      <c r="O842" s="589"/>
      <c r="P842" s="589"/>
      <c r="Q842" s="589"/>
      <c r="R842" s="589"/>
      <c r="S842" s="589">
        <v>1</v>
      </c>
      <c r="T842" s="589">
        <v>1</v>
      </c>
      <c r="U842" s="589">
        <v>1</v>
      </c>
      <c r="V842" s="589">
        <v>1</v>
      </c>
      <c r="W842" s="1005"/>
      <c r="X842" s="1006"/>
      <c r="Y842" s="1006"/>
      <c r="Z842" s="1006"/>
      <c r="AA842" s="1007"/>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739</v>
      </c>
      <c r="K843" s="602">
        <v>180</v>
      </c>
      <c r="L843" s="602">
        <v>180</v>
      </c>
      <c r="M843" s="602">
        <v>180</v>
      </c>
      <c r="N843" s="602">
        <v>180</v>
      </c>
      <c r="O843" s="589"/>
      <c r="P843" s="589"/>
      <c r="Q843" s="589"/>
      <c r="R843" s="589"/>
      <c r="S843" s="589">
        <v>1</v>
      </c>
      <c r="T843" s="589">
        <v>1</v>
      </c>
      <c r="U843" s="589">
        <v>1</v>
      </c>
      <c r="V843" s="589">
        <v>1</v>
      </c>
      <c r="W843" s="1005"/>
      <c r="X843" s="1006"/>
      <c r="Y843" s="1006"/>
      <c r="Z843" s="1006"/>
      <c r="AA843" s="1007"/>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739</v>
      </c>
      <c r="K844" s="602">
        <v>180</v>
      </c>
      <c r="L844" s="602">
        <v>180</v>
      </c>
      <c r="M844" s="602">
        <v>180</v>
      </c>
      <c r="N844" s="602">
        <v>180</v>
      </c>
      <c r="O844" s="589"/>
      <c r="P844" s="589"/>
      <c r="Q844" s="589"/>
      <c r="R844" s="589"/>
      <c r="S844" s="589">
        <v>1</v>
      </c>
      <c r="T844" s="589">
        <v>1</v>
      </c>
      <c r="U844" s="589">
        <v>1</v>
      </c>
      <c r="V844" s="589">
        <v>1</v>
      </c>
      <c r="W844" s="1005"/>
      <c r="X844" s="1006"/>
      <c r="Y844" s="1006"/>
      <c r="Z844" s="1006"/>
      <c r="AA844" s="1007"/>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739</v>
      </c>
      <c r="K845" s="602">
        <v>180</v>
      </c>
      <c r="L845" s="602">
        <v>180</v>
      </c>
      <c r="M845" s="602">
        <v>180</v>
      </c>
      <c r="N845" s="602">
        <v>180</v>
      </c>
      <c r="O845" s="589"/>
      <c r="P845" s="589"/>
      <c r="Q845" s="589"/>
      <c r="R845" s="589"/>
      <c r="S845" s="589">
        <v>1</v>
      </c>
      <c r="T845" s="589">
        <v>1</v>
      </c>
      <c r="U845" s="589">
        <v>1</v>
      </c>
      <c r="V845" s="589">
        <v>1</v>
      </c>
      <c r="W845" s="1005"/>
      <c r="X845" s="1006"/>
      <c r="Y845" s="1006"/>
      <c r="Z845" s="1006"/>
      <c r="AA845" s="1007"/>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739</v>
      </c>
      <c r="K846" s="602">
        <v>180</v>
      </c>
      <c r="L846" s="602">
        <v>180</v>
      </c>
      <c r="M846" s="602">
        <v>180</v>
      </c>
      <c r="N846" s="602">
        <v>180</v>
      </c>
      <c r="O846" s="589"/>
      <c r="P846" s="589"/>
      <c r="Q846" s="589"/>
      <c r="R846" s="589"/>
      <c r="S846" s="589">
        <v>1</v>
      </c>
      <c r="T846" s="589">
        <v>1</v>
      </c>
      <c r="U846" s="589">
        <v>1</v>
      </c>
      <c r="V846" s="589">
        <v>1</v>
      </c>
      <c r="W846" s="1005"/>
      <c r="X846" s="1006"/>
      <c r="Y846" s="1006"/>
      <c r="Z846" s="1006"/>
      <c r="AA846" s="1007"/>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739</v>
      </c>
      <c r="K847" s="602">
        <v>180</v>
      </c>
      <c r="L847" s="602">
        <v>180</v>
      </c>
      <c r="M847" s="602">
        <v>180</v>
      </c>
      <c r="N847" s="602">
        <v>180</v>
      </c>
      <c r="O847" s="589"/>
      <c r="P847" s="589"/>
      <c r="Q847" s="589"/>
      <c r="R847" s="589"/>
      <c r="S847" s="589">
        <v>1</v>
      </c>
      <c r="T847" s="589">
        <v>1</v>
      </c>
      <c r="U847" s="589">
        <v>1</v>
      </c>
      <c r="V847" s="589">
        <v>1</v>
      </c>
      <c r="W847" s="1005"/>
      <c r="X847" s="1006"/>
      <c r="Y847" s="1006"/>
      <c r="Z847" s="1006"/>
      <c r="AA847" s="1007"/>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739</v>
      </c>
      <c r="K848" s="602">
        <v>180</v>
      </c>
      <c r="L848" s="602">
        <v>180</v>
      </c>
      <c r="M848" s="602">
        <v>180</v>
      </c>
      <c r="N848" s="602">
        <v>180</v>
      </c>
      <c r="O848" s="606"/>
      <c r="P848" s="606"/>
      <c r="Q848" s="606"/>
      <c r="R848" s="606"/>
      <c r="S848" s="606">
        <v>1</v>
      </c>
      <c r="T848" s="606">
        <v>1</v>
      </c>
      <c r="U848" s="606">
        <v>1</v>
      </c>
      <c r="V848" s="606">
        <v>1</v>
      </c>
      <c r="W848" s="1005"/>
      <c r="X848" s="1006"/>
      <c r="Y848" s="1006"/>
      <c r="Z848" s="1006"/>
      <c r="AA848" s="1007"/>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736</v>
      </c>
      <c r="I849" s="596">
        <v>2</v>
      </c>
      <c r="J849" s="596" t="s">
        <v>741</v>
      </c>
      <c r="K849" s="602"/>
      <c r="L849" s="602"/>
      <c r="M849" s="602"/>
      <c r="N849" s="602"/>
      <c r="O849" s="589"/>
      <c r="P849" s="589"/>
      <c r="Q849" s="589"/>
      <c r="R849" s="589"/>
      <c r="S849" s="589">
        <v>1</v>
      </c>
      <c r="T849" s="589">
        <v>1</v>
      </c>
      <c r="U849" s="589">
        <v>1</v>
      </c>
      <c r="V849" s="589">
        <v>1</v>
      </c>
      <c r="W849" s="1005"/>
      <c r="X849" s="1006"/>
      <c r="Y849" s="1006"/>
      <c r="Z849" s="1006"/>
      <c r="AA849" s="1007"/>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738</v>
      </c>
      <c r="I850" s="469"/>
      <c r="J850" s="463" t="s">
        <v>951</v>
      </c>
      <c r="K850" s="602"/>
      <c r="L850" s="602"/>
      <c r="M850" s="602"/>
      <c r="N850" s="602"/>
      <c r="O850" s="589"/>
      <c r="P850" s="589"/>
      <c r="Q850" s="589"/>
      <c r="R850" s="589"/>
      <c r="S850" s="589">
        <v>1</v>
      </c>
      <c r="T850" s="589">
        <v>1</v>
      </c>
      <c r="U850" s="589">
        <v>1</v>
      </c>
      <c r="V850" s="589">
        <v>1</v>
      </c>
      <c r="W850" s="1005"/>
      <c r="X850" s="1006"/>
      <c r="Y850" s="1006"/>
      <c r="Z850" s="1006"/>
      <c r="AA850" s="1007"/>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740</v>
      </c>
      <c r="I851" s="469"/>
      <c r="J851" s="463" t="s">
        <v>739</v>
      </c>
      <c r="K851" s="602"/>
      <c r="L851" s="602"/>
      <c r="M851" s="602"/>
      <c r="N851" s="602"/>
      <c r="O851" s="589"/>
      <c r="P851" s="589"/>
      <c r="Q851" s="589"/>
      <c r="R851" s="589"/>
      <c r="S851" s="589">
        <v>1</v>
      </c>
      <c r="T851" s="589">
        <v>1</v>
      </c>
      <c r="U851" s="589">
        <v>1</v>
      </c>
      <c r="V851" s="589">
        <v>1</v>
      </c>
      <c r="W851" s="1005"/>
      <c r="X851" s="1006"/>
      <c r="Y851" s="1006"/>
      <c r="Z851" s="1006"/>
      <c r="AA851" s="1007"/>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739</v>
      </c>
      <c r="K852" s="602"/>
      <c r="L852" s="602"/>
      <c r="M852" s="602"/>
      <c r="N852" s="602"/>
      <c r="O852" s="589"/>
      <c r="P852" s="589"/>
      <c r="Q852" s="589"/>
      <c r="R852" s="589"/>
      <c r="S852" s="589">
        <v>1</v>
      </c>
      <c r="T852" s="589">
        <v>1</v>
      </c>
      <c r="U852" s="589">
        <v>1</v>
      </c>
      <c r="V852" s="589">
        <v>1</v>
      </c>
      <c r="W852" s="1005"/>
      <c r="X852" s="1006"/>
      <c r="Y852" s="1006"/>
      <c r="Z852" s="1006"/>
      <c r="AA852" s="1007"/>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739</v>
      </c>
      <c r="K853" s="602"/>
      <c r="L853" s="602"/>
      <c r="M853" s="602"/>
      <c r="N853" s="602"/>
      <c r="O853" s="589"/>
      <c r="P853" s="589"/>
      <c r="Q853" s="589"/>
      <c r="R853" s="589"/>
      <c r="S853" s="589">
        <v>1</v>
      </c>
      <c r="T853" s="589">
        <v>1</v>
      </c>
      <c r="U853" s="589">
        <v>1</v>
      </c>
      <c r="V853" s="589">
        <v>1</v>
      </c>
      <c r="W853" s="1005"/>
      <c r="X853" s="1006"/>
      <c r="Y853" s="1006"/>
      <c r="Z853" s="1006"/>
      <c r="AA853" s="1007"/>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739</v>
      </c>
      <c r="K854" s="602"/>
      <c r="L854" s="602"/>
      <c r="M854" s="602"/>
      <c r="N854" s="602"/>
      <c r="O854" s="589"/>
      <c r="P854" s="589"/>
      <c r="Q854" s="589"/>
      <c r="R854" s="589"/>
      <c r="S854" s="589">
        <v>1</v>
      </c>
      <c r="T854" s="589">
        <v>1</v>
      </c>
      <c r="U854" s="589">
        <v>1</v>
      </c>
      <c r="V854" s="589">
        <v>1</v>
      </c>
      <c r="W854" s="1005"/>
      <c r="X854" s="1006"/>
      <c r="Y854" s="1006"/>
      <c r="Z854" s="1006"/>
      <c r="AA854" s="1007"/>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739</v>
      </c>
      <c r="K855" s="602"/>
      <c r="L855" s="602"/>
      <c r="M855" s="602"/>
      <c r="N855" s="602"/>
      <c r="O855" s="589"/>
      <c r="P855" s="589"/>
      <c r="Q855" s="589"/>
      <c r="R855" s="589"/>
      <c r="S855" s="589">
        <v>1</v>
      </c>
      <c r="T855" s="589">
        <v>1</v>
      </c>
      <c r="U855" s="589">
        <v>1</v>
      </c>
      <c r="V855" s="589">
        <v>1</v>
      </c>
      <c r="W855" s="1005"/>
      <c r="X855" s="1006"/>
      <c r="Y855" s="1006"/>
      <c r="Z855" s="1006"/>
      <c r="AA855" s="1007"/>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739</v>
      </c>
      <c r="K856" s="602"/>
      <c r="L856" s="602"/>
      <c r="M856" s="602"/>
      <c r="N856" s="602"/>
      <c r="O856" s="589"/>
      <c r="P856" s="589"/>
      <c r="Q856" s="589"/>
      <c r="R856" s="589"/>
      <c r="S856" s="589">
        <v>1</v>
      </c>
      <c r="T856" s="589">
        <v>1</v>
      </c>
      <c r="U856" s="589">
        <v>1</v>
      </c>
      <c r="V856" s="589">
        <v>1</v>
      </c>
      <c r="W856" s="1005"/>
      <c r="X856" s="1006"/>
      <c r="Y856" s="1006"/>
      <c r="Z856" s="1006"/>
      <c r="AA856" s="1007"/>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739</v>
      </c>
      <c r="K857" s="602"/>
      <c r="L857" s="602"/>
      <c r="M857" s="602"/>
      <c r="N857" s="602"/>
      <c r="O857" s="606"/>
      <c r="P857" s="606"/>
      <c r="Q857" s="606"/>
      <c r="R857" s="606"/>
      <c r="S857" s="606">
        <v>1</v>
      </c>
      <c r="T857" s="606">
        <v>1</v>
      </c>
      <c r="U857" s="606">
        <v>1</v>
      </c>
      <c r="V857" s="606">
        <v>1</v>
      </c>
      <c r="W857" s="1008"/>
      <c r="X857" s="1009"/>
      <c r="Y857" s="1009"/>
      <c r="Z857" s="1009"/>
      <c r="AA857" s="1010"/>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483</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470</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472</v>
      </c>
      <c r="F868" s="497">
        <v>1</v>
      </c>
      <c r="G868" s="433"/>
      <c r="H868" s="434" t="s">
        <v>744</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745</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746</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747</v>
      </c>
      <c r="I873" s="440"/>
      <c r="J873" s="440" t="s">
        <v>748</v>
      </c>
      <c r="K873" s="440" t="s">
        <v>178</v>
      </c>
      <c r="L873" s="440" t="s">
        <v>749</v>
      </c>
      <c r="M873" s="440" t="s">
        <v>750</v>
      </c>
      <c r="N873" s="440" t="s">
        <v>751</v>
      </c>
      <c r="O873" s="440" t="s">
        <v>752</v>
      </c>
      <c r="P873" s="440" t="s">
        <v>753</v>
      </c>
      <c r="Q873" s="610" t="s">
        <v>754</v>
      </c>
      <c r="R873" s="440" t="s">
        <v>755</v>
      </c>
      <c r="S873" s="440" t="s">
        <v>756</v>
      </c>
      <c r="T873" s="440" t="s">
        <v>1028</v>
      </c>
      <c r="U873" s="440" t="s">
        <v>698</v>
      </c>
      <c r="V873" s="440" t="s">
        <v>757</v>
      </c>
      <c r="W873" s="440" t="s">
        <v>758</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477</v>
      </c>
      <c r="C876" s="413">
        <f>INT(MAX($C$877:$C$987))+1</f>
        <v>5</v>
      </c>
      <c r="D876" s="442" t="s">
        <v>478</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479</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759</v>
      </c>
      <c r="F878" s="494" t="s">
        <v>760</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761</v>
      </c>
      <c r="I879" s="614"/>
      <c r="J879" s="595" t="s">
        <v>762</v>
      </c>
      <c r="K879" s="615" t="str">
        <f t="shared" ref="K879:K910" si="355">IFERROR(DATE(2019,1,($L879-1)*7+1),"-")</f>
        <v>-</v>
      </c>
      <c r="L879" s="616" t="s">
        <v>763</v>
      </c>
      <c r="M879" s="616" t="s">
        <v>763</v>
      </c>
      <c r="N879" s="616" t="s">
        <v>763</v>
      </c>
      <c r="O879" s="616" t="s">
        <v>763</v>
      </c>
      <c r="P879" s="616" t="s">
        <v>763</v>
      </c>
      <c r="Q879" s="616" t="s">
        <v>763</v>
      </c>
      <c r="R879" s="616" t="s">
        <v>763</v>
      </c>
      <c r="S879" s="616" t="s">
        <v>763</v>
      </c>
      <c r="T879" s="616" t="s">
        <v>763</v>
      </c>
      <c r="U879" s="616" t="s">
        <v>763</v>
      </c>
      <c r="V879" s="616" t="s">
        <v>763</v>
      </c>
      <c r="W879" s="616" t="s">
        <v>763</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68" t="s">
        <v>764</v>
      </c>
      <c r="I880" s="969"/>
      <c r="J880" s="618" t="s">
        <v>765</v>
      </c>
      <c r="K880" s="619">
        <f t="shared" si="355"/>
        <v>43795</v>
      </c>
      <c r="L880" s="490">
        <v>48</v>
      </c>
      <c r="M880" s="620" t="s">
        <v>763</v>
      </c>
      <c r="N880" s="620" t="s">
        <v>763</v>
      </c>
      <c r="O880" s="620" t="s">
        <v>763</v>
      </c>
      <c r="P880" s="620" t="s">
        <v>763</v>
      </c>
      <c r="Q880" s="620" t="s">
        <v>763</v>
      </c>
      <c r="R880" s="620" t="s">
        <v>763</v>
      </c>
      <c r="S880" s="620" t="s">
        <v>763</v>
      </c>
      <c r="T880" s="620" t="s">
        <v>763</v>
      </c>
      <c r="U880" s="620" t="s">
        <v>763</v>
      </c>
      <c r="V880" s="620" t="s">
        <v>763</v>
      </c>
      <c r="W880" s="620" t="s">
        <v>763</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70"/>
      <c r="I881" s="971"/>
      <c r="J881" s="618" t="s">
        <v>766</v>
      </c>
      <c r="K881" s="619" t="str">
        <f t="shared" si="355"/>
        <v>-</v>
      </c>
      <c r="L881" s="620" t="s">
        <v>767</v>
      </c>
      <c r="M881" s="490">
        <v>26</v>
      </c>
      <c r="N881" s="620" t="s">
        <v>767</v>
      </c>
      <c r="O881" s="620" t="s">
        <v>767</v>
      </c>
      <c r="P881" s="620" t="s">
        <v>767</v>
      </c>
      <c r="Q881" s="620" t="s">
        <v>767</v>
      </c>
      <c r="R881" s="620" t="s">
        <v>767</v>
      </c>
      <c r="S881" s="620" t="s">
        <v>767</v>
      </c>
      <c r="T881" s="620" t="s">
        <v>767</v>
      </c>
      <c r="U881" s="620" t="s">
        <v>767</v>
      </c>
      <c r="V881" s="620" t="s">
        <v>767</v>
      </c>
      <c r="W881" s="620" t="s">
        <v>767</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72"/>
      <c r="I882" s="973"/>
      <c r="J882" s="603" t="s">
        <v>768</v>
      </c>
      <c r="K882" s="621" t="str">
        <f t="shared" si="355"/>
        <v>-</v>
      </c>
      <c r="L882" s="618" t="s">
        <v>763</v>
      </c>
      <c r="M882" s="618" t="s">
        <v>763</v>
      </c>
      <c r="N882" s="618" t="s">
        <v>763</v>
      </c>
      <c r="O882" s="618" t="s">
        <v>763</v>
      </c>
      <c r="P882" s="618" t="s">
        <v>763</v>
      </c>
      <c r="Q882" s="618" t="s">
        <v>763</v>
      </c>
      <c r="R882" s="618" t="s">
        <v>763</v>
      </c>
      <c r="S882" s="618" t="s">
        <v>763</v>
      </c>
      <c r="T882" s="618" t="s">
        <v>763</v>
      </c>
      <c r="U882" s="618" t="s">
        <v>763</v>
      </c>
      <c r="V882" s="622" t="s">
        <v>763</v>
      </c>
      <c r="W882" s="622" t="s">
        <v>763</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769</v>
      </c>
      <c r="I883" s="614"/>
      <c r="J883" s="595" t="s">
        <v>762</v>
      </c>
      <c r="K883" s="615" t="str">
        <f t="shared" si="355"/>
        <v>-</v>
      </c>
      <c r="L883" s="616" t="s">
        <v>763</v>
      </c>
      <c r="M883" s="616" t="s">
        <v>763</v>
      </c>
      <c r="N883" s="616" t="s">
        <v>763</v>
      </c>
      <c r="O883" s="616" t="s">
        <v>763</v>
      </c>
      <c r="P883" s="616" t="s">
        <v>763</v>
      </c>
      <c r="Q883" s="616" t="s">
        <v>763</v>
      </c>
      <c r="R883" s="616" t="s">
        <v>763</v>
      </c>
      <c r="S883" s="616" t="s">
        <v>763</v>
      </c>
      <c r="T883" s="616" t="s">
        <v>763</v>
      </c>
      <c r="U883" s="616" t="s">
        <v>763</v>
      </c>
      <c r="V883" s="616" t="s">
        <v>763</v>
      </c>
      <c r="W883" s="616" t="s">
        <v>763</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68" t="s">
        <v>770</v>
      </c>
      <c r="I884" s="969"/>
      <c r="J884" s="618" t="s">
        <v>765</v>
      </c>
      <c r="K884" s="619">
        <f t="shared" si="355"/>
        <v>43529</v>
      </c>
      <c r="L884" s="490">
        <v>10</v>
      </c>
      <c r="M884" s="620" t="s">
        <v>763</v>
      </c>
      <c r="N884" s="620" t="s">
        <v>763</v>
      </c>
      <c r="O884" s="620" t="s">
        <v>763</v>
      </c>
      <c r="P884" s="620" t="s">
        <v>763</v>
      </c>
      <c r="Q884" s="620" t="s">
        <v>763</v>
      </c>
      <c r="R884" s="620" t="s">
        <v>763</v>
      </c>
      <c r="S884" s="490" t="b">
        <v>1</v>
      </c>
      <c r="T884" s="620" t="s">
        <v>763</v>
      </c>
      <c r="U884" s="620" t="s">
        <v>763</v>
      </c>
      <c r="V884" s="620" t="s">
        <v>763</v>
      </c>
      <c r="W884" s="620" t="s">
        <v>763</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70"/>
      <c r="I885" s="971"/>
      <c r="J885" s="618" t="s">
        <v>766</v>
      </c>
      <c r="K885" s="619" t="str">
        <f t="shared" si="355"/>
        <v>-</v>
      </c>
      <c r="L885" s="620" t="s">
        <v>767</v>
      </c>
      <c r="M885" s="620" t="s">
        <v>767</v>
      </c>
      <c r="N885" s="620" t="s">
        <v>767</v>
      </c>
      <c r="O885" s="620" t="s">
        <v>767</v>
      </c>
      <c r="P885" s="620" t="s">
        <v>767</v>
      </c>
      <c r="Q885" s="620" t="s">
        <v>767</v>
      </c>
      <c r="R885" s="620" t="s">
        <v>767</v>
      </c>
      <c r="S885" s="620" t="s">
        <v>767</v>
      </c>
      <c r="T885" s="620" t="s">
        <v>767</v>
      </c>
      <c r="U885" s="620" t="s">
        <v>767</v>
      </c>
      <c r="V885" s="620" t="s">
        <v>767</v>
      </c>
      <c r="W885" s="620" t="s">
        <v>767</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72"/>
      <c r="I886" s="973"/>
      <c r="J886" s="603" t="s">
        <v>768</v>
      </c>
      <c r="K886" s="621" t="str">
        <f t="shared" si="355"/>
        <v>-</v>
      </c>
      <c r="L886" s="618" t="s">
        <v>763</v>
      </c>
      <c r="M886" s="618" t="s">
        <v>763</v>
      </c>
      <c r="N886" s="618" t="s">
        <v>763</v>
      </c>
      <c r="O886" s="618" t="s">
        <v>763</v>
      </c>
      <c r="P886" s="618" t="s">
        <v>763</v>
      </c>
      <c r="Q886" s="618" t="s">
        <v>763</v>
      </c>
      <c r="R886" s="618" t="s">
        <v>763</v>
      </c>
      <c r="S886" s="618" t="s">
        <v>763</v>
      </c>
      <c r="T886" s="618" t="s">
        <v>763</v>
      </c>
      <c r="U886" s="618" t="s">
        <v>763</v>
      </c>
      <c r="V886" s="622" t="s">
        <v>763</v>
      </c>
      <c r="W886" s="622" t="s">
        <v>763</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771</v>
      </c>
      <c r="I887" s="614"/>
      <c r="J887" s="595" t="s">
        <v>762</v>
      </c>
      <c r="K887" s="615" t="str">
        <f t="shared" si="355"/>
        <v>-</v>
      </c>
      <c r="L887" s="616" t="s">
        <v>763</v>
      </c>
      <c r="M887" s="623">
        <v>42</v>
      </c>
      <c r="N887" s="616" t="s">
        <v>763</v>
      </c>
      <c r="O887" s="616" t="s">
        <v>763</v>
      </c>
      <c r="P887" s="616" t="s">
        <v>763</v>
      </c>
      <c r="Q887" s="616" t="s">
        <v>763</v>
      </c>
      <c r="R887" s="616" t="s">
        <v>763</v>
      </c>
      <c r="S887" s="616" t="s">
        <v>763</v>
      </c>
      <c r="T887" s="616" t="s">
        <v>763</v>
      </c>
      <c r="U887" s="616" t="s">
        <v>763</v>
      </c>
      <c r="V887" s="616" t="s">
        <v>763</v>
      </c>
      <c r="W887" s="616" t="s">
        <v>763</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68" t="s">
        <v>772</v>
      </c>
      <c r="I888" s="969"/>
      <c r="J888" s="618" t="s">
        <v>765</v>
      </c>
      <c r="K888" s="619">
        <f t="shared" si="355"/>
        <v>43529</v>
      </c>
      <c r="L888" s="490">
        <v>10</v>
      </c>
      <c r="M888" s="620" t="s">
        <v>763</v>
      </c>
      <c r="N888" s="620" t="s">
        <v>763</v>
      </c>
      <c r="O888" s="620" t="s">
        <v>763</v>
      </c>
      <c r="P888" s="620" t="s">
        <v>763</v>
      </c>
      <c r="Q888" s="620" t="s">
        <v>763</v>
      </c>
      <c r="R888" s="620" t="s">
        <v>763</v>
      </c>
      <c r="S888" s="620" t="s">
        <v>763</v>
      </c>
      <c r="T888" s="620" t="s">
        <v>763</v>
      </c>
      <c r="U888" s="620" t="s">
        <v>763</v>
      </c>
      <c r="V888" s="620" t="s">
        <v>763</v>
      </c>
      <c r="W888" s="620" t="s">
        <v>763</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70"/>
      <c r="I889" s="971"/>
      <c r="J889" s="618" t="s">
        <v>766</v>
      </c>
      <c r="K889" s="619" t="str">
        <f t="shared" si="355"/>
        <v>-</v>
      </c>
      <c r="L889" s="620" t="s">
        <v>767</v>
      </c>
      <c r="M889" s="620" t="s">
        <v>767</v>
      </c>
      <c r="N889" s="620" t="s">
        <v>767</v>
      </c>
      <c r="O889" s="620" t="s">
        <v>767</v>
      </c>
      <c r="P889" s="620" t="s">
        <v>767</v>
      </c>
      <c r="Q889" s="620" t="s">
        <v>767</v>
      </c>
      <c r="R889" s="620" t="s">
        <v>767</v>
      </c>
      <c r="S889" s="620" t="s">
        <v>767</v>
      </c>
      <c r="T889" s="620" t="s">
        <v>767</v>
      </c>
      <c r="U889" s="620" t="s">
        <v>767</v>
      </c>
      <c r="V889" s="620" t="s">
        <v>767</v>
      </c>
      <c r="W889" s="620" t="s">
        <v>767</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72"/>
      <c r="I890" s="973"/>
      <c r="J890" s="603" t="s">
        <v>768</v>
      </c>
      <c r="K890" s="621" t="str">
        <f t="shared" si="355"/>
        <v>-</v>
      </c>
      <c r="L890" s="618" t="s">
        <v>763</v>
      </c>
      <c r="M890" s="618" t="s">
        <v>763</v>
      </c>
      <c r="N890" s="618" t="s">
        <v>763</v>
      </c>
      <c r="O890" s="618" t="s">
        <v>763</v>
      </c>
      <c r="P890" s="618" t="s">
        <v>763</v>
      </c>
      <c r="Q890" s="618" t="s">
        <v>763</v>
      </c>
      <c r="R890" s="618" t="s">
        <v>763</v>
      </c>
      <c r="S890" s="618" t="s">
        <v>763</v>
      </c>
      <c r="T890" s="618" t="s">
        <v>763</v>
      </c>
      <c r="U890" s="618" t="s">
        <v>763</v>
      </c>
      <c r="V890" s="622" t="s">
        <v>763</v>
      </c>
      <c r="W890" s="622" t="s">
        <v>763</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773</v>
      </c>
      <c r="I891" s="614"/>
      <c r="J891" s="595" t="s">
        <v>762</v>
      </c>
      <c r="K891" s="615" t="str">
        <f t="shared" si="355"/>
        <v>-</v>
      </c>
      <c r="L891" s="616" t="s">
        <v>763</v>
      </c>
      <c r="M891" s="616" t="s">
        <v>763</v>
      </c>
      <c r="N891" s="616" t="s">
        <v>763</v>
      </c>
      <c r="O891" s="616" t="s">
        <v>763</v>
      </c>
      <c r="P891" s="616" t="s">
        <v>763</v>
      </c>
      <c r="Q891" s="616" t="s">
        <v>763</v>
      </c>
      <c r="R891" s="616" t="s">
        <v>763</v>
      </c>
      <c r="S891" s="616" t="s">
        <v>763</v>
      </c>
      <c r="T891" s="616" t="s">
        <v>763</v>
      </c>
      <c r="U891" s="616" t="s">
        <v>763</v>
      </c>
      <c r="V891" s="616" t="s">
        <v>763</v>
      </c>
      <c r="W891" s="616" t="s">
        <v>763</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68" t="s">
        <v>774</v>
      </c>
      <c r="I892" s="969"/>
      <c r="J892" s="618" t="s">
        <v>765</v>
      </c>
      <c r="K892" s="619">
        <f t="shared" si="355"/>
        <v>43795</v>
      </c>
      <c r="L892" s="490">
        <v>48</v>
      </c>
      <c r="M892" s="620" t="s">
        <v>763</v>
      </c>
      <c r="N892" s="620" t="s">
        <v>763</v>
      </c>
      <c r="O892" s="620" t="s">
        <v>763</v>
      </c>
      <c r="P892" s="620" t="s">
        <v>763</v>
      </c>
      <c r="Q892" s="620" t="s">
        <v>763</v>
      </c>
      <c r="R892" s="620" t="s">
        <v>763</v>
      </c>
      <c r="S892" s="620" t="s">
        <v>763</v>
      </c>
      <c r="T892" s="620" t="s">
        <v>763</v>
      </c>
      <c r="U892" s="620" t="s">
        <v>763</v>
      </c>
      <c r="V892" s="620" t="s">
        <v>763</v>
      </c>
      <c r="W892" s="620" t="s">
        <v>763</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70"/>
      <c r="I893" s="971"/>
      <c r="J893" s="618" t="s">
        <v>766</v>
      </c>
      <c r="K893" s="619" t="str">
        <f t="shared" si="355"/>
        <v>-</v>
      </c>
      <c r="L893" s="620" t="s">
        <v>767</v>
      </c>
      <c r="M893" s="490">
        <v>26</v>
      </c>
      <c r="N893" s="620" t="s">
        <v>767</v>
      </c>
      <c r="O893" s="620" t="s">
        <v>767</v>
      </c>
      <c r="P893" s="620" t="s">
        <v>767</v>
      </c>
      <c r="Q893" s="620" t="s">
        <v>767</v>
      </c>
      <c r="R893" s="620" t="s">
        <v>767</v>
      </c>
      <c r="S893" s="620" t="s">
        <v>767</v>
      </c>
      <c r="T893" s="620" t="s">
        <v>767</v>
      </c>
      <c r="U893" s="620" t="s">
        <v>767</v>
      </c>
      <c r="V893" s="620" t="s">
        <v>767</v>
      </c>
      <c r="W893" s="620" t="s">
        <v>767</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72"/>
      <c r="I894" s="973"/>
      <c r="J894" s="603" t="s">
        <v>768</v>
      </c>
      <c r="K894" s="621" t="str">
        <f t="shared" si="355"/>
        <v>-</v>
      </c>
      <c r="L894" s="618" t="s">
        <v>763</v>
      </c>
      <c r="M894" s="618" t="s">
        <v>763</v>
      </c>
      <c r="N894" s="618" t="s">
        <v>763</v>
      </c>
      <c r="O894" s="618" t="s">
        <v>763</v>
      </c>
      <c r="P894" s="618" t="s">
        <v>763</v>
      </c>
      <c r="Q894" s="618" t="s">
        <v>763</v>
      </c>
      <c r="R894" s="618" t="s">
        <v>763</v>
      </c>
      <c r="S894" s="618" t="s">
        <v>763</v>
      </c>
      <c r="T894" s="618" t="s">
        <v>763</v>
      </c>
      <c r="U894" s="618" t="s">
        <v>763</v>
      </c>
      <c r="V894" s="622" t="s">
        <v>763</v>
      </c>
      <c r="W894" s="622" t="s">
        <v>763</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775</v>
      </c>
      <c r="I895" s="614"/>
      <c r="J895" s="595" t="s">
        <v>762</v>
      </c>
      <c r="K895" s="615" t="str">
        <f t="shared" si="355"/>
        <v>-</v>
      </c>
      <c r="L895" s="616" t="s">
        <v>763</v>
      </c>
      <c r="M895" s="616" t="s">
        <v>763</v>
      </c>
      <c r="N895" s="616" t="s">
        <v>763</v>
      </c>
      <c r="O895" s="616" t="s">
        <v>763</v>
      </c>
      <c r="P895" s="616" t="s">
        <v>763</v>
      </c>
      <c r="Q895" s="616" t="s">
        <v>763</v>
      </c>
      <c r="R895" s="616" t="s">
        <v>763</v>
      </c>
      <c r="S895" s="616" t="s">
        <v>763</v>
      </c>
      <c r="T895" s="616" t="s">
        <v>763</v>
      </c>
      <c r="U895" s="616" t="s">
        <v>763</v>
      </c>
      <c r="V895" s="616" t="s">
        <v>763</v>
      </c>
      <c r="W895" s="616" t="s">
        <v>763</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68" t="s">
        <v>776</v>
      </c>
      <c r="I896" s="969"/>
      <c r="J896" s="618" t="s">
        <v>765</v>
      </c>
      <c r="K896" s="619">
        <f t="shared" si="355"/>
        <v>43795</v>
      </c>
      <c r="L896" s="490">
        <v>48</v>
      </c>
      <c r="M896" s="620" t="s">
        <v>763</v>
      </c>
      <c r="N896" s="620" t="s">
        <v>763</v>
      </c>
      <c r="O896" s="620" t="s">
        <v>763</v>
      </c>
      <c r="P896" s="620" t="s">
        <v>763</v>
      </c>
      <c r="Q896" s="620" t="s">
        <v>763</v>
      </c>
      <c r="R896" s="620" t="s">
        <v>763</v>
      </c>
      <c r="S896" s="620" t="s">
        <v>763</v>
      </c>
      <c r="T896" s="620" t="s">
        <v>763</v>
      </c>
      <c r="U896" s="620" t="s">
        <v>763</v>
      </c>
      <c r="V896" s="620" t="s">
        <v>763</v>
      </c>
      <c r="W896" s="620" t="s">
        <v>763</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70"/>
      <c r="I897" s="971"/>
      <c r="J897" s="618" t="s">
        <v>766</v>
      </c>
      <c r="K897" s="619" t="str">
        <f t="shared" si="355"/>
        <v>-</v>
      </c>
      <c r="L897" s="620" t="s">
        <v>767</v>
      </c>
      <c r="M897" s="490">
        <v>34</v>
      </c>
      <c r="N897" s="620" t="s">
        <v>767</v>
      </c>
      <c r="O897" s="620" t="s">
        <v>767</v>
      </c>
      <c r="P897" s="620" t="s">
        <v>767</v>
      </c>
      <c r="Q897" s="620" t="s">
        <v>767</v>
      </c>
      <c r="R897" s="620" t="s">
        <v>767</v>
      </c>
      <c r="S897" s="620" t="s">
        <v>767</v>
      </c>
      <c r="T897" s="620" t="s">
        <v>767</v>
      </c>
      <c r="U897" s="620" t="s">
        <v>767</v>
      </c>
      <c r="V897" s="620" t="s">
        <v>767</v>
      </c>
      <c r="W897" s="620" t="s">
        <v>767</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72"/>
      <c r="I898" s="973"/>
      <c r="J898" s="603" t="s">
        <v>768</v>
      </c>
      <c r="K898" s="621" t="str">
        <f t="shared" si="355"/>
        <v>-</v>
      </c>
      <c r="L898" s="618" t="s">
        <v>763</v>
      </c>
      <c r="M898" s="618" t="s">
        <v>763</v>
      </c>
      <c r="N898" s="618" t="s">
        <v>763</v>
      </c>
      <c r="O898" s="618" t="s">
        <v>763</v>
      </c>
      <c r="P898" s="618" t="s">
        <v>763</v>
      </c>
      <c r="Q898" s="618" t="s">
        <v>763</v>
      </c>
      <c r="R898" s="618" t="s">
        <v>763</v>
      </c>
      <c r="S898" s="618" t="s">
        <v>763</v>
      </c>
      <c r="T898" s="618" t="s">
        <v>763</v>
      </c>
      <c r="U898" s="618" t="s">
        <v>763</v>
      </c>
      <c r="V898" s="622" t="s">
        <v>763</v>
      </c>
      <c r="W898" s="622" t="s">
        <v>763</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777</v>
      </c>
      <c r="I899" s="614"/>
      <c r="J899" s="595" t="s">
        <v>762</v>
      </c>
      <c r="K899" s="615">
        <f t="shared" si="355"/>
        <v>43452</v>
      </c>
      <c r="L899" s="624">
        <v>-1</v>
      </c>
      <c r="M899" s="616" t="s">
        <v>763</v>
      </c>
      <c r="N899" s="616" t="s">
        <v>763</v>
      </c>
      <c r="O899" s="616" t="s">
        <v>763</v>
      </c>
      <c r="P899" s="616" t="s">
        <v>763</v>
      </c>
      <c r="Q899" s="616" t="s">
        <v>763</v>
      </c>
      <c r="R899" s="616" t="s">
        <v>763</v>
      </c>
      <c r="S899" s="616" t="s">
        <v>763</v>
      </c>
      <c r="T899" s="616" t="s">
        <v>763</v>
      </c>
      <c r="U899" s="616" t="s">
        <v>763</v>
      </c>
      <c r="V899" s="616" t="s">
        <v>763</v>
      </c>
      <c r="W899" s="616" t="s">
        <v>763</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68"/>
      <c r="I900" s="969"/>
      <c r="J900" s="618" t="s">
        <v>765</v>
      </c>
      <c r="K900" s="619" t="str">
        <f t="shared" si="355"/>
        <v>-</v>
      </c>
      <c r="L900" s="620" t="s">
        <v>763</v>
      </c>
      <c r="M900" s="620" t="s">
        <v>763</v>
      </c>
      <c r="N900" s="620" t="s">
        <v>763</v>
      </c>
      <c r="O900" s="620" t="s">
        <v>763</v>
      </c>
      <c r="P900" s="620" t="s">
        <v>763</v>
      </c>
      <c r="Q900" s="620" t="s">
        <v>763</v>
      </c>
      <c r="R900" s="620" t="s">
        <v>763</v>
      </c>
      <c r="S900" s="620" t="s">
        <v>763</v>
      </c>
      <c r="T900" s="620" t="s">
        <v>763</v>
      </c>
      <c r="U900" s="620" t="s">
        <v>763</v>
      </c>
      <c r="V900" s="620" t="s">
        <v>763</v>
      </c>
      <c r="W900" s="620" t="s">
        <v>763</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70"/>
      <c r="I901" s="971"/>
      <c r="J901" s="618" t="s">
        <v>766</v>
      </c>
      <c r="K901" s="619" t="str">
        <f t="shared" si="355"/>
        <v>-</v>
      </c>
      <c r="L901" s="620" t="s">
        <v>767</v>
      </c>
      <c r="M901" s="620" t="s">
        <v>767</v>
      </c>
      <c r="N901" s="620" t="s">
        <v>767</v>
      </c>
      <c r="O901" s="620" t="s">
        <v>767</v>
      </c>
      <c r="P901" s="620" t="s">
        <v>767</v>
      </c>
      <c r="Q901" s="620" t="s">
        <v>767</v>
      </c>
      <c r="R901" s="620" t="s">
        <v>767</v>
      </c>
      <c r="S901" s="620" t="s">
        <v>767</v>
      </c>
      <c r="T901" s="620" t="s">
        <v>767</v>
      </c>
      <c r="U901" s="620" t="s">
        <v>767</v>
      </c>
      <c r="V901" s="620" t="s">
        <v>767</v>
      </c>
      <c r="W901" s="620" t="s">
        <v>767</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72"/>
      <c r="I902" s="973"/>
      <c r="J902" s="603" t="s">
        <v>768</v>
      </c>
      <c r="K902" s="621" t="str">
        <f t="shared" si="355"/>
        <v>-</v>
      </c>
      <c r="L902" s="618" t="s">
        <v>763</v>
      </c>
      <c r="M902" s="618" t="s">
        <v>763</v>
      </c>
      <c r="N902" s="618" t="s">
        <v>763</v>
      </c>
      <c r="O902" s="618" t="s">
        <v>763</v>
      </c>
      <c r="P902" s="618" t="s">
        <v>763</v>
      </c>
      <c r="Q902" s="618" t="s">
        <v>763</v>
      </c>
      <c r="R902" s="618" t="s">
        <v>763</v>
      </c>
      <c r="S902" s="618" t="s">
        <v>763</v>
      </c>
      <c r="T902" s="618" t="s">
        <v>763</v>
      </c>
      <c r="U902" s="618" t="s">
        <v>763</v>
      </c>
      <c r="V902" s="622" t="s">
        <v>763</v>
      </c>
      <c r="W902" s="622" t="s">
        <v>763</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778</v>
      </c>
      <c r="I903" s="614"/>
      <c r="J903" s="595" t="s">
        <v>762</v>
      </c>
      <c r="K903" s="615">
        <f t="shared" si="355"/>
        <v>43452</v>
      </c>
      <c r="L903" s="624">
        <v>-1</v>
      </c>
      <c r="M903" s="616" t="s">
        <v>763</v>
      </c>
      <c r="N903" s="616" t="s">
        <v>763</v>
      </c>
      <c r="O903" s="616" t="s">
        <v>763</v>
      </c>
      <c r="P903" s="616" t="s">
        <v>763</v>
      </c>
      <c r="Q903" s="616" t="s">
        <v>763</v>
      </c>
      <c r="R903" s="616" t="s">
        <v>763</v>
      </c>
      <c r="S903" s="616" t="s">
        <v>763</v>
      </c>
      <c r="T903" s="616" t="s">
        <v>763</v>
      </c>
      <c r="U903" s="616" t="s">
        <v>763</v>
      </c>
      <c r="V903" s="616" t="s">
        <v>763</v>
      </c>
      <c r="W903" s="616" t="s">
        <v>763</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68"/>
      <c r="I904" s="969"/>
      <c r="J904" s="618" t="s">
        <v>765</v>
      </c>
      <c r="K904" s="619" t="str">
        <f t="shared" si="355"/>
        <v>-</v>
      </c>
      <c r="L904" s="620" t="s">
        <v>763</v>
      </c>
      <c r="M904" s="620" t="s">
        <v>763</v>
      </c>
      <c r="N904" s="620" t="s">
        <v>763</v>
      </c>
      <c r="O904" s="620" t="s">
        <v>763</v>
      </c>
      <c r="P904" s="620" t="s">
        <v>763</v>
      </c>
      <c r="Q904" s="620" t="s">
        <v>763</v>
      </c>
      <c r="R904" s="620" t="s">
        <v>763</v>
      </c>
      <c r="S904" s="620" t="s">
        <v>763</v>
      </c>
      <c r="T904" s="620" t="s">
        <v>763</v>
      </c>
      <c r="U904" s="620" t="s">
        <v>763</v>
      </c>
      <c r="V904" s="620" t="s">
        <v>763</v>
      </c>
      <c r="W904" s="620" t="s">
        <v>763</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70"/>
      <c r="I905" s="971"/>
      <c r="J905" s="618" t="s">
        <v>766</v>
      </c>
      <c r="K905" s="619" t="str">
        <f t="shared" si="355"/>
        <v>-</v>
      </c>
      <c r="L905" s="620" t="s">
        <v>767</v>
      </c>
      <c r="M905" s="620" t="s">
        <v>767</v>
      </c>
      <c r="N905" s="620" t="s">
        <v>767</v>
      </c>
      <c r="O905" s="620" t="s">
        <v>767</v>
      </c>
      <c r="P905" s="620" t="s">
        <v>767</v>
      </c>
      <c r="Q905" s="620" t="s">
        <v>767</v>
      </c>
      <c r="R905" s="620" t="s">
        <v>767</v>
      </c>
      <c r="S905" s="620" t="s">
        <v>767</v>
      </c>
      <c r="T905" s="620" t="s">
        <v>767</v>
      </c>
      <c r="U905" s="620" t="s">
        <v>767</v>
      </c>
      <c r="V905" s="620" t="s">
        <v>767</v>
      </c>
      <c r="W905" s="620" t="s">
        <v>767</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72"/>
      <c r="I906" s="973"/>
      <c r="J906" s="603" t="s">
        <v>768</v>
      </c>
      <c r="K906" s="621" t="str">
        <f t="shared" si="355"/>
        <v>-</v>
      </c>
      <c r="L906" s="618" t="s">
        <v>763</v>
      </c>
      <c r="M906" s="618" t="s">
        <v>763</v>
      </c>
      <c r="N906" s="618" t="s">
        <v>763</v>
      </c>
      <c r="O906" s="618" t="s">
        <v>763</v>
      </c>
      <c r="P906" s="618" t="s">
        <v>763</v>
      </c>
      <c r="Q906" s="618" t="s">
        <v>763</v>
      </c>
      <c r="R906" s="618" t="s">
        <v>763</v>
      </c>
      <c r="S906" s="618" t="s">
        <v>763</v>
      </c>
      <c r="T906" s="618" t="s">
        <v>763</v>
      </c>
      <c r="U906" s="618" t="s">
        <v>763</v>
      </c>
      <c r="V906" s="622" t="s">
        <v>763</v>
      </c>
      <c r="W906" s="622" t="s">
        <v>763</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779</v>
      </c>
      <c r="I907" s="614"/>
      <c r="J907" s="595" t="s">
        <v>762</v>
      </c>
      <c r="K907" s="615">
        <f t="shared" si="355"/>
        <v>43452</v>
      </c>
      <c r="L907" s="624">
        <v>-1</v>
      </c>
      <c r="M907" s="616" t="s">
        <v>763</v>
      </c>
      <c r="N907" s="616" t="s">
        <v>763</v>
      </c>
      <c r="O907" s="616" t="s">
        <v>763</v>
      </c>
      <c r="P907" s="616" t="s">
        <v>763</v>
      </c>
      <c r="Q907" s="616" t="s">
        <v>763</v>
      </c>
      <c r="R907" s="616" t="s">
        <v>763</v>
      </c>
      <c r="S907" s="616" t="s">
        <v>763</v>
      </c>
      <c r="T907" s="616" t="s">
        <v>763</v>
      </c>
      <c r="U907" s="616" t="s">
        <v>763</v>
      </c>
      <c r="V907" s="616" t="s">
        <v>763</v>
      </c>
      <c r="W907" s="616" t="s">
        <v>763</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68"/>
      <c r="I908" s="969"/>
      <c r="J908" s="618" t="s">
        <v>765</v>
      </c>
      <c r="K908" s="619" t="str">
        <f t="shared" si="355"/>
        <v>-</v>
      </c>
      <c r="L908" s="620" t="s">
        <v>763</v>
      </c>
      <c r="M908" s="620" t="s">
        <v>763</v>
      </c>
      <c r="N908" s="620" t="s">
        <v>763</v>
      </c>
      <c r="O908" s="620" t="s">
        <v>763</v>
      </c>
      <c r="P908" s="620" t="s">
        <v>763</v>
      </c>
      <c r="Q908" s="620" t="s">
        <v>763</v>
      </c>
      <c r="R908" s="620" t="s">
        <v>763</v>
      </c>
      <c r="S908" s="620" t="s">
        <v>763</v>
      </c>
      <c r="T908" s="620" t="s">
        <v>763</v>
      </c>
      <c r="U908" s="620" t="s">
        <v>763</v>
      </c>
      <c r="V908" s="620" t="s">
        <v>763</v>
      </c>
      <c r="W908" s="620" t="s">
        <v>763</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70"/>
      <c r="I909" s="971"/>
      <c r="J909" s="618" t="s">
        <v>766</v>
      </c>
      <c r="K909" s="619" t="str">
        <f t="shared" si="355"/>
        <v>-</v>
      </c>
      <c r="L909" s="620" t="s">
        <v>767</v>
      </c>
      <c r="M909" s="620" t="s">
        <v>767</v>
      </c>
      <c r="N909" s="620" t="s">
        <v>767</v>
      </c>
      <c r="O909" s="620" t="s">
        <v>767</v>
      </c>
      <c r="P909" s="620" t="s">
        <v>767</v>
      </c>
      <c r="Q909" s="620" t="s">
        <v>767</v>
      </c>
      <c r="R909" s="620" t="s">
        <v>767</v>
      </c>
      <c r="S909" s="620" t="s">
        <v>767</v>
      </c>
      <c r="T909" s="620" t="s">
        <v>767</v>
      </c>
      <c r="U909" s="620" t="s">
        <v>767</v>
      </c>
      <c r="V909" s="620" t="s">
        <v>767</v>
      </c>
      <c r="W909" s="620" t="s">
        <v>767</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72"/>
      <c r="I910" s="973"/>
      <c r="J910" s="603" t="s">
        <v>768</v>
      </c>
      <c r="K910" s="621" t="str">
        <f t="shared" si="355"/>
        <v>-</v>
      </c>
      <c r="L910" s="618" t="s">
        <v>763</v>
      </c>
      <c r="M910" s="618" t="s">
        <v>763</v>
      </c>
      <c r="N910" s="618" t="s">
        <v>763</v>
      </c>
      <c r="O910" s="618" t="s">
        <v>763</v>
      </c>
      <c r="P910" s="618" t="s">
        <v>763</v>
      </c>
      <c r="Q910" s="618" t="s">
        <v>763</v>
      </c>
      <c r="R910" s="618" t="s">
        <v>763</v>
      </c>
      <c r="S910" s="618" t="s">
        <v>763</v>
      </c>
      <c r="T910" s="618" t="s">
        <v>763</v>
      </c>
      <c r="U910" s="618" t="s">
        <v>763</v>
      </c>
      <c r="V910" s="622" t="s">
        <v>763</v>
      </c>
      <c r="W910" s="622" t="s">
        <v>763</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780</v>
      </c>
      <c r="I911" s="614"/>
      <c r="J911" s="595" t="s">
        <v>762</v>
      </c>
      <c r="K911" s="615" t="str">
        <f t="shared" ref="K911:K942" si="358">IFERROR(DATE(2019,1,($L911-1)*7+1),"-")</f>
        <v>-</v>
      </c>
      <c r="L911" s="616" t="s">
        <v>763</v>
      </c>
      <c r="M911" s="616" t="s">
        <v>763</v>
      </c>
      <c r="N911" s="616" t="s">
        <v>763</v>
      </c>
      <c r="O911" s="616" t="s">
        <v>763</v>
      </c>
      <c r="P911" s="616" t="s">
        <v>763</v>
      </c>
      <c r="Q911" s="616" t="s">
        <v>763</v>
      </c>
      <c r="R911" s="616" t="s">
        <v>763</v>
      </c>
      <c r="S911" s="616" t="s">
        <v>763</v>
      </c>
      <c r="T911" s="616" t="s">
        <v>763</v>
      </c>
      <c r="U911" s="616" t="s">
        <v>763</v>
      </c>
      <c r="V911" s="616" t="s">
        <v>763</v>
      </c>
      <c r="W911" s="616" t="s">
        <v>763</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68" t="s">
        <v>781</v>
      </c>
      <c r="I912" s="969"/>
      <c r="J912" s="618" t="s">
        <v>765</v>
      </c>
      <c r="K912" s="619" t="str">
        <f t="shared" si="358"/>
        <v>-</v>
      </c>
      <c r="L912" s="620" t="s">
        <v>763</v>
      </c>
      <c r="M912" s="620" t="s">
        <v>763</v>
      </c>
      <c r="N912" s="620" t="s">
        <v>763</v>
      </c>
      <c r="O912" s="620" t="s">
        <v>763</v>
      </c>
      <c r="P912" s="620" t="s">
        <v>763</v>
      </c>
      <c r="Q912" s="490">
        <v>0</v>
      </c>
      <c r="R912" s="620" t="s">
        <v>763</v>
      </c>
      <c r="S912" s="490" t="b">
        <v>1</v>
      </c>
      <c r="T912" s="620" t="s">
        <v>763</v>
      </c>
      <c r="U912" s="620" t="s">
        <v>763</v>
      </c>
      <c r="V912" s="620" t="s">
        <v>763</v>
      </c>
      <c r="W912" s="620" t="s">
        <v>763</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70"/>
      <c r="I913" s="971"/>
      <c r="J913" s="618" t="s">
        <v>766</v>
      </c>
      <c r="K913" s="619" t="str">
        <f t="shared" si="358"/>
        <v>-</v>
      </c>
      <c r="L913" s="620" t="s">
        <v>767</v>
      </c>
      <c r="M913" s="620" t="s">
        <v>767</v>
      </c>
      <c r="N913" s="620" t="s">
        <v>767</v>
      </c>
      <c r="O913" s="620" t="s">
        <v>767</v>
      </c>
      <c r="P913" s="620" t="s">
        <v>767</v>
      </c>
      <c r="Q913" s="620" t="s">
        <v>767</v>
      </c>
      <c r="R913" s="620" t="s">
        <v>767</v>
      </c>
      <c r="S913" s="620" t="s">
        <v>767</v>
      </c>
      <c r="T913" s="620" t="s">
        <v>767</v>
      </c>
      <c r="U913" s="620" t="s">
        <v>767</v>
      </c>
      <c r="V913" s="620" t="s">
        <v>767</v>
      </c>
      <c r="W913" s="620" t="s">
        <v>767</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72"/>
      <c r="I914" s="973"/>
      <c r="J914" s="603" t="s">
        <v>768</v>
      </c>
      <c r="K914" s="621" t="str">
        <f t="shared" si="358"/>
        <v>-</v>
      </c>
      <c r="L914" s="618" t="s">
        <v>763</v>
      </c>
      <c r="M914" s="618" t="s">
        <v>763</v>
      </c>
      <c r="N914" s="618" t="s">
        <v>763</v>
      </c>
      <c r="O914" s="618" t="s">
        <v>763</v>
      </c>
      <c r="P914" s="618" t="s">
        <v>763</v>
      </c>
      <c r="Q914" s="618" t="s">
        <v>763</v>
      </c>
      <c r="R914" s="618" t="s">
        <v>763</v>
      </c>
      <c r="S914" s="618" t="s">
        <v>763</v>
      </c>
      <c r="T914" s="618" t="s">
        <v>763</v>
      </c>
      <c r="U914" s="618" t="s">
        <v>763</v>
      </c>
      <c r="V914" s="622" t="s">
        <v>763</v>
      </c>
      <c r="W914" s="622" t="s">
        <v>763</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782</v>
      </c>
      <c r="I915" s="614"/>
      <c r="J915" s="595" t="s">
        <v>762</v>
      </c>
      <c r="K915" s="615" t="str">
        <f t="shared" si="358"/>
        <v>-</v>
      </c>
      <c r="L915" s="616" t="s">
        <v>763</v>
      </c>
      <c r="M915" s="616" t="s">
        <v>763</v>
      </c>
      <c r="N915" s="616" t="s">
        <v>763</v>
      </c>
      <c r="O915" s="616" t="s">
        <v>763</v>
      </c>
      <c r="P915" s="616" t="s">
        <v>763</v>
      </c>
      <c r="Q915" s="616" t="s">
        <v>763</v>
      </c>
      <c r="R915" s="616" t="s">
        <v>763</v>
      </c>
      <c r="S915" s="616" t="s">
        <v>763</v>
      </c>
      <c r="T915" s="616" t="s">
        <v>763</v>
      </c>
      <c r="U915" s="616" t="s">
        <v>763</v>
      </c>
      <c r="V915" s="616" t="s">
        <v>763</v>
      </c>
      <c r="W915" s="616" t="s">
        <v>763</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68" t="s">
        <v>783</v>
      </c>
      <c r="I916" s="969"/>
      <c r="J916" s="618" t="s">
        <v>765</v>
      </c>
      <c r="K916" s="619" t="str">
        <f t="shared" si="358"/>
        <v>-</v>
      </c>
      <c r="L916" s="620" t="s">
        <v>763</v>
      </c>
      <c r="M916" s="620" t="s">
        <v>763</v>
      </c>
      <c r="N916" s="620" t="s">
        <v>763</v>
      </c>
      <c r="O916" s="620" t="s">
        <v>763</v>
      </c>
      <c r="P916" s="620" t="s">
        <v>763</v>
      </c>
      <c r="Q916" s="625">
        <f>INT($I$366/7)</f>
        <v>5</v>
      </c>
      <c r="R916" s="620" t="s">
        <v>763</v>
      </c>
      <c r="S916" s="490" t="b">
        <v>1</v>
      </c>
      <c r="T916" s="620">
        <v>1</v>
      </c>
      <c r="U916" s="620" t="s">
        <v>763</v>
      </c>
      <c r="V916" s="620" t="s">
        <v>763</v>
      </c>
      <c r="W916" s="620" t="s">
        <v>763</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70"/>
      <c r="I917" s="971"/>
      <c r="J917" s="618" t="s">
        <v>766</v>
      </c>
      <c r="K917" s="619" t="str">
        <f t="shared" si="358"/>
        <v>-</v>
      </c>
      <c r="L917" s="620" t="s">
        <v>767</v>
      </c>
      <c r="M917" s="620" t="s">
        <v>767</v>
      </c>
      <c r="N917" s="620" t="s">
        <v>767</v>
      </c>
      <c r="O917" s="620" t="s">
        <v>767</v>
      </c>
      <c r="P917" s="620" t="s">
        <v>767</v>
      </c>
      <c r="Q917" s="620" t="s">
        <v>767</v>
      </c>
      <c r="R917" s="620" t="s">
        <v>767</v>
      </c>
      <c r="S917" s="620" t="s">
        <v>767</v>
      </c>
      <c r="T917" s="620" t="s">
        <v>767</v>
      </c>
      <c r="U917" s="620" t="s">
        <v>767</v>
      </c>
      <c r="V917" s="620" t="s">
        <v>767</v>
      </c>
      <c r="W917" s="620" t="s">
        <v>767</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72"/>
      <c r="I918" s="973"/>
      <c r="J918" s="603" t="s">
        <v>768</v>
      </c>
      <c r="K918" s="621" t="str">
        <f t="shared" si="358"/>
        <v>-</v>
      </c>
      <c r="L918" s="618" t="s">
        <v>763</v>
      </c>
      <c r="M918" s="618" t="s">
        <v>763</v>
      </c>
      <c r="N918" s="618" t="s">
        <v>763</v>
      </c>
      <c r="O918" s="618" t="s">
        <v>763</v>
      </c>
      <c r="P918" s="618" t="s">
        <v>763</v>
      </c>
      <c r="Q918" s="618" t="s">
        <v>763</v>
      </c>
      <c r="R918" s="618" t="s">
        <v>763</v>
      </c>
      <c r="S918" s="618" t="s">
        <v>763</v>
      </c>
      <c r="T918" s="618" t="s">
        <v>763</v>
      </c>
      <c r="U918" s="618" t="s">
        <v>763</v>
      </c>
      <c r="V918" s="622" t="s">
        <v>763</v>
      </c>
      <c r="W918" s="622" t="s">
        <v>763</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784</v>
      </c>
      <c r="I919" s="614"/>
      <c r="J919" s="595" t="s">
        <v>762</v>
      </c>
      <c r="K919" s="615" t="str">
        <f t="shared" si="358"/>
        <v>-</v>
      </c>
      <c r="L919" s="616" t="s">
        <v>763</v>
      </c>
      <c r="M919" s="616" t="s">
        <v>763</v>
      </c>
      <c r="N919" s="616" t="s">
        <v>763</v>
      </c>
      <c r="O919" s="616" t="s">
        <v>763</v>
      </c>
      <c r="P919" s="616" t="s">
        <v>763</v>
      </c>
      <c r="Q919" s="616" t="s">
        <v>763</v>
      </c>
      <c r="R919" s="616" t="s">
        <v>763</v>
      </c>
      <c r="S919" s="616" t="s">
        <v>763</v>
      </c>
      <c r="T919" s="616" t="s">
        <v>763</v>
      </c>
      <c r="U919" s="616" t="s">
        <v>763</v>
      </c>
      <c r="V919" s="616" t="s">
        <v>763</v>
      </c>
      <c r="W919" s="616" t="s">
        <v>763</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68" t="s">
        <v>785</v>
      </c>
      <c r="I920" s="969"/>
      <c r="J920" s="618" t="s">
        <v>765</v>
      </c>
      <c r="K920" s="619" t="str">
        <f t="shared" si="358"/>
        <v>-</v>
      </c>
      <c r="L920" s="620" t="s">
        <v>763</v>
      </c>
      <c r="M920" s="620" t="s">
        <v>763</v>
      </c>
      <c r="N920" s="620" t="s">
        <v>763</v>
      </c>
      <c r="O920" s="620" t="s">
        <v>763</v>
      </c>
      <c r="P920" s="620" t="s">
        <v>763</v>
      </c>
      <c r="Q920" s="625">
        <f>INT($I$367/7)</f>
        <v>7</v>
      </c>
      <c r="R920" s="620" t="s">
        <v>763</v>
      </c>
      <c r="S920" s="490" t="b">
        <v>1</v>
      </c>
      <c r="T920" s="620">
        <v>2</v>
      </c>
      <c r="U920" s="620" t="s">
        <v>763</v>
      </c>
      <c r="V920" s="620" t="s">
        <v>763</v>
      </c>
      <c r="W920" s="620" t="s">
        <v>763</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70"/>
      <c r="I921" s="971"/>
      <c r="J921" s="618" t="s">
        <v>766</v>
      </c>
      <c r="K921" s="619" t="str">
        <f t="shared" si="358"/>
        <v>-</v>
      </c>
      <c r="L921" s="620" t="s">
        <v>767</v>
      </c>
      <c r="M921" s="620" t="s">
        <v>767</v>
      </c>
      <c r="N921" s="620" t="s">
        <v>767</v>
      </c>
      <c r="O921" s="620" t="s">
        <v>767</v>
      </c>
      <c r="P921" s="620" t="s">
        <v>767</v>
      </c>
      <c r="Q921" s="620" t="s">
        <v>767</v>
      </c>
      <c r="R921" s="620" t="s">
        <v>767</v>
      </c>
      <c r="S921" s="620" t="s">
        <v>767</v>
      </c>
      <c r="T921" s="620" t="s">
        <v>767</v>
      </c>
      <c r="U921" s="620" t="s">
        <v>767</v>
      </c>
      <c r="V921" s="620" t="s">
        <v>767</v>
      </c>
      <c r="W921" s="620" t="s">
        <v>767</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72"/>
      <c r="I922" s="973"/>
      <c r="J922" s="603" t="s">
        <v>768</v>
      </c>
      <c r="K922" s="621" t="str">
        <f t="shared" si="358"/>
        <v>-</v>
      </c>
      <c r="L922" s="618" t="s">
        <v>763</v>
      </c>
      <c r="M922" s="618" t="s">
        <v>763</v>
      </c>
      <c r="N922" s="618" t="s">
        <v>763</v>
      </c>
      <c r="O922" s="618" t="s">
        <v>763</v>
      </c>
      <c r="P922" s="618" t="s">
        <v>763</v>
      </c>
      <c r="Q922" s="618" t="s">
        <v>763</v>
      </c>
      <c r="R922" s="618" t="s">
        <v>763</v>
      </c>
      <c r="S922" s="618" t="s">
        <v>763</v>
      </c>
      <c r="T922" s="618" t="s">
        <v>763</v>
      </c>
      <c r="U922" s="618" t="s">
        <v>763</v>
      </c>
      <c r="V922" s="622" t="s">
        <v>763</v>
      </c>
      <c r="W922" s="622" t="s">
        <v>763</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786</v>
      </c>
      <c r="I923" s="614"/>
      <c r="J923" s="595" t="s">
        <v>762</v>
      </c>
      <c r="K923" s="615" t="str">
        <f t="shared" si="358"/>
        <v>-</v>
      </c>
      <c r="L923" s="616" t="s">
        <v>763</v>
      </c>
      <c r="M923" s="616" t="s">
        <v>763</v>
      </c>
      <c r="N923" s="616" t="s">
        <v>763</v>
      </c>
      <c r="O923" s="616" t="s">
        <v>763</v>
      </c>
      <c r="P923" s="616" t="s">
        <v>763</v>
      </c>
      <c r="Q923" s="616" t="s">
        <v>763</v>
      </c>
      <c r="R923" s="616" t="s">
        <v>763</v>
      </c>
      <c r="S923" s="616" t="s">
        <v>763</v>
      </c>
      <c r="T923" s="616" t="s">
        <v>763</v>
      </c>
      <c r="U923" s="616" t="s">
        <v>763</v>
      </c>
      <c r="V923" s="616" t="s">
        <v>763</v>
      </c>
      <c r="W923" s="616" t="s">
        <v>763</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68" t="s">
        <v>785</v>
      </c>
      <c r="I924" s="969"/>
      <c r="J924" s="618" t="s">
        <v>765</v>
      </c>
      <c r="K924" s="619" t="str">
        <f t="shared" si="358"/>
        <v>-</v>
      </c>
      <c r="L924" s="620" t="s">
        <v>763</v>
      </c>
      <c r="M924" s="620" t="s">
        <v>763</v>
      </c>
      <c r="N924" s="620" t="s">
        <v>763</v>
      </c>
      <c r="O924" s="620" t="s">
        <v>763</v>
      </c>
      <c r="P924" s="620" t="s">
        <v>763</v>
      </c>
      <c r="Q924" s="625">
        <f>INT($I$368/7)</f>
        <v>7</v>
      </c>
      <c r="R924" s="620" t="s">
        <v>763</v>
      </c>
      <c r="S924" s="490" t="b">
        <v>1</v>
      </c>
      <c r="T924" s="620">
        <v>3</v>
      </c>
      <c r="U924" s="620" t="s">
        <v>763</v>
      </c>
      <c r="V924" s="620" t="s">
        <v>763</v>
      </c>
      <c r="W924" s="620" t="s">
        <v>763</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70"/>
      <c r="I925" s="971"/>
      <c r="J925" s="618" t="s">
        <v>766</v>
      </c>
      <c r="K925" s="619" t="str">
        <f t="shared" si="358"/>
        <v>-</v>
      </c>
      <c r="L925" s="620" t="s">
        <v>767</v>
      </c>
      <c r="M925" s="620" t="s">
        <v>767</v>
      </c>
      <c r="N925" s="620" t="s">
        <v>767</v>
      </c>
      <c r="O925" s="620" t="s">
        <v>767</v>
      </c>
      <c r="P925" s="620" t="s">
        <v>767</v>
      </c>
      <c r="Q925" s="620" t="s">
        <v>767</v>
      </c>
      <c r="R925" s="620" t="s">
        <v>767</v>
      </c>
      <c r="S925" s="620" t="s">
        <v>767</v>
      </c>
      <c r="T925" s="620" t="s">
        <v>767</v>
      </c>
      <c r="U925" s="620" t="s">
        <v>767</v>
      </c>
      <c r="V925" s="620" t="s">
        <v>767</v>
      </c>
      <c r="W925" s="620" t="s">
        <v>767</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72"/>
      <c r="I926" s="973"/>
      <c r="J926" s="603" t="s">
        <v>768</v>
      </c>
      <c r="K926" s="621" t="str">
        <f t="shared" si="358"/>
        <v>-</v>
      </c>
      <c r="L926" s="618" t="s">
        <v>763</v>
      </c>
      <c r="M926" s="618" t="s">
        <v>763</v>
      </c>
      <c r="N926" s="618" t="s">
        <v>763</v>
      </c>
      <c r="O926" s="618" t="s">
        <v>763</v>
      </c>
      <c r="P926" s="618" t="s">
        <v>763</v>
      </c>
      <c r="Q926" s="618" t="s">
        <v>763</v>
      </c>
      <c r="R926" s="618" t="s">
        <v>763</v>
      </c>
      <c r="S926" s="618" t="s">
        <v>763</v>
      </c>
      <c r="T926" s="618" t="s">
        <v>763</v>
      </c>
      <c r="U926" s="618" t="s">
        <v>763</v>
      </c>
      <c r="V926" s="622" t="s">
        <v>763</v>
      </c>
      <c r="W926" s="622" t="s">
        <v>763</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787</v>
      </c>
      <c r="I927" s="614"/>
      <c r="J927" s="595" t="s">
        <v>762</v>
      </c>
      <c r="K927" s="615" t="str">
        <f t="shared" si="358"/>
        <v>-</v>
      </c>
      <c r="L927" s="616" t="s">
        <v>763</v>
      </c>
      <c r="M927" s="616" t="s">
        <v>763</v>
      </c>
      <c r="N927" s="616" t="s">
        <v>763</v>
      </c>
      <c r="O927" s="616" t="s">
        <v>763</v>
      </c>
      <c r="P927" s="616" t="s">
        <v>763</v>
      </c>
      <c r="Q927" s="616" t="s">
        <v>763</v>
      </c>
      <c r="R927" s="616" t="s">
        <v>763</v>
      </c>
      <c r="S927" s="616" t="s">
        <v>763</v>
      </c>
      <c r="T927" s="616" t="s">
        <v>763</v>
      </c>
      <c r="U927" s="616" t="s">
        <v>763</v>
      </c>
      <c r="V927" s="616" t="s">
        <v>763</v>
      </c>
      <c r="W927" s="616" t="s">
        <v>763</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68" t="s">
        <v>785</v>
      </c>
      <c r="I928" s="969"/>
      <c r="J928" s="618" t="s">
        <v>765</v>
      </c>
      <c r="K928" s="619" t="str">
        <f t="shared" si="358"/>
        <v>-</v>
      </c>
      <c r="L928" s="620" t="s">
        <v>763</v>
      </c>
      <c r="M928" s="620" t="s">
        <v>763</v>
      </c>
      <c r="N928" s="620" t="s">
        <v>763</v>
      </c>
      <c r="O928" s="620" t="s">
        <v>763</v>
      </c>
      <c r="P928" s="620" t="s">
        <v>763</v>
      </c>
      <c r="Q928" s="625">
        <f>INT($I$369/7)</f>
        <v>7</v>
      </c>
      <c r="R928" s="620" t="s">
        <v>763</v>
      </c>
      <c r="S928" s="490" t="b">
        <v>1</v>
      </c>
      <c r="T928" s="620">
        <v>4</v>
      </c>
      <c r="U928" s="620" t="s">
        <v>763</v>
      </c>
      <c r="V928" s="620" t="s">
        <v>763</v>
      </c>
      <c r="W928" s="620" t="s">
        <v>763</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70"/>
      <c r="I929" s="971"/>
      <c r="J929" s="618" t="s">
        <v>766</v>
      </c>
      <c r="K929" s="619" t="str">
        <f t="shared" si="358"/>
        <v>-</v>
      </c>
      <c r="L929" s="620" t="s">
        <v>767</v>
      </c>
      <c r="M929" s="620" t="s">
        <v>767</v>
      </c>
      <c r="N929" s="620" t="s">
        <v>767</v>
      </c>
      <c r="O929" s="620" t="s">
        <v>767</v>
      </c>
      <c r="P929" s="620" t="s">
        <v>767</v>
      </c>
      <c r="Q929" s="620" t="s">
        <v>767</v>
      </c>
      <c r="R929" s="620" t="s">
        <v>767</v>
      </c>
      <c r="S929" s="620" t="s">
        <v>767</v>
      </c>
      <c r="T929" s="620" t="s">
        <v>767</v>
      </c>
      <c r="U929" s="620" t="s">
        <v>767</v>
      </c>
      <c r="V929" s="620" t="s">
        <v>767</v>
      </c>
      <c r="W929" s="620" t="s">
        <v>767</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72"/>
      <c r="I930" s="973"/>
      <c r="J930" s="603" t="s">
        <v>768</v>
      </c>
      <c r="K930" s="621" t="str">
        <f t="shared" si="358"/>
        <v>-</v>
      </c>
      <c r="L930" s="618" t="s">
        <v>763</v>
      </c>
      <c r="M930" s="618" t="s">
        <v>763</v>
      </c>
      <c r="N930" s="618" t="s">
        <v>763</v>
      </c>
      <c r="O930" s="618" t="s">
        <v>763</v>
      </c>
      <c r="P930" s="618" t="s">
        <v>763</v>
      </c>
      <c r="Q930" s="618" t="s">
        <v>763</v>
      </c>
      <c r="R930" s="618" t="s">
        <v>763</v>
      </c>
      <c r="S930" s="618" t="s">
        <v>763</v>
      </c>
      <c r="T930" s="618" t="s">
        <v>763</v>
      </c>
      <c r="U930" s="618" t="s">
        <v>763</v>
      </c>
      <c r="V930" s="622" t="s">
        <v>763</v>
      </c>
      <c r="W930" s="622" t="s">
        <v>763</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788</v>
      </c>
      <c r="I931" s="614"/>
      <c r="J931" s="595" t="s">
        <v>762</v>
      </c>
      <c r="K931" s="615">
        <f t="shared" si="358"/>
        <v>43452</v>
      </c>
      <c r="L931" s="624">
        <v>-1</v>
      </c>
      <c r="M931" s="616" t="s">
        <v>763</v>
      </c>
      <c r="N931" s="616" t="s">
        <v>763</v>
      </c>
      <c r="O931" s="616" t="s">
        <v>763</v>
      </c>
      <c r="P931" s="616" t="s">
        <v>763</v>
      </c>
      <c r="Q931" s="616" t="s">
        <v>763</v>
      </c>
      <c r="R931" s="616" t="s">
        <v>763</v>
      </c>
      <c r="S931" s="616" t="s">
        <v>763</v>
      </c>
      <c r="T931" s="616" t="s">
        <v>763</v>
      </c>
      <c r="U931" s="616" t="s">
        <v>763</v>
      </c>
      <c r="V931" s="616" t="s">
        <v>763</v>
      </c>
      <c r="W931" s="616" t="s">
        <v>763</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68" t="s">
        <v>789</v>
      </c>
      <c r="I932" s="969"/>
      <c r="J932" s="618" t="s">
        <v>765</v>
      </c>
      <c r="K932" s="619" t="str">
        <f t="shared" si="358"/>
        <v>-</v>
      </c>
      <c r="L932" s="620" t="s">
        <v>763</v>
      </c>
      <c r="M932" s="620" t="s">
        <v>763</v>
      </c>
      <c r="N932" s="620" t="s">
        <v>763</v>
      </c>
      <c r="O932" s="620" t="s">
        <v>763</v>
      </c>
      <c r="P932" s="620" t="s">
        <v>763</v>
      </c>
      <c r="Q932" s="490">
        <f>INT(150/7)+2</f>
        <v>23</v>
      </c>
      <c r="R932" s="620" t="s">
        <v>763</v>
      </c>
      <c r="S932" s="490" t="b">
        <v>1</v>
      </c>
      <c r="T932" s="620" t="s">
        <v>763</v>
      </c>
      <c r="U932" s="620" t="s">
        <v>763</v>
      </c>
      <c r="V932" s="620" t="s">
        <v>763</v>
      </c>
      <c r="W932" s="620" t="s">
        <v>763</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70"/>
      <c r="I933" s="971"/>
      <c r="J933" s="618" t="s">
        <v>766</v>
      </c>
      <c r="K933" s="619" t="str">
        <f t="shared" si="358"/>
        <v>-</v>
      </c>
      <c r="L933" s="620" t="s">
        <v>767</v>
      </c>
      <c r="M933" s="620" t="s">
        <v>767</v>
      </c>
      <c r="N933" s="620" t="s">
        <v>767</v>
      </c>
      <c r="O933" s="620" t="s">
        <v>767</v>
      </c>
      <c r="P933" s="620" t="s">
        <v>767</v>
      </c>
      <c r="Q933" s="620" t="s">
        <v>767</v>
      </c>
      <c r="R933" s="620" t="s">
        <v>767</v>
      </c>
      <c r="S933" s="620" t="s">
        <v>767</v>
      </c>
      <c r="T933" s="620" t="s">
        <v>767</v>
      </c>
      <c r="U933" s="620" t="s">
        <v>767</v>
      </c>
      <c r="V933" s="620" t="s">
        <v>767</v>
      </c>
      <c r="W933" s="620" t="s">
        <v>767</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72"/>
      <c r="I934" s="973"/>
      <c r="J934" s="603" t="s">
        <v>768</v>
      </c>
      <c r="K934" s="621" t="str">
        <f t="shared" si="358"/>
        <v>-</v>
      </c>
      <c r="L934" s="618" t="s">
        <v>763</v>
      </c>
      <c r="M934" s="618" t="s">
        <v>763</v>
      </c>
      <c r="N934" s="618" t="s">
        <v>763</v>
      </c>
      <c r="O934" s="618" t="s">
        <v>763</v>
      </c>
      <c r="P934" s="618" t="s">
        <v>763</v>
      </c>
      <c r="Q934" s="618" t="s">
        <v>763</v>
      </c>
      <c r="R934" s="618" t="s">
        <v>763</v>
      </c>
      <c r="S934" s="618" t="s">
        <v>763</v>
      </c>
      <c r="T934" s="618" t="s">
        <v>763</v>
      </c>
      <c r="U934" s="618" t="s">
        <v>763</v>
      </c>
      <c r="V934" s="622" t="s">
        <v>763</v>
      </c>
      <c r="W934" s="622" t="s">
        <v>763</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790</v>
      </c>
      <c r="I935" s="614"/>
      <c r="J935" s="595" t="s">
        <v>762</v>
      </c>
      <c r="K935" s="615" t="str">
        <f t="shared" si="358"/>
        <v>-</v>
      </c>
      <c r="L935" s="616" t="s">
        <v>763</v>
      </c>
      <c r="M935" s="616" t="s">
        <v>763</v>
      </c>
      <c r="N935" s="616" t="s">
        <v>763</v>
      </c>
      <c r="O935" s="616" t="s">
        <v>763</v>
      </c>
      <c r="P935" s="616" t="s">
        <v>763</v>
      </c>
      <c r="Q935" s="616" t="s">
        <v>763</v>
      </c>
      <c r="R935" s="616" t="s">
        <v>763</v>
      </c>
      <c r="S935" s="616" t="s">
        <v>763</v>
      </c>
      <c r="T935" s="616" t="s">
        <v>763</v>
      </c>
      <c r="U935" s="616" t="s">
        <v>763</v>
      </c>
      <c r="V935" s="616" t="s">
        <v>763</v>
      </c>
      <c r="W935" s="616" t="s">
        <v>763</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68" t="s">
        <v>791</v>
      </c>
      <c r="I936" s="969"/>
      <c r="J936" s="618" t="s">
        <v>765</v>
      </c>
      <c r="K936" s="619" t="str">
        <f t="shared" si="358"/>
        <v>-</v>
      </c>
      <c r="L936" s="620" t="s">
        <v>763</v>
      </c>
      <c r="M936" s="620" t="s">
        <v>763</v>
      </c>
      <c r="N936" s="620" t="s">
        <v>763</v>
      </c>
      <c r="O936" s="620" t="s">
        <v>763</v>
      </c>
      <c r="P936" s="620" t="s">
        <v>763</v>
      </c>
      <c r="Q936" s="490">
        <f>INT(150/7)+2</f>
        <v>23</v>
      </c>
      <c r="R936" s="620" t="s">
        <v>763</v>
      </c>
      <c r="S936" s="490" t="b">
        <v>1</v>
      </c>
      <c r="T936" s="620" t="s">
        <v>763</v>
      </c>
      <c r="U936" s="620" t="s">
        <v>763</v>
      </c>
      <c r="V936" s="620" t="s">
        <v>763</v>
      </c>
      <c r="W936" s="620" t="s">
        <v>763</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70"/>
      <c r="I937" s="971"/>
      <c r="J937" s="618" t="s">
        <v>766</v>
      </c>
      <c r="K937" s="619" t="str">
        <f t="shared" si="358"/>
        <v>-</v>
      </c>
      <c r="L937" s="620" t="s">
        <v>767</v>
      </c>
      <c r="M937" s="620" t="s">
        <v>767</v>
      </c>
      <c r="N937" s="620" t="s">
        <v>767</v>
      </c>
      <c r="O937" s="620" t="s">
        <v>767</v>
      </c>
      <c r="P937" s="620" t="s">
        <v>767</v>
      </c>
      <c r="Q937" s="620" t="s">
        <v>767</v>
      </c>
      <c r="R937" s="620" t="s">
        <v>767</v>
      </c>
      <c r="S937" s="620" t="s">
        <v>767</v>
      </c>
      <c r="T937" s="620" t="s">
        <v>767</v>
      </c>
      <c r="U937" s="620" t="s">
        <v>767</v>
      </c>
      <c r="V937" s="620" t="s">
        <v>767</v>
      </c>
      <c r="W937" s="620" t="s">
        <v>767</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72"/>
      <c r="I938" s="973"/>
      <c r="J938" s="603" t="s">
        <v>768</v>
      </c>
      <c r="K938" s="621" t="str">
        <f t="shared" si="358"/>
        <v>-</v>
      </c>
      <c r="L938" s="618" t="s">
        <v>763</v>
      </c>
      <c r="M938" s="618" t="s">
        <v>763</v>
      </c>
      <c r="N938" s="618" t="s">
        <v>763</v>
      </c>
      <c r="O938" s="618" t="s">
        <v>763</v>
      </c>
      <c r="P938" s="618" t="s">
        <v>763</v>
      </c>
      <c r="Q938" s="618" t="s">
        <v>763</v>
      </c>
      <c r="R938" s="618" t="s">
        <v>763</v>
      </c>
      <c r="S938" s="618" t="s">
        <v>763</v>
      </c>
      <c r="T938" s="618" t="s">
        <v>763</v>
      </c>
      <c r="U938" s="618" t="s">
        <v>763</v>
      </c>
      <c r="V938" s="622" t="s">
        <v>763</v>
      </c>
      <c r="W938" s="622" t="s">
        <v>763</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792</v>
      </c>
      <c r="I939" s="614"/>
      <c r="J939" s="595" t="s">
        <v>762</v>
      </c>
      <c r="K939" s="615" t="str">
        <f t="shared" si="358"/>
        <v>-</v>
      </c>
      <c r="L939" s="616" t="s">
        <v>763</v>
      </c>
      <c r="M939" s="616" t="s">
        <v>763</v>
      </c>
      <c r="N939" s="616" t="s">
        <v>763</v>
      </c>
      <c r="O939" s="616" t="s">
        <v>763</v>
      </c>
      <c r="P939" s="616" t="s">
        <v>763</v>
      </c>
      <c r="Q939" s="616" t="s">
        <v>763</v>
      </c>
      <c r="R939" s="616" t="s">
        <v>763</v>
      </c>
      <c r="S939" s="616" t="s">
        <v>763</v>
      </c>
      <c r="T939" s="616" t="s">
        <v>763</v>
      </c>
      <c r="U939" s="616" t="s">
        <v>763</v>
      </c>
      <c r="V939" s="616" t="s">
        <v>763</v>
      </c>
      <c r="W939" s="616" t="s">
        <v>763</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68" t="s">
        <v>793</v>
      </c>
      <c r="I940" s="969"/>
      <c r="J940" s="618" t="s">
        <v>765</v>
      </c>
      <c r="K940" s="619" t="str">
        <f t="shared" si="358"/>
        <v>-</v>
      </c>
      <c r="L940" s="620" t="s">
        <v>763</v>
      </c>
      <c r="M940" s="620" t="s">
        <v>763</v>
      </c>
      <c r="N940" s="620" t="s">
        <v>763</v>
      </c>
      <c r="O940" s="620" t="s">
        <v>763</v>
      </c>
      <c r="P940" s="620" t="s">
        <v>763</v>
      </c>
      <c r="Q940" s="490">
        <f>INT(150/7)+2</f>
        <v>23</v>
      </c>
      <c r="R940" s="620" t="s">
        <v>763</v>
      </c>
      <c r="S940" s="490" t="b">
        <v>1</v>
      </c>
      <c r="T940" s="620" t="s">
        <v>763</v>
      </c>
      <c r="U940" s="620" t="s">
        <v>763</v>
      </c>
      <c r="V940" s="620" t="s">
        <v>763</v>
      </c>
      <c r="W940" s="620" t="s">
        <v>763</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70"/>
      <c r="I941" s="971"/>
      <c r="J941" s="618" t="s">
        <v>766</v>
      </c>
      <c r="K941" s="619" t="str">
        <f t="shared" si="358"/>
        <v>-</v>
      </c>
      <c r="L941" s="620" t="s">
        <v>767</v>
      </c>
      <c r="M941" s="620" t="s">
        <v>767</v>
      </c>
      <c r="N941" s="620" t="s">
        <v>767</v>
      </c>
      <c r="O941" s="620" t="s">
        <v>767</v>
      </c>
      <c r="P941" s="620" t="s">
        <v>767</v>
      </c>
      <c r="Q941" s="620" t="s">
        <v>767</v>
      </c>
      <c r="R941" s="620" t="s">
        <v>767</v>
      </c>
      <c r="S941" s="620" t="s">
        <v>767</v>
      </c>
      <c r="T941" s="620" t="s">
        <v>767</v>
      </c>
      <c r="U941" s="620" t="s">
        <v>767</v>
      </c>
      <c r="V941" s="620" t="s">
        <v>767</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72"/>
      <c r="I942" s="973"/>
      <c r="J942" s="603" t="s">
        <v>768</v>
      </c>
      <c r="K942" s="621" t="str">
        <f t="shared" si="358"/>
        <v>-</v>
      </c>
      <c r="L942" s="618" t="s">
        <v>763</v>
      </c>
      <c r="M942" s="618" t="s">
        <v>763</v>
      </c>
      <c r="N942" s="618" t="s">
        <v>763</v>
      </c>
      <c r="O942" s="618" t="s">
        <v>763</v>
      </c>
      <c r="P942" s="618" t="s">
        <v>763</v>
      </c>
      <c r="Q942" s="618" t="s">
        <v>763</v>
      </c>
      <c r="R942" s="618" t="s">
        <v>763</v>
      </c>
      <c r="S942" s="618" t="s">
        <v>763</v>
      </c>
      <c r="T942" s="618" t="s">
        <v>763</v>
      </c>
      <c r="U942" s="618" t="s">
        <v>763</v>
      </c>
      <c r="V942" s="622" t="s">
        <v>763</v>
      </c>
      <c r="W942" s="622" t="s">
        <v>763</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794</v>
      </c>
      <c r="I943" s="614"/>
      <c r="J943" s="595" t="s">
        <v>762</v>
      </c>
      <c r="K943" s="615" t="str">
        <f t="shared" ref="K943:K974" si="361">IFERROR(DATE(2019,1,($L943-1)*7+1),"-")</f>
        <v>-</v>
      </c>
      <c r="L943" s="616" t="s">
        <v>763</v>
      </c>
      <c r="M943" s="616" t="s">
        <v>763</v>
      </c>
      <c r="N943" s="616" t="s">
        <v>763</v>
      </c>
      <c r="O943" s="616" t="s">
        <v>763</v>
      </c>
      <c r="P943" s="616" t="s">
        <v>763</v>
      </c>
      <c r="Q943" s="616" t="s">
        <v>763</v>
      </c>
      <c r="R943" s="616" t="s">
        <v>763</v>
      </c>
      <c r="S943" s="616" t="s">
        <v>763</v>
      </c>
      <c r="T943" s="616" t="s">
        <v>763</v>
      </c>
      <c r="U943" s="616" t="s">
        <v>763</v>
      </c>
      <c r="V943" s="616" t="s">
        <v>763</v>
      </c>
      <c r="W943" s="616" t="s">
        <v>763</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68"/>
      <c r="I944" s="969"/>
      <c r="J944" s="618" t="s">
        <v>765</v>
      </c>
      <c r="K944" s="619" t="str">
        <f t="shared" si="361"/>
        <v>-</v>
      </c>
      <c r="L944" s="620" t="s">
        <v>763</v>
      </c>
      <c r="M944" s="620" t="s">
        <v>763</v>
      </c>
      <c r="N944" s="620" t="s">
        <v>763</v>
      </c>
      <c r="O944" s="620" t="s">
        <v>763</v>
      </c>
      <c r="P944" s="620" t="s">
        <v>763</v>
      </c>
      <c r="Q944" s="620" t="s">
        <v>763</v>
      </c>
      <c r="R944" s="490">
        <v>0</v>
      </c>
      <c r="S944" s="490" t="b">
        <v>1</v>
      </c>
      <c r="T944" s="620" t="s">
        <v>763</v>
      </c>
      <c r="U944" s="620" t="s">
        <v>763</v>
      </c>
      <c r="V944" s="620" t="s">
        <v>763</v>
      </c>
      <c r="W944" s="620" t="s">
        <v>763</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70"/>
      <c r="I945" s="971"/>
      <c r="J945" s="618" t="s">
        <v>766</v>
      </c>
      <c r="K945" s="619" t="str">
        <f t="shared" si="361"/>
        <v>-</v>
      </c>
      <c r="L945" s="620" t="s">
        <v>767</v>
      </c>
      <c r="M945" s="620" t="s">
        <v>767</v>
      </c>
      <c r="N945" s="620" t="s">
        <v>767</v>
      </c>
      <c r="O945" s="620" t="s">
        <v>767</v>
      </c>
      <c r="P945" s="620" t="s">
        <v>767</v>
      </c>
      <c r="Q945" s="620" t="s">
        <v>767</v>
      </c>
      <c r="R945" s="620" t="s">
        <v>767</v>
      </c>
      <c r="S945" s="620" t="s">
        <v>767</v>
      </c>
      <c r="T945" s="620" t="s">
        <v>767</v>
      </c>
      <c r="U945" s="620" t="s">
        <v>767</v>
      </c>
      <c r="V945" s="620" t="s">
        <v>767</v>
      </c>
      <c r="W945" s="620" t="s">
        <v>767</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72"/>
      <c r="I946" s="973"/>
      <c r="J946" s="603" t="s">
        <v>768</v>
      </c>
      <c r="K946" s="621" t="str">
        <f t="shared" si="361"/>
        <v>-</v>
      </c>
      <c r="L946" s="618" t="s">
        <v>763</v>
      </c>
      <c r="M946" s="618" t="s">
        <v>763</v>
      </c>
      <c r="N946" s="618" t="s">
        <v>763</v>
      </c>
      <c r="O946" s="618" t="s">
        <v>763</v>
      </c>
      <c r="P946" s="618" t="s">
        <v>763</v>
      </c>
      <c r="Q946" s="618" t="s">
        <v>763</v>
      </c>
      <c r="R946" s="618" t="s">
        <v>763</v>
      </c>
      <c r="S946" s="618" t="s">
        <v>763</v>
      </c>
      <c r="T946" s="618" t="s">
        <v>763</v>
      </c>
      <c r="U946" s="618" t="s">
        <v>763</v>
      </c>
      <c r="V946" s="622" t="s">
        <v>763</v>
      </c>
      <c r="W946" s="622" t="s">
        <v>763</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795</v>
      </c>
      <c r="I947" s="614"/>
      <c r="J947" s="595" t="s">
        <v>762</v>
      </c>
      <c r="K947" s="615" t="str">
        <f t="shared" si="361"/>
        <v>-</v>
      </c>
      <c r="L947" s="616" t="s">
        <v>763</v>
      </c>
      <c r="M947" s="623">
        <v>42</v>
      </c>
      <c r="N947" s="616" t="s">
        <v>763</v>
      </c>
      <c r="O947" s="616" t="s">
        <v>763</v>
      </c>
      <c r="P947" s="616" t="s">
        <v>763</v>
      </c>
      <c r="Q947" s="616" t="s">
        <v>763</v>
      </c>
      <c r="R947" s="616" t="s">
        <v>763</v>
      </c>
      <c r="S947" s="616" t="s">
        <v>763</v>
      </c>
      <c r="T947" s="616" t="s">
        <v>763</v>
      </c>
      <c r="U947" s="616" t="s">
        <v>763</v>
      </c>
      <c r="V947" s="616" t="s">
        <v>763</v>
      </c>
      <c r="W947" s="616" t="s">
        <v>763</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68" t="s">
        <v>796</v>
      </c>
      <c r="I948" s="969"/>
      <c r="J948" s="618" t="s">
        <v>765</v>
      </c>
      <c r="K948" s="619" t="str">
        <f t="shared" si="361"/>
        <v>-</v>
      </c>
      <c r="L948" s="620" t="s">
        <v>763</v>
      </c>
      <c r="M948" s="620" t="s">
        <v>763</v>
      </c>
      <c r="N948" s="620" t="s">
        <v>763</v>
      </c>
      <c r="O948" s="620" t="s">
        <v>763</v>
      </c>
      <c r="P948" s="620" t="s">
        <v>763</v>
      </c>
      <c r="Q948" s="620" t="s">
        <v>763</v>
      </c>
      <c r="R948" s="490">
        <v>0</v>
      </c>
      <c r="S948" s="620" t="s">
        <v>763</v>
      </c>
      <c r="T948" s="620" t="s">
        <v>763</v>
      </c>
      <c r="U948" s="620" t="s">
        <v>763</v>
      </c>
      <c r="V948" s="620" t="s">
        <v>763</v>
      </c>
      <c r="W948" s="620" t="s">
        <v>763</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70"/>
      <c r="I949" s="971"/>
      <c r="J949" s="618" t="s">
        <v>766</v>
      </c>
      <c r="K949" s="619" t="str">
        <f t="shared" si="361"/>
        <v>-</v>
      </c>
      <c r="L949" s="620" t="s">
        <v>767</v>
      </c>
      <c r="M949" s="620" t="s">
        <v>767</v>
      </c>
      <c r="N949" s="620" t="s">
        <v>767</v>
      </c>
      <c r="O949" s="620" t="s">
        <v>767</v>
      </c>
      <c r="P949" s="620" t="s">
        <v>767</v>
      </c>
      <c r="Q949" s="620" t="s">
        <v>767</v>
      </c>
      <c r="R949" s="620" t="s">
        <v>767</v>
      </c>
      <c r="S949" s="620" t="s">
        <v>767</v>
      </c>
      <c r="T949" s="620" t="s">
        <v>767</v>
      </c>
      <c r="U949" s="620" t="s">
        <v>767</v>
      </c>
      <c r="V949" s="620" t="s">
        <v>767</v>
      </c>
      <c r="W949" s="620" t="s">
        <v>767</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72"/>
      <c r="I950" s="973"/>
      <c r="J950" s="603" t="s">
        <v>768</v>
      </c>
      <c r="K950" s="621" t="str">
        <f t="shared" si="361"/>
        <v>-</v>
      </c>
      <c r="L950" s="618" t="s">
        <v>763</v>
      </c>
      <c r="M950" s="618" t="s">
        <v>763</v>
      </c>
      <c r="N950" s="618" t="s">
        <v>763</v>
      </c>
      <c r="O950" s="618" t="s">
        <v>763</v>
      </c>
      <c r="P950" s="618" t="s">
        <v>763</v>
      </c>
      <c r="Q950" s="618" t="s">
        <v>763</v>
      </c>
      <c r="R950" s="618" t="s">
        <v>763</v>
      </c>
      <c r="S950" s="618" t="s">
        <v>763</v>
      </c>
      <c r="T950" s="618" t="s">
        <v>763</v>
      </c>
      <c r="U950" s="618" t="s">
        <v>763</v>
      </c>
      <c r="V950" s="622" t="s">
        <v>763</v>
      </c>
      <c r="W950" s="622" t="s">
        <v>763</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797</v>
      </c>
      <c r="I951" s="614"/>
      <c r="J951" s="595" t="s">
        <v>762</v>
      </c>
      <c r="K951" s="615" t="str">
        <f t="shared" si="361"/>
        <v>-</v>
      </c>
      <c r="L951" s="616" t="s">
        <v>763</v>
      </c>
      <c r="M951" s="616" t="s">
        <v>763</v>
      </c>
      <c r="N951" s="616" t="s">
        <v>763</v>
      </c>
      <c r="O951" s="616" t="s">
        <v>763</v>
      </c>
      <c r="P951" s="616" t="s">
        <v>763</v>
      </c>
      <c r="Q951" s="616" t="s">
        <v>763</v>
      </c>
      <c r="R951" s="616" t="s">
        <v>763</v>
      </c>
      <c r="S951" s="616" t="s">
        <v>763</v>
      </c>
      <c r="T951" s="616" t="s">
        <v>763</v>
      </c>
      <c r="U951" s="616" t="s">
        <v>763</v>
      </c>
      <c r="V951" s="616" t="s">
        <v>763</v>
      </c>
      <c r="W951" s="616" t="s">
        <v>763</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68" t="s">
        <v>798</v>
      </c>
      <c r="I952" s="969"/>
      <c r="J952" s="618" t="s">
        <v>765</v>
      </c>
      <c r="K952" s="619" t="str">
        <f t="shared" si="361"/>
        <v>-</v>
      </c>
      <c r="L952" s="620" t="s">
        <v>763</v>
      </c>
      <c r="M952" s="620" t="s">
        <v>763</v>
      </c>
      <c r="N952" s="620" t="s">
        <v>763</v>
      </c>
      <c r="O952" s="490">
        <v>1</v>
      </c>
      <c r="P952" s="620" t="s">
        <v>763</v>
      </c>
      <c r="Q952" s="620" t="s">
        <v>763</v>
      </c>
      <c r="R952" s="620" t="s">
        <v>763</v>
      </c>
      <c r="S952" s="620" t="s">
        <v>763</v>
      </c>
      <c r="T952" s="620" t="s">
        <v>763</v>
      </c>
      <c r="U952" s="620" t="s">
        <v>763</v>
      </c>
      <c r="V952" s="620" t="s">
        <v>763</v>
      </c>
      <c r="W952" s="620" t="s">
        <v>763</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70"/>
      <c r="I953" s="971"/>
      <c r="J953" s="618" t="s">
        <v>766</v>
      </c>
      <c r="K953" s="619" t="str">
        <f t="shared" si="361"/>
        <v>-</v>
      </c>
      <c r="L953" s="620" t="s">
        <v>767</v>
      </c>
      <c r="M953" s="490">
        <v>38</v>
      </c>
      <c r="N953" s="620" t="s">
        <v>767</v>
      </c>
      <c r="O953" s="620" t="s">
        <v>767</v>
      </c>
      <c r="P953" s="620" t="s">
        <v>767</v>
      </c>
      <c r="Q953" s="620" t="s">
        <v>767</v>
      </c>
      <c r="R953" s="620" t="s">
        <v>767</v>
      </c>
      <c r="S953" s="620" t="s">
        <v>767</v>
      </c>
      <c r="T953" s="620" t="s">
        <v>767</v>
      </c>
      <c r="U953" s="620" t="s">
        <v>767</v>
      </c>
      <c r="V953" s="620" t="s">
        <v>767</v>
      </c>
      <c r="W953" s="620" t="s">
        <v>767</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72"/>
      <c r="I954" s="973"/>
      <c r="J954" s="603" t="s">
        <v>768</v>
      </c>
      <c r="K954" s="621" t="str">
        <f t="shared" si="361"/>
        <v>-</v>
      </c>
      <c r="L954" s="618" t="s">
        <v>763</v>
      </c>
      <c r="M954" s="618" t="s">
        <v>763</v>
      </c>
      <c r="N954" s="618" t="s">
        <v>763</v>
      </c>
      <c r="O954" s="618" t="s">
        <v>763</v>
      </c>
      <c r="P954" s="618" t="s">
        <v>763</v>
      </c>
      <c r="Q954" s="618" t="s">
        <v>763</v>
      </c>
      <c r="R954" s="618" t="s">
        <v>763</v>
      </c>
      <c r="S954" s="618" t="s">
        <v>763</v>
      </c>
      <c r="T954" s="618" t="s">
        <v>763</v>
      </c>
      <c r="U954" s="618" t="s">
        <v>763</v>
      </c>
      <c r="V954" s="622" t="s">
        <v>763</v>
      </c>
      <c r="W954" s="622" t="s">
        <v>763</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799</v>
      </c>
      <c r="I955" s="614"/>
      <c r="J955" s="595" t="s">
        <v>762</v>
      </c>
      <c r="K955" s="615" t="str">
        <f t="shared" si="361"/>
        <v>-</v>
      </c>
      <c r="L955" s="616" t="s">
        <v>763</v>
      </c>
      <c r="M955" s="616" t="s">
        <v>763</v>
      </c>
      <c r="N955" s="616" t="s">
        <v>763</v>
      </c>
      <c r="O955" s="616" t="s">
        <v>763</v>
      </c>
      <c r="P955" s="616" t="s">
        <v>763</v>
      </c>
      <c r="Q955" s="616" t="s">
        <v>763</v>
      </c>
      <c r="R955" s="616" t="s">
        <v>763</v>
      </c>
      <c r="S955" s="616" t="s">
        <v>763</v>
      </c>
      <c r="T955" s="616" t="s">
        <v>763</v>
      </c>
      <c r="U955" s="616" t="s">
        <v>763</v>
      </c>
      <c r="V955" s="616" t="s">
        <v>763</v>
      </c>
      <c r="W955" s="616" t="s">
        <v>763</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68" t="s">
        <v>800</v>
      </c>
      <c r="I956" s="969"/>
      <c r="J956" s="618" t="s">
        <v>765</v>
      </c>
      <c r="K956" s="619">
        <f t="shared" si="361"/>
        <v>43536</v>
      </c>
      <c r="L956" s="490">
        <v>11</v>
      </c>
      <c r="M956" s="620" t="s">
        <v>763</v>
      </c>
      <c r="N956" s="620" t="s">
        <v>763</v>
      </c>
      <c r="O956" s="620" t="s">
        <v>763</v>
      </c>
      <c r="P956" s="620" t="s">
        <v>763</v>
      </c>
      <c r="Q956" s="620" t="s">
        <v>763</v>
      </c>
      <c r="R956" s="620" t="s">
        <v>763</v>
      </c>
      <c r="S956" s="620" t="s">
        <v>763</v>
      </c>
      <c r="T956" s="620" t="s">
        <v>763</v>
      </c>
      <c r="U956" s="620" t="s">
        <v>763</v>
      </c>
      <c r="V956" s="620" t="s">
        <v>763</v>
      </c>
      <c r="W956" s="620" t="s">
        <v>763</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70"/>
      <c r="I957" s="971"/>
      <c r="J957" s="618" t="s">
        <v>766</v>
      </c>
      <c r="K957" s="619" t="str">
        <f t="shared" si="361"/>
        <v>-</v>
      </c>
      <c r="L957" s="620" t="s">
        <v>767</v>
      </c>
      <c r="M957" s="620" t="s">
        <v>767</v>
      </c>
      <c r="N957" s="490">
        <v>20</v>
      </c>
      <c r="O957" s="490">
        <v>3</v>
      </c>
      <c r="P957" s="620" t="s">
        <v>767</v>
      </c>
      <c r="Q957" s="620" t="s">
        <v>767</v>
      </c>
      <c r="R957" s="620" t="s">
        <v>767</v>
      </c>
      <c r="S957" s="620" t="s">
        <v>767</v>
      </c>
      <c r="T957" s="620" t="s">
        <v>767</v>
      </c>
      <c r="U957" s="620" t="s">
        <v>767</v>
      </c>
      <c r="V957" s="620" t="s">
        <v>767</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72"/>
      <c r="I958" s="973"/>
      <c r="J958" s="603" t="s">
        <v>768</v>
      </c>
      <c r="K958" s="621" t="str">
        <f t="shared" si="361"/>
        <v>-</v>
      </c>
      <c r="L958" s="618" t="s">
        <v>763</v>
      </c>
      <c r="M958" s="618" t="s">
        <v>763</v>
      </c>
      <c r="N958" s="618" t="s">
        <v>763</v>
      </c>
      <c r="O958" s="618" t="s">
        <v>763</v>
      </c>
      <c r="P958" s="618" t="s">
        <v>763</v>
      </c>
      <c r="Q958" s="618" t="s">
        <v>763</v>
      </c>
      <c r="R958" s="618" t="s">
        <v>763</v>
      </c>
      <c r="S958" s="618" t="s">
        <v>763</v>
      </c>
      <c r="T958" s="618" t="s">
        <v>763</v>
      </c>
      <c r="U958" s="618" t="s">
        <v>763</v>
      </c>
      <c r="V958" s="622" t="s">
        <v>763</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801</v>
      </c>
      <c r="I959" s="614"/>
      <c r="J959" s="595" t="s">
        <v>762</v>
      </c>
      <c r="K959" s="615" t="str">
        <f t="shared" si="361"/>
        <v>-</v>
      </c>
      <c r="L959" s="616" t="s">
        <v>763</v>
      </c>
      <c r="M959" s="616" t="s">
        <v>763</v>
      </c>
      <c r="N959" s="616" t="s">
        <v>763</v>
      </c>
      <c r="O959" s="616" t="s">
        <v>763</v>
      </c>
      <c r="P959" s="616" t="s">
        <v>763</v>
      </c>
      <c r="Q959" s="616" t="s">
        <v>763</v>
      </c>
      <c r="R959" s="616" t="s">
        <v>763</v>
      </c>
      <c r="S959" s="616" t="s">
        <v>763</v>
      </c>
      <c r="T959" s="616" t="s">
        <v>763</v>
      </c>
      <c r="U959" s="616" t="s">
        <v>763</v>
      </c>
      <c r="V959" s="616" t="s">
        <v>763</v>
      </c>
      <c r="W959" s="616" t="s">
        <v>763</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68" t="s">
        <v>802</v>
      </c>
      <c r="I960" s="969"/>
      <c r="J960" s="618" t="s">
        <v>765</v>
      </c>
      <c r="K960" s="619">
        <f t="shared" si="361"/>
        <v>43711</v>
      </c>
      <c r="L960" s="490">
        <v>36</v>
      </c>
      <c r="M960" s="620" t="s">
        <v>763</v>
      </c>
      <c r="N960" s="620" t="s">
        <v>763</v>
      </c>
      <c r="O960" s="620" t="s">
        <v>763</v>
      </c>
      <c r="P960" s="620" t="s">
        <v>763</v>
      </c>
      <c r="Q960" s="620" t="s">
        <v>763</v>
      </c>
      <c r="R960" s="620" t="s">
        <v>763</v>
      </c>
      <c r="S960" s="620" t="s">
        <v>763</v>
      </c>
      <c r="T960" s="620" t="s">
        <v>763</v>
      </c>
      <c r="U960" s="620" t="s">
        <v>763</v>
      </c>
      <c r="V960" s="620" t="s">
        <v>763</v>
      </c>
      <c r="W960" s="620" t="s">
        <v>763</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70"/>
      <c r="I961" s="971"/>
      <c r="J961" s="618" t="s">
        <v>766</v>
      </c>
      <c r="K961" s="619" t="str">
        <f t="shared" si="361"/>
        <v>-</v>
      </c>
      <c r="L961" s="620" t="s">
        <v>767</v>
      </c>
      <c r="M961" s="620" t="s">
        <v>767</v>
      </c>
      <c r="N961" s="490">
        <v>20</v>
      </c>
      <c r="O961" s="490">
        <v>6</v>
      </c>
      <c r="P961" s="620" t="s">
        <v>767</v>
      </c>
      <c r="Q961" s="620" t="s">
        <v>767</v>
      </c>
      <c r="R961" s="620" t="s">
        <v>767</v>
      </c>
      <c r="S961" s="620" t="s">
        <v>767</v>
      </c>
      <c r="T961" s="620" t="s">
        <v>767</v>
      </c>
      <c r="U961" s="620" t="s">
        <v>767</v>
      </c>
      <c r="V961" s="620" t="s">
        <v>767</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72"/>
      <c r="I962" s="973"/>
      <c r="J962" s="603" t="s">
        <v>768</v>
      </c>
      <c r="K962" s="621" t="str">
        <f t="shared" si="361"/>
        <v>-</v>
      </c>
      <c r="L962" s="618" t="s">
        <v>763</v>
      </c>
      <c r="M962" s="618" t="s">
        <v>763</v>
      </c>
      <c r="N962" s="618" t="s">
        <v>763</v>
      </c>
      <c r="O962" s="618" t="s">
        <v>763</v>
      </c>
      <c r="P962" s="618" t="s">
        <v>763</v>
      </c>
      <c r="Q962" s="618" t="s">
        <v>763</v>
      </c>
      <c r="R962" s="618" t="s">
        <v>763</v>
      </c>
      <c r="S962" s="618" t="s">
        <v>763</v>
      </c>
      <c r="T962" s="618" t="s">
        <v>763</v>
      </c>
      <c r="U962" s="618" t="s">
        <v>763</v>
      </c>
      <c r="V962" s="622" t="s">
        <v>763</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803</v>
      </c>
      <c r="I963" s="614"/>
      <c r="J963" s="595" t="s">
        <v>762</v>
      </c>
      <c r="K963" s="615" t="str">
        <f t="shared" si="361"/>
        <v>-</v>
      </c>
      <c r="L963" s="616" t="s">
        <v>763</v>
      </c>
      <c r="M963" s="616" t="s">
        <v>763</v>
      </c>
      <c r="N963" s="616" t="s">
        <v>763</v>
      </c>
      <c r="O963" s="616" t="s">
        <v>763</v>
      </c>
      <c r="P963" s="616" t="s">
        <v>763</v>
      </c>
      <c r="Q963" s="616" t="s">
        <v>763</v>
      </c>
      <c r="R963" s="616" t="s">
        <v>763</v>
      </c>
      <c r="S963" s="616" t="s">
        <v>763</v>
      </c>
      <c r="T963" s="616" t="s">
        <v>763</v>
      </c>
      <c r="U963" s="616" t="s">
        <v>763</v>
      </c>
      <c r="V963" s="616" t="s">
        <v>763</v>
      </c>
      <c r="W963" s="616" t="s">
        <v>763</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68" t="s">
        <v>804</v>
      </c>
      <c r="I964" s="969"/>
      <c r="J964" s="618" t="s">
        <v>765</v>
      </c>
      <c r="K964" s="619">
        <f t="shared" si="361"/>
        <v>43753</v>
      </c>
      <c r="L964" s="490">
        <v>42</v>
      </c>
      <c r="M964" s="620" t="s">
        <v>763</v>
      </c>
      <c r="N964" s="620" t="s">
        <v>763</v>
      </c>
      <c r="O964" s="620" t="s">
        <v>763</v>
      </c>
      <c r="P964" s="620" t="s">
        <v>763</v>
      </c>
      <c r="Q964" s="620" t="s">
        <v>763</v>
      </c>
      <c r="R964" s="620" t="s">
        <v>763</v>
      </c>
      <c r="S964" s="620" t="s">
        <v>763</v>
      </c>
      <c r="T964" s="620" t="s">
        <v>763</v>
      </c>
      <c r="U964" s="620" t="s">
        <v>763</v>
      </c>
      <c r="V964" s="620" t="s">
        <v>763</v>
      </c>
      <c r="W964" s="620" t="s">
        <v>763</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70"/>
      <c r="I965" s="971"/>
      <c r="J965" s="618" t="s">
        <v>766</v>
      </c>
      <c r="K965" s="619" t="str">
        <f t="shared" si="361"/>
        <v>-</v>
      </c>
      <c r="L965" s="620" t="s">
        <v>767</v>
      </c>
      <c r="M965" s="620" t="s">
        <v>767</v>
      </c>
      <c r="N965" s="490">
        <v>28</v>
      </c>
      <c r="O965" s="490">
        <v>3</v>
      </c>
      <c r="P965" s="620" t="s">
        <v>767</v>
      </c>
      <c r="Q965" s="620" t="s">
        <v>767</v>
      </c>
      <c r="R965" s="620" t="s">
        <v>767</v>
      </c>
      <c r="S965" s="620" t="s">
        <v>767</v>
      </c>
      <c r="T965" s="620" t="s">
        <v>767</v>
      </c>
      <c r="U965" s="620" t="s">
        <v>767</v>
      </c>
      <c r="V965" s="620" t="s">
        <v>767</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72"/>
      <c r="I966" s="973"/>
      <c r="J966" s="603" t="s">
        <v>768</v>
      </c>
      <c r="K966" s="621" t="str">
        <f t="shared" si="361"/>
        <v>-</v>
      </c>
      <c r="L966" s="618" t="s">
        <v>763</v>
      </c>
      <c r="M966" s="618" t="s">
        <v>763</v>
      </c>
      <c r="N966" s="618" t="s">
        <v>763</v>
      </c>
      <c r="O966" s="618" t="s">
        <v>763</v>
      </c>
      <c r="P966" s="618" t="s">
        <v>763</v>
      </c>
      <c r="Q966" s="618" t="s">
        <v>763</v>
      </c>
      <c r="R966" s="618" t="s">
        <v>763</v>
      </c>
      <c r="S966" s="618" t="s">
        <v>763</v>
      </c>
      <c r="T966" s="618" t="s">
        <v>763</v>
      </c>
      <c r="U966" s="618" t="s">
        <v>763</v>
      </c>
      <c r="V966" s="622" t="s">
        <v>763</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805</v>
      </c>
      <c r="I967" s="614"/>
      <c r="J967" s="595" t="s">
        <v>762</v>
      </c>
      <c r="K967" s="615" t="str">
        <f t="shared" si="361"/>
        <v>-</v>
      </c>
      <c r="L967" s="616" t="s">
        <v>763</v>
      </c>
      <c r="M967" s="616" t="s">
        <v>763</v>
      </c>
      <c r="N967" s="616" t="s">
        <v>763</v>
      </c>
      <c r="O967" s="616" t="s">
        <v>763</v>
      </c>
      <c r="P967" s="616" t="s">
        <v>763</v>
      </c>
      <c r="Q967" s="616" t="s">
        <v>763</v>
      </c>
      <c r="R967" s="616" t="s">
        <v>763</v>
      </c>
      <c r="S967" s="616" t="s">
        <v>763</v>
      </c>
      <c r="T967" s="616" t="s">
        <v>763</v>
      </c>
      <c r="U967" s="616" t="s">
        <v>763</v>
      </c>
      <c r="V967" s="616" t="s">
        <v>763</v>
      </c>
      <c r="W967" s="616" t="s">
        <v>763</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68" t="s">
        <v>806</v>
      </c>
      <c r="I968" s="969"/>
      <c r="J968" s="618" t="s">
        <v>765</v>
      </c>
      <c r="K968" s="619" t="str">
        <f t="shared" si="361"/>
        <v>-</v>
      </c>
      <c r="L968" s="620" t="s">
        <v>763</v>
      </c>
      <c r="M968" s="620" t="s">
        <v>763</v>
      </c>
      <c r="N968" s="490">
        <v>0</v>
      </c>
      <c r="O968" s="620" t="s">
        <v>763</v>
      </c>
      <c r="P968" s="620" t="s">
        <v>763</v>
      </c>
      <c r="Q968" s="620" t="s">
        <v>763</v>
      </c>
      <c r="R968" s="620" t="s">
        <v>763</v>
      </c>
      <c r="S968" s="620" t="s">
        <v>763</v>
      </c>
      <c r="T968" s="620" t="s">
        <v>763</v>
      </c>
      <c r="U968" s="620" t="s">
        <v>763</v>
      </c>
      <c r="V968" s="620" t="s">
        <v>763</v>
      </c>
      <c r="W968" s="620" t="s">
        <v>763</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70"/>
      <c r="I969" s="971"/>
      <c r="J969" s="618" t="s">
        <v>766</v>
      </c>
      <c r="K969" s="619" t="str">
        <f t="shared" si="361"/>
        <v>-</v>
      </c>
      <c r="L969" s="620" t="s">
        <v>767</v>
      </c>
      <c r="M969" s="620" t="s">
        <v>767</v>
      </c>
      <c r="N969" s="620" t="s">
        <v>767</v>
      </c>
      <c r="O969" s="620" t="s">
        <v>767</v>
      </c>
      <c r="P969" s="620" t="s">
        <v>767</v>
      </c>
      <c r="Q969" s="620" t="s">
        <v>767</v>
      </c>
      <c r="R969" s="620" t="s">
        <v>767</v>
      </c>
      <c r="S969" s="620" t="s">
        <v>767</v>
      </c>
      <c r="T969" s="620" t="s">
        <v>767</v>
      </c>
      <c r="U969" s="620" t="s">
        <v>767</v>
      </c>
      <c r="V969" s="620" t="s">
        <v>767</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72"/>
      <c r="I970" s="973"/>
      <c r="J970" s="603" t="s">
        <v>768</v>
      </c>
      <c r="K970" s="621" t="str">
        <f t="shared" si="361"/>
        <v>-</v>
      </c>
      <c r="L970" s="618" t="s">
        <v>763</v>
      </c>
      <c r="M970" s="618" t="s">
        <v>763</v>
      </c>
      <c r="N970" s="618" t="s">
        <v>763</v>
      </c>
      <c r="O970" s="618" t="s">
        <v>763</v>
      </c>
      <c r="P970" s="618" t="s">
        <v>763</v>
      </c>
      <c r="Q970" s="618" t="s">
        <v>763</v>
      </c>
      <c r="R970" s="618" t="s">
        <v>763</v>
      </c>
      <c r="S970" s="618" t="s">
        <v>763</v>
      </c>
      <c r="T970" s="618" t="s">
        <v>763</v>
      </c>
      <c r="U970" s="618" t="s">
        <v>763</v>
      </c>
      <c r="V970" s="622" t="s">
        <v>763</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807</v>
      </c>
      <c r="I971" s="614"/>
      <c r="J971" s="595" t="s">
        <v>762</v>
      </c>
      <c r="K971" s="615" t="str">
        <f t="shared" si="361"/>
        <v>-</v>
      </c>
      <c r="L971" s="616" t="s">
        <v>763</v>
      </c>
      <c r="M971" s="616" t="s">
        <v>763</v>
      </c>
      <c r="N971" s="616" t="s">
        <v>763</v>
      </c>
      <c r="O971" s="616" t="s">
        <v>763</v>
      </c>
      <c r="P971" s="616" t="s">
        <v>763</v>
      </c>
      <c r="Q971" s="616" t="s">
        <v>763</v>
      </c>
      <c r="R971" s="616" t="s">
        <v>763</v>
      </c>
      <c r="S971" s="616" t="s">
        <v>763</v>
      </c>
      <c r="T971" s="616" t="s">
        <v>763</v>
      </c>
      <c r="U971" s="616" t="s">
        <v>763</v>
      </c>
      <c r="V971" s="616" t="s">
        <v>763</v>
      </c>
      <c r="W971" s="616" t="s">
        <v>763</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68" t="s">
        <v>808</v>
      </c>
      <c r="I972" s="969"/>
      <c r="J972" s="618" t="s">
        <v>765</v>
      </c>
      <c r="K972" s="619" t="str">
        <f t="shared" si="361"/>
        <v>-</v>
      </c>
      <c r="L972" s="620" t="s">
        <v>763</v>
      </c>
      <c r="M972" s="620" t="s">
        <v>763</v>
      </c>
      <c r="N972" s="490">
        <v>0</v>
      </c>
      <c r="O972" s="620" t="s">
        <v>763</v>
      </c>
      <c r="P972" s="620" t="s">
        <v>763</v>
      </c>
      <c r="Q972" s="620" t="s">
        <v>763</v>
      </c>
      <c r="R972" s="620" t="s">
        <v>763</v>
      </c>
      <c r="S972" s="620" t="s">
        <v>763</v>
      </c>
      <c r="T972" s="620" t="s">
        <v>763</v>
      </c>
      <c r="U972" s="620" t="s">
        <v>763</v>
      </c>
      <c r="V972" s="620" t="s">
        <v>763</v>
      </c>
      <c r="W972" s="620" t="s">
        <v>763</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70"/>
      <c r="I973" s="971"/>
      <c r="J973" s="618" t="s">
        <v>766</v>
      </c>
      <c r="K973" s="619" t="str">
        <f t="shared" si="361"/>
        <v>-</v>
      </c>
      <c r="L973" s="620" t="s">
        <v>767</v>
      </c>
      <c r="M973" s="620" t="s">
        <v>767</v>
      </c>
      <c r="N973" s="620" t="s">
        <v>767</v>
      </c>
      <c r="O973" s="620" t="s">
        <v>767</v>
      </c>
      <c r="P973" s="620" t="s">
        <v>767</v>
      </c>
      <c r="Q973" s="620" t="s">
        <v>767</v>
      </c>
      <c r="R973" s="620" t="s">
        <v>767</v>
      </c>
      <c r="S973" s="620" t="s">
        <v>767</v>
      </c>
      <c r="T973" s="620" t="s">
        <v>767</v>
      </c>
      <c r="U973" s="620" t="s">
        <v>767</v>
      </c>
      <c r="V973" s="620" t="s">
        <v>767</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72"/>
      <c r="I974" s="973"/>
      <c r="J974" s="603" t="s">
        <v>768</v>
      </c>
      <c r="K974" s="621" t="str">
        <f t="shared" si="361"/>
        <v>-</v>
      </c>
      <c r="L974" s="618" t="s">
        <v>763</v>
      </c>
      <c r="M974" s="618" t="s">
        <v>763</v>
      </c>
      <c r="N974" s="618" t="s">
        <v>763</v>
      </c>
      <c r="O974" s="618" t="s">
        <v>763</v>
      </c>
      <c r="P974" s="618" t="s">
        <v>763</v>
      </c>
      <c r="Q974" s="618" t="s">
        <v>763</v>
      </c>
      <c r="R974" s="618" t="s">
        <v>763</v>
      </c>
      <c r="S974" s="618" t="s">
        <v>763</v>
      </c>
      <c r="T974" s="618" t="s">
        <v>763</v>
      </c>
      <c r="U974" s="618" t="s">
        <v>763</v>
      </c>
      <c r="V974" s="622" t="s">
        <v>763</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809</v>
      </c>
      <c r="I975" s="614"/>
      <c r="J975" s="595" t="s">
        <v>762</v>
      </c>
      <c r="K975" s="615" t="str">
        <f t="shared" ref="K975:K986" si="364">IFERROR(DATE(2019,1,($L975-1)*7+1),"-")</f>
        <v>-</v>
      </c>
      <c r="L975" s="616" t="s">
        <v>763</v>
      </c>
      <c r="M975" s="616" t="s">
        <v>763</v>
      </c>
      <c r="N975" s="616" t="s">
        <v>763</v>
      </c>
      <c r="O975" s="616" t="s">
        <v>763</v>
      </c>
      <c r="P975" s="616" t="s">
        <v>763</v>
      </c>
      <c r="Q975" s="616" t="s">
        <v>763</v>
      </c>
      <c r="R975" s="616" t="s">
        <v>763</v>
      </c>
      <c r="S975" s="616" t="s">
        <v>763</v>
      </c>
      <c r="T975" s="616" t="s">
        <v>763</v>
      </c>
      <c r="U975" s="616" t="s">
        <v>763</v>
      </c>
      <c r="V975" s="616" t="s">
        <v>763</v>
      </c>
      <c r="W975" s="616" t="s">
        <v>763</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68" t="s">
        <v>810</v>
      </c>
      <c r="I976" s="969"/>
      <c r="J976" s="618" t="s">
        <v>765</v>
      </c>
      <c r="K976" s="619" t="str">
        <f t="shared" si="364"/>
        <v>-</v>
      </c>
      <c r="L976" s="620" t="s">
        <v>763</v>
      </c>
      <c r="M976" s="620" t="s">
        <v>763</v>
      </c>
      <c r="N976" s="620" t="s">
        <v>763</v>
      </c>
      <c r="O976" s="620" t="s">
        <v>763</v>
      </c>
      <c r="P976" s="620" t="s">
        <v>763</v>
      </c>
      <c r="Q976" s="620" t="s">
        <v>763</v>
      </c>
      <c r="R976" s="620" t="s">
        <v>763</v>
      </c>
      <c r="S976" s="620" t="s">
        <v>763</v>
      </c>
      <c r="T976" s="620" t="s">
        <v>763</v>
      </c>
      <c r="U976" s="620" t="s">
        <v>763</v>
      </c>
      <c r="V976" s="620" t="s">
        <v>763</v>
      </c>
      <c r="W976" s="620" t="s">
        <v>763</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70"/>
      <c r="I977" s="971"/>
      <c r="J977" s="618" t="s">
        <v>766</v>
      </c>
      <c r="K977" s="619" t="str">
        <f t="shared" si="364"/>
        <v>-</v>
      </c>
      <c r="L977" s="620" t="s">
        <v>767</v>
      </c>
      <c r="M977" s="620" t="s">
        <v>767</v>
      </c>
      <c r="N977" s="620" t="s">
        <v>767</v>
      </c>
      <c r="O977" s="620" t="s">
        <v>767</v>
      </c>
      <c r="P977" s="620" t="s">
        <v>767</v>
      </c>
      <c r="Q977" s="620" t="s">
        <v>767</v>
      </c>
      <c r="R977" s="620" t="s">
        <v>767</v>
      </c>
      <c r="S977" s="620" t="s">
        <v>767</v>
      </c>
      <c r="T977" s="620" t="s">
        <v>767</v>
      </c>
      <c r="U977" s="620" t="s">
        <v>767</v>
      </c>
      <c r="V977" s="620" t="s">
        <v>767</v>
      </c>
      <c r="W977" s="620" t="s">
        <v>767</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72"/>
      <c r="I978" s="973"/>
      <c r="J978" s="603" t="s">
        <v>768</v>
      </c>
      <c r="K978" s="621" t="str">
        <f t="shared" si="364"/>
        <v>-</v>
      </c>
      <c r="L978" s="618" t="s">
        <v>763</v>
      </c>
      <c r="M978" s="618" t="s">
        <v>763</v>
      </c>
      <c r="N978" s="618" t="s">
        <v>763</v>
      </c>
      <c r="O978" s="618" t="s">
        <v>763</v>
      </c>
      <c r="P978" s="618" t="s">
        <v>763</v>
      </c>
      <c r="Q978" s="618" t="s">
        <v>763</v>
      </c>
      <c r="R978" s="618" t="s">
        <v>763</v>
      </c>
      <c r="S978" s="618" t="s">
        <v>763</v>
      </c>
      <c r="T978" s="618" t="s">
        <v>763</v>
      </c>
      <c r="U978" s="618" t="s">
        <v>763</v>
      </c>
      <c r="V978" s="622" t="s">
        <v>763</v>
      </c>
      <c r="W978" s="622" t="s">
        <v>763</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811</v>
      </c>
      <c r="I979" s="614"/>
      <c r="J979" s="595" t="s">
        <v>762</v>
      </c>
      <c r="K979" s="615" t="str">
        <f t="shared" si="364"/>
        <v>-</v>
      </c>
      <c r="L979" s="616" t="s">
        <v>763</v>
      </c>
      <c r="M979" s="616" t="s">
        <v>763</v>
      </c>
      <c r="N979" s="616" t="s">
        <v>763</v>
      </c>
      <c r="O979" s="616" t="s">
        <v>763</v>
      </c>
      <c r="P979" s="616" t="s">
        <v>763</v>
      </c>
      <c r="Q979" s="623">
        <v>21</v>
      </c>
      <c r="R979" s="616" t="s">
        <v>763</v>
      </c>
      <c r="S979" s="616" t="s">
        <v>763</v>
      </c>
      <c r="T979" s="616" t="s">
        <v>763</v>
      </c>
      <c r="U979" s="616" t="s">
        <v>763</v>
      </c>
      <c r="V979" s="616" t="s">
        <v>763</v>
      </c>
      <c r="W979" s="616" t="s">
        <v>763</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68" t="s">
        <v>812</v>
      </c>
      <c r="I980" s="969"/>
      <c r="J980" s="618" t="s">
        <v>765</v>
      </c>
      <c r="K980" s="619" t="str">
        <f t="shared" si="364"/>
        <v>-</v>
      </c>
      <c r="L980" s="620" t="s">
        <v>763</v>
      </c>
      <c r="M980" s="620" t="s">
        <v>763</v>
      </c>
      <c r="N980" s="620" t="s">
        <v>763</v>
      </c>
      <c r="O980" s="620" t="s">
        <v>763</v>
      </c>
      <c r="P980" s="620" t="s">
        <v>763</v>
      </c>
      <c r="Q980" s="620" t="s">
        <v>763</v>
      </c>
      <c r="R980" s="620" t="s">
        <v>763</v>
      </c>
      <c r="S980" s="490" t="b">
        <v>1</v>
      </c>
      <c r="T980" s="620" t="s">
        <v>763</v>
      </c>
      <c r="U980" s="620" t="s">
        <v>763</v>
      </c>
      <c r="V980" s="620" t="s">
        <v>763</v>
      </c>
      <c r="W980" s="620" t="s">
        <v>763</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70"/>
      <c r="I981" s="971"/>
      <c r="J981" s="618" t="s">
        <v>766</v>
      </c>
      <c r="K981" s="619" t="str">
        <f t="shared" si="364"/>
        <v>-</v>
      </c>
      <c r="L981" s="620" t="s">
        <v>767</v>
      </c>
      <c r="M981" s="620" t="s">
        <v>767</v>
      </c>
      <c r="N981" s="620" t="s">
        <v>767</v>
      </c>
      <c r="O981" s="620" t="s">
        <v>767</v>
      </c>
      <c r="P981" s="490">
        <v>21</v>
      </c>
      <c r="Q981" s="620" t="s">
        <v>767</v>
      </c>
      <c r="R981" s="620" t="s">
        <v>767</v>
      </c>
      <c r="S981" s="620" t="s">
        <v>767</v>
      </c>
      <c r="T981" s="620" t="s">
        <v>767</v>
      </c>
      <c r="U981" s="620" t="s">
        <v>767</v>
      </c>
      <c r="V981" s="620" t="s">
        <v>767</v>
      </c>
      <c r="W981" s="620" t="s">
        <v>767</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72"/>
      <c r="I982" s="973"/>
      <c r="J982" s="603" t="s">
        <v>768</v>
      </c>
      <c r="K982" s="621" t="str">
        <f t="shared" si="364"/>
        <v>-</v>
      </c>
      <c r="L982" s="618" t="s">
        <v>763</v>
      </c>
      <c r="M982" s="618" t="s">
        <v>763</v>
      </c>
      <c r="N982" s="618" t="s">
        <v>763</v>
      </c>
      <c r="O982" s="618" t="s">
        <v>763</v>
      </c>
      <c r="P982" s="618" t="s">
        <v>763</v>
      </c>
      <c r="Q982" s="618" t="s">
        <v>763</v>
      </c>
      <c r="R982" s="618" t="s">
        <v>763</v>
      </c>
      <c r="S982" s="618" t="s">
        <v>763</v>
      </c>
      <c r="T982" s="618" t="s">
        <v>763</v>
      </c>
      <c r="U982" s="618" t="s">
        <v>763</v>
      </c>
      <c r="V982" s="622" t="s">
        <v>763</v>
      </c>
      <c r="W982" s="622" t="s">
        <v>763</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813</v>
      </c>
      <c r="I983" s="614"/>
      <c r="J983" s="595" t="s">
        <v>762</v>
      </c>
      <c r="K983" s="615">
        <f t="shared" si="364"/>
        <v>43452</v>
      </c>
      <c r="L983" s="624">
        <v>-1</v>
      </c>
      <c r="M983" s="616" t="s">
        <v>763</v>
      </c>
      <c r="N983" s="616" t="s">
        <v>763</v>
      </c>
      <c r="O983" s="616" t="s">
        <v>763</v>
      </c>
      <c r="P983" s="616" t="s">
        <v>763</v>
      </c>
      <c r="Q983" s="616" t="s">
        <v>763</v>
      </c>
      <c r="R983" s="616" t="s">
        <v>763</v>
      </c>
      <c r="S983" s="616" t="s">
        <v>763</v>
      </c>
      <c r="T983" s="616" t="s">
        <v>763</v>
      </c>
      <c r="U983" s="616" t="s">
        <v>763</v>
      </c>
      <c r="V983" s="623">
        <v>0.05</v>
      </c>
      <c r="W983" s="616" t="s">
        <v>763</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68" t="s">
        <v>814</v>
      </c>
      <c r="I984" s="969"/>
      <c r="J984" s="618" t="s">
        <v>765</v>
      </c>
      <c r="K984" s="619" t="str">
        <f t="shared" si="364"/>
        <v>-</v>
      </c>
      <c r="L984" s="620" t="s">
        <v>763</v>
      </c>
      <c r="M984" s="620" t="s">
        <v>763</v>
      </c>
      <c r="N984" s="620" t="s">
        <v>763</v>
      </c>
      <c r="O984" s="620" t="s">
        <v>763</v>
      </c>
      <c r="P984" s="620" t="s">
        <v>763</v>
      </c>
      <c r="Q984" s="620" t="s">
        <v>763</v>
      </c>
      <c r="R984" s="620" t="s">
        <v>763</v>
      </c>
      <c r="S984" s="620" t="s">
        <v>763</v>
      </c>
      <c r="T984" s="620" t="s">
        <v>763</v>
      </c>
      <c r="U984" s="620" t="s">
        <v>763</v>
      </c>
      <c r="V984" s="620" t="s">
        <v>763</v>
      </c>
      <c r="W984" s="620" t="s">
        <v>763</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70"/>
      <c r="I985" s="971"/>
      <c r="J985" s="618" t="s">
        <v>766</v>
      </c>
      <c r="K985" s="619" t="str">
        <f t="shared" si="364"/>
        <v>-</v>
      </c>
      <c r="L985" s="620" t="s">
        <v>767</v>
      </c>
      <c r="M985" s="620" t="s">
        <v>767</v>
      </c>
      <c r="N985" s="620" t="s">
        <v>767</v>
      </c>
      <c r="O985" s="620" t="s">
        <v>767</v>
      </c>
      <c r="P985" s="620" t="s">
        <v>767</v>
      </c>
      <c r="Q985" s="620" t="s">
        <v>767</v>
      </c>
      <c r="R985" s="620" t="s">
        <v>767</v>
      </c>
      <c r="S985" s="620" t="s">
        <v>767</v>
      </c>
      <c r="T985" s="620" t="s">
        <v>767</v>
      </c>
      <c r="U985" s="620" t="s">
        <v>767</v>
      </c>
      <c r="V985" s="620" t="s">
        <v>767</v>
      </c>
      <c r="W985" s="620" t="s">
        <v>767</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72"/>
      <c r="I986" s="973"/>
      <c r="J986" s="603" t="s">
        <v>768</v>
      </c>
      <c r="K986" s="621" t="str">
        <f t="shared" si="364"/>
        <v>-</v>
      </c>
      <c r="L986" s="627" t="s">
        <v>763</v>
      </c>
      <c r="M986" s="627" t="s">
        <v>763</v>
      </c>
      <c r="N986" s="627" t="s">
        <v>763</v>
      </c>
      <c r="O986" s="627" t="s">
        <v>763</v>
      </c>
      <c r="P986" s="627" t="s">
        <v>763</v>
      </c>
      <c r="Q986" s="627" t="s">
        <v>763</v>
      </c>
      <c r="R986" s="627" t="s">
        <v>763</v>
      </c>
      <c r="S986" s="627" t="s">
        <v>763</v>
      </c>
      <c r="T986" s="627" t="s">
        <v>763</v>
      </c>
      <c r="U986" s="627" t="s">
        <v>763</v>
      </c>
      <c r="V986" s="626">
        <v>-0.05</v>
      </c>
      <c r="W986" s="622" t="s">
        <v>763</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483</v>
      </c>
      <c r="AQ987" s="423"/>
      <c r="AR987" s="411"/>
      <c r="AS987" s="411"/>
      <c r="AT987" s="411"/>
    </row>
    <row r="988" spans="1:46" ht="5.0999999999999996" customHeight="1" outlineLevel="2" x14ac:dyDescent="0.25">
      <c r="A988" s="411"/>
      <c r="B988" s="420"/>
      <c r="C988" s="413">
        <f>INT($C$867)+2.005</f>
        <v>3.0049999999999999</v>
      </c>
      <c r="D988" s="442" t="s">
        <v>479</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815</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816</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817</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818</v>
      </c>
      <c r="I992" s="447"/>
      <c r="J992" s="490">
        <v>0</v>
      </c>
      <c r="K992" s="490">
        <v>0.5</v>
      </c>
      <c r="L992" s="490">
        <v>1.25</v>
      </c>
      <c r="M992" s="463">
        <f>FORECAST(M991,CHOOSE({1,2},L992,N992),CHOOSE({1,2},L991,N991))</f>
        <v>13.624999999999998</v>
      </c>
      <c r="N992" s="490">
        <v>3.5</v>
      </c>
      <c r="O992" s="447" t="s">
        <v>819</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483</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820</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 workbookViewId="1"/>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470</v>
      </c>
      <c r="F6" s="494">
        <v>2</v>
      </c>
      <c r="G6" s="427"/>
      <c r="H6" s="816" t="s">
        <v>821</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472</v>
      </c>
      <c r="F7" s="497">
        <v>1</v>
      </c>
      <c r="G7" s="433"/>
      <c r="H7" s="434" t="s">
        <v>473</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474</v>
      </c>
      <c r="K12" s="632" t="s">
        <v>475</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476</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477</v>
      </c>
      <c r="C15" s="629">
        <f>INT(MAX($C$16:$C$31))+1</f>
        <v>5</v>
      </c>
      <c r="D15" s="442" t="s">
        <v>478</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479</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480</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481</v>
      </c>
      <c r="I18" s="447"/>
      <c r="J18" s="752">
        <v>44380.557930671297</v>
      </c>
      <c r="K18" s="1020" t="s">
        <v>1034</v>
      </c>
      <c r="L18" s="1021"/>
      <c r="M18" s="1021"/>
      <c r="N18" s="1021"/>
      <c r="O18" s="1021"/>
      <c r="P18" s="1021"/>
      <c r="Q18" s="1021"/>
      <c r="R18" s="1021"/>
      <c r="S18" s="1021"/>
      <c r="T18" s="1021"/>
      <c r="U18" s="1021"/>
      <c r="V18" s="1021"/>
      <c r="W18" s="1021"/>
      <c r="X18" s="1021"/>
      <c r="Y18" s="1021"/>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482</v>
      </c>
      <c r="I21" s="447"/>
      <c r="J21" s="742">
        <v>44429.414461574102</v>
      </c>
      <c r="K21" s="1022" t="s">
        <v>1068</v>
      </c>
      <c r="L21" s="1023"/>
      <c r="M21" s="1023"/>
      <c r="N21" s="1023"/>
      <c r="O21" s="1023"/>
      <c r="P21" s="1023"/>
      <c r="Q21" s="1023"/>
      <c r="R21" s="1023"/>
      <c r="S21" s="1023"/>
      <c r="T21" s="1023"/>
      <c r="U21" s="1023"/>
      <c r="V21" s="1023"/>
      <c r="W21" s="1023"/>
      <c r="X21" s="1023"/>
      <c r="Y21" s="1024"/>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483</v>
      </c>
      <c r="SK24" s="423"/>
      <c r="SL24" s="411"/>
      <c r="SM24" s="411"/>
      <c r="SN24" s="411"/>
    </row>
    <row r="25" spans="1:508" ht="5.0999999999999996" hidden="1" customHeight="1" outlineLevel="3" x14ac:dyDescent="0.25">
      <c r="A25" s="411"/>
      <c r="B25" s="420"/>
      <c r="C25" s="629">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484</v>
      </c>
      <c r="I26" s="635"/>
      <c r="J26" s="449" t="s">
        <v>485</v>
      </c>
      <c r="K26" s="450">
        <v>15</v>
      </c>
      <c r="L26" s="449" t="s">
        <v>486</v>
      </c>
      <c r="M26" s="450">
        <v>8.43</v>
      </c>
      <c r="N26" s="447" t="s">
        <v>487</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488</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489</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490</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491</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483</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470</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472</v>
      </c>
      <c r="F41" s="497">
        <v>1</v>
      </c>
      <c r="G41" s="433"/>
      <c r="H41" s="641" t="s">
        <v>744</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822</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823</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824</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822</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823</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822</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823</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476</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825</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477</v>
      </c>
      <c r="C56" s="629">
        <f>INT(MAX($C$59:$C$123))+1</f>
        <v>5</v>
      </c>
      <c r="D56" s="442" t="s">
        <v>478</v>
      </c>
      <c r="E56" s="500"/>
      <c r="F56" s="500"/>
      <c r="G56" s="442"/>
      <c r="H56" s="500" t="s">
        <v>826</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828</v>
      </c>
      <c r="I57" s="460" t="s">
        <v>838</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475</v>
      </c>
      <c r="I58" s="645" t="s">
        <v>202</v>
      </c>
      <c r="J58" s="429" t="s">
        <v>914</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479</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976</v>
      </c>
      <c r="I60" s="463" t="s">
        <v>827</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979</v>
      </c>
      <c r="I63" s="647" t="s">
        <v>827</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980</v>
      </c>
      <c r="I66" s="463" t="s">
        <v>827</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981</v>
      </c>
      <c r="I69" s="463" t="s">
        <v>827</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978</v>
      </c>
      <c r="I72" s="463" t="s">
        <v>827</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982</v>
      </c>
      <c r="I75" s="463" t="s">
        <v>827</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977</v>
      </c>
      <c r="I78" s="463" t="s">
        <v>827</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983</v>
      </c>
      <c r="I81" s="647" t="s">
        <v>827</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984</v>
      </c>
      <c r="I84" s="463" t="s">
        <v>827</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985</v>
      </c>
      <c r="I87" s="463" t="s">
        <v>827</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986</v>
      </c>
      <c r="I90" s="463" t="s">
        <v>827</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987</v>
      </c>
      <c r="I93" s="463" t="s">
        <v>827</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988</v>
      </c>
      <c r="I96" s="463" t="s">
        <v>827</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989</v>
      </c>
      <c r="I99" s="647" t="s">
        <v>827</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990</v>
      </c>
      <c r="I102" s="463" t="s">
        <v>827</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991</v>
      </c>
      <c r="I105" s="463" t="s">
        <v>827</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992</v>
      </c>
      <c r="I108" s="463" t="s">
        <v>827</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993</v>
      </c>
      <c r="I111" s="463" t="s">
        <v>827</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994</v>
      </c>
      <c r="I114" s="463" t="s">
        <v>827</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995</v>
      </c>
      <c r="I117" s="463" t="s">
        <v>827</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996</v>
      </c>
      <c r="I120" s="463" t="s">
        <v>827</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483</v>
      </c>
      <c r="SK123" s="423"/>
      <c r="SL123" s="411"/>
      <c r="SM123" s="411"/>
      <c r="SN123" s="411"/>
    </row>
    <row r="124" spans="1:508" outlineLevel="1" x14ac:dyDescent="0.25">
      <c r="A124" s="411"/>
      <c r="B124" s="420"/>
      <c r="C124" s="629">
        <f>INT($C$40)+1</f>
        <v>2</v>
      </c>
      <c r="D124" s="442"/>
      <c r="E124" s="500"/>
      <c r="F124" s="500"/>
      <c r="G124" s="442"/>
      <c r="H124" s="503" t="s">
        <v>829</v>
      </c>
      <c r="I124" s="460"/>
      <c r="J124" s="460" t="s">
        <v>839</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671</v>
      </c>
      <c r="I125" s="645" t="s">
        <v>830</v>
      </c>
      <c r="J125" s="429" t="s">
        <v>914</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479</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1023</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1014</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1015</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1017</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1016</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1018</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1021</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1022</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1018</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1019</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1020</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1026</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1018</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1019</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1020</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681</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682</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683</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831</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832</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833</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834</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835</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836</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837</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1014</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1015</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1017</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1016</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1018</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1021</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1022</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1018</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1019</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1020</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1026</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1018</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1019</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1020</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681</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682</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683</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831</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832</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833</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834</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835</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836</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837</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1014</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1015</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1017</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1016</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1018</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1021</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1022</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1018</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1019</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1020</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1026</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1018</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1019</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1020</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681</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682</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683</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831</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832</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833</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834</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835</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836</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837</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1014</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1015</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1017</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1016</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1018</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1021</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1022</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1018</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1019</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1020</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1026</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1018</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1019</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1020</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681</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682</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683</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831</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832</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833</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834</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835</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836</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837</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1014</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1015</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1017</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1016</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1018</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1021</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1022</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1018</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1019</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1020</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1026</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1018</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1019</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1020</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681</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682</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683</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831</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832</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833</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834</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835</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836</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837</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1014</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1015</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1017</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1016</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1018</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1021</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1022</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1018</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1019</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1020</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1026</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1018</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1019</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1020</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681</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682</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683</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831</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832</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833</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834</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835</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836</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837</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1014</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1015</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1017</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1016</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1018</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1021</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1022</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1018</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1019</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1020</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1026</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1018</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1019</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1020</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681</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682</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683</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831</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832</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833</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834</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835</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836</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837</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1014</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1015</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1017</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1016</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1018</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1021</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1022</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1018</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1019</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1020</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1026</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1018</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1019</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1020</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681</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682</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683</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831</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832</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833</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834</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835</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836</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837</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1014</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1015</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1017</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1016</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1018</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1021</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1022</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1018</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1019</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1020</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1026</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1018</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1019</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1020</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681</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682</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683</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831</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832</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833</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834</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835</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836</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837</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483</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820</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 workbookViewId="1"/>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960</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961</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1069</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952</v>
      </c>
      <c r="J11" s="803"/>
      <c r="K11" s="804"/>
      <c r="L11" s="804"/>
      <c r="M11" s="803"/>
      <c r="N11" s="803"/>
      <c r="O11" s="803" t="s">
        <v>956</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959</v>
      </c>
      <c r="J12" s="803"/>
      <c r="K12" s="803" t="s">
        <v>224</v>
      </c>
      <c r="L12" s="803" t="s">
        <v>958</v>
      </c>
      <c r="M12" s="803" t="s">
        <v>957</v>
      </c>
      <c r="N12" s="803" t="s">
        <v>956</v>
      </c>
      <c r="O12" s="803" t="str">
        <f>"per "&amp;$I$26&amp;" MJ"</f>
        <v>per 100 MJ</v>
      </c>
      <c r="P12" s="803"/>
      <c r="Q12" s="803" t="s">
        <v>1032</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966</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967</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968</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969</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970</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971</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972</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973</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974</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975</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955</v>
      </c>
      <c r="I26" s="817">
        <v>100</v>
      </c>
      <c r="J26" s="795" t="s">
        <v>954</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953</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 workbookViewId="1"/>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997</v>
      </c>
      <c r="B25" s="338">
        <v>1</v>
      </c>
    </row>
    <row r="26" spans="1:2" x14ac:dyDescent="0.25">
      <c r="A26" s="72" t="s">
        <v>998</v>
      </c>
      <c r="B26" s="338">
        <v>1</v>
      </c>
    </row>
    <row r="27" spans="1:2" x14ac:dyDescent="0.25">
      <c r="A27" s="72" t="s">
        <v>999</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997</v>
      </c>
      <c r="B35" s="338">
        <v>1</v>
      </c>
    </row>
    <row r="36" spans="1:2" x14ac:dyDescent="0.25">
      <c r="A36" s="72" t="s">
        <v>998</v>
      </c>
      <c r="B36" s="338">
        <v>1</v>
      </c>
    </row>
    <row r="37" spans="1:2" x14ac:dyDescent="0.25">
      <c r="A37" s="72" t="s">
        <v>999</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997</v>
      </c>
      <c r="B45" s="338">
        <v>1</v>
      </c>
    </row>
    <row r="46" spans="1:2" x14ac:dyDescent="0.25">
      <c r="A46" s="72" t="s">
        <v>998</v>
      </c>
      <c r="B46" s="338">
        <v>1</v>
      </c>
    </row>
    <row r="47" spans="1:2" x14ac:dyDescent="0.25">
      <c r="A47" s="72" t="s">
        <v>999</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 workbookViewId="1"/>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1063</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1076</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1077</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1078</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1079</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1080</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Crop!H65</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Crop!H67</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Crop!H69</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Crop!H73</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Crop!H75</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1043</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1061</v>
      </c>
      <c r="H156" s="779"/>
      <c r="I156" s="109" t="s">
        <v>1060</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850</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368</v>
      </c>
      <c r="K204" s="700" t="s">
        <v>369</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1075</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 workbookViewId="1"/>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1086</v>
      </c>
      <c r="C6" s="69" t="s">
        <v>115</v>
      </c>
    </row>
    <row r="7" spans="1:3" x14ac:dyDescent="0.25">
      <c r="A7" s="69" t="s">
        <v>1085</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 workbookViewId="1"/>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930</v>
      </c>
      <c r="H16" s="54"/>
      <c r="I16" s="741" t="s">
        <v>463</v>
      </c>
      <c r="K16" s="741" t="s">
        <v>1032</v>
      </c>
      <c r="L16" s="54"/>
      <c r="M16" s="741" t="s">
        <v>936</v>
      </c>
      <c r="N16" s="54"/>
      <c r="O16" s="741" t="s">
        <v>937</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1033</v>
      </c>
      <c r="L17" s="54"/>
      <c r="M17" s="54" t="s">
        <v>935</v>
      </c>
      <c r="N17" s="54"/>
      <c r="O17" s="54" t="s">
        <v>938</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334</vt:i4>
      </vt:variant>
    </vt:vector>
  </HeadingPairs>
  <TitlesOfParts>
    <vt:vector size="349"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2021-11-15T05:42:41Z</dcterms:modified>
</cp:coreProperties>
</file>