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7A8C1970-7549-40E7-A54C-DFACB2DDA523}" xr6:coauthVersionLast="47" xr6:coauthVersionMax="47" xr10:uidLastSave="{00000000-0000-0000-0000-000000000000}"/>
  <bookViews>
    <workbookView xWindow="105" yWindow="33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A318" i="14" l="1"/>
  <c r="Z318" i="14"/>
  <c r="B31" i="16"/>
  <c r="B31" i="18"/>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37" i="9"/>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0" i="14"/>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charset val="1"/>
          </rPr>
          <t>John:</t>
        </r>
        <r>
          <rPr>
            <sz val="9"/>
            <color indexed="81"/>
            <rFont val="Tahoma"/>
            <charset val="1"/>
          </rPr>
          <t xml:space="preserve">
Problem is that is Universal.xl so it affects all regions</t>
        </r>
      </text>
    </comment>
    <comment ref="K53" authorId="0" shapeId="0" xr:uid="{F3482EC9-87EB-497B-B53D-23106C8305DA}">
      <text>
        <r>
          <rPr>
            <b/>
            <sz val="9"/>
            <color indexed="81"/>
            <rFont val="Tahoma"/>
            <charset val="1"/>
          </rPr>
          <t>John:</t>
        </r>
        <r>
          <rPr>
            <sz val="9"/>
            <color indexed="81"/>
            <rFont val="Tahoma"/>
            <charset val="1"/>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charset val="1"/>
          </rPr>
          <t>John:</t>
        </r>
        <r>
          <rPr>
            <sz val="9"/>
            <color indexed="81"/>
            <rFont val="Tahoma"/>
            <charset val="1"/>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charset val="1"/>
          </rPr>
          <t>John:</t>
        </r>
        <r>
          <rPr>
            <sz val="9"/>
            <color indexed="81"/>
            <rFont val="Tahoma"/>
            <charset val="1"/>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105"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charset val="1"/>
          </rPr>
          <t>Michael Young (21512438):</t>
        </r>
        <r>
          <rPr>
            <sz val="9"/>
            <color indexed="81"/>
            <rFont val="Tahoma"/>
            <charset val="1"/>
          </rPr>
          <t xml:space="preserve">
can be tactically harvested</t>
        </r>
      </text>
    </comment>
    <comment ref="B105" authorId="1" shapeId="0" xr:uid="{E8735873-09DE-4772-9AC5-DA2310108EA8}">
      <text>
        <r>
          <rPr>
            <b/>
            <sz val="9"/>
            <color indexed="81"/>
            <rFont val="Tahoma"/>
            <charset val="1"/>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<sst xmlns="http://schemas.openxmlformats.org/spreadsheetml/2006/main" count="4451" uniqueCount="2580">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</sst>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xf numFmtId="0" fontId="42" fillId="32" borderId="65" applyNumberFormat="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41" fillId="31" borderId="16" xfId="31" applyBorder="1" applyAlignment="1">
      <alignment vertical="top"/>
      <protection locked="0"/>
    </xf>
    <xf numFmtId="0" fontId="41" fillId="31" borderId="65" xfId="31" applyBorder="1">
      <protection locked="0"/>
    </xf>
    <xf numFmtId="0" fontId="42"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2512</v>
      </c>
      <c r="C3" t="s">
        <v>2513</v>
      </c>
    </row>
    <row r="4" spans="1:3" x14ac:dyDescent="0.25">
      <c r="A4" s="430" t="s">
        <v>4</v>
      </c>
      <c r="C4" s="430" t="s">
        <v>2514</v>
      </c>
    </row>
    <row r="5" spans="1:3" x14ac:dyDescent="0.25">
      <c r="A5" s="431" t="s">
        <v>2506</v>
      </c>
      <c r="C5" s="431" t="s">
        <v>145</v>
      </c>
    </row>
    <row r="6" spans="1:3" x14ac:dyDescent="0.25">
      <c r="A6" s="431" t="s">
        <v>10</v>
      </c>
      <c r="C6" s="431" t="s">
        <v>4</v>
      </c>
    </row>
    <row r="7" spans="1:3" x14ac:dyDescent="0.25">
      <c r="A7" s="434" t="s">
        <v>88</v>
      </c>
      <c r="B7" s="438"/>
      <c r="C7" s="431" t="s">
        <v>2506</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2515</v>
      </c>
    </row>
    <row r="12" spans="1:3" x14ac:dyDescent="0.25">
      <c r="A12" s="431" t="s">
        <v>2510</v>
      </c>
      <c r="C12" s="431" t="s">
        <v>150</v>
      </c>
    </row>
    <row r="13" spans="1:3" x14ac:dyDescent="0.25">
      <c r="A13" s="431" t="s">
        <v>104</v>
      </c>
      <c r="C13" s="431" t="s">
        <v>148</v>
      </c>
    </row>
    <row r="14" spans="1:3" x14ac:dyDescent="0.25">
      <c r="A14" s="431" t="s">
        <v>9</v>
      </c>
      <c r="C14" s="431" t="s">
        <v>90</v>
      </c>
    </row>
    <row r="15" spans="1:3" x14ac:dyDescent="0.25">
      <c r="A15" s="431" t="s">
        <v>2509</v>
      </c>
      <c r="C15" s="431" t="s">
        <v>7</v>
      </c>
    </row>
    <row r="16" spans="1:3" x14ac:dyDescent="0.25">
      <c r="A16" s="431" t="s">
        <v>91</v>
      </c>
      <c r="C16" s="431" t="s">
        <v>159</v>
      </c>
    </row>
    <row r="17" spans="1:3" x14ac:dyDescent="0.25">
      <c r="A17" s="431" t="s">
        <v>5</v>
      </c>
      <c r="C17" s="431" t="s">
        <v>6</v>
      </c>
    </row>
    <row r="18" spans="1:3" x14ac:dyDescent="0.25">
      <c r="A18" s="431" t="s">
        <v>2508</v>
      </c>
      <c r="C18" s="431" t="s">
        <v>2510</v>
      </c>
    </row>
    <row r="19" spans="1:3" x14ac:dyDescent="0.25">
      <c r="A19" s="431" t="s">
        <v>8</v>
      </c>
      <c r="C19" s="431" t="s">
        <v>104</v>
      </c>
    </row>
    <row r="20" spans="1:3" x14ac:dyDescent="0.25">
      <c r="A20" s="432" t="s">
        <v>2507</v>
      </c>
      <c r="C20" s="431" t="s">
        <v>9</v>
      </c>
    </row>
    <row r="21" spans="1:3" x14ac:dyDescent="0.25">
      <c r="C21" s="431" t="s">
        <v>2509</v>
      </c>
    </row>
    <row r="22" spans="1:3" x14ac:dyDescent="0.25">
      <c r="C22" s="431" t="s">
        <v>2516</v>
      </c>
    </row>
    <row r="23" spans="1:3" x14ac:dyDescent="0.25">
      <c r="C23" s="431" t="s">
        <v>146</v>
      </c>
    </row>
    <row r="24" spans="1:3" x14ac:dyDescent="0.25">
      <c r="C24" s="431" t="s">
        <v>2517</v>
      </c>
    </row>
    <row r="25" spans="1:3" x14ac:dyDescent="0.25">
      <c r="C25" s="431" t="s">
        <v>149</v>
      </c>
    </row>
    <row r="26" spans="1:3" x14ac:dyDescent="0.25">
      <c r="C26" s="431" t="s">
        <v>147</v>
      </c>
    </row>
    <row r="27" spans="1:3" x14ac:dyDescent="0.25">
      <c r="C27" s="431" t="s">
        <v>2518</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2508</v>
      </c>
    </row>
    <row r="33" spans="3:3" x14ac:dyDescent="0.25">
      <c r="C33" s="431" t="s">
        <v>2519</v>
      </c>
    </row>
    <row r="34" spans="3:3" x14ac:dyDescent="0.25">
      <c r="C34" s="431" t="s">
        <v>154</v>
      </c>
    </row>
    <row r="35" spans="3:3" x14ac:dyDescent="0.25">
      <c r="C35" s="435" t="s">
        <v>152</v>
      </c>
    </row>
    <row r="36" spans="3:3" x14ac:dyDescent="0.25">
      <c r="C36" s="435" t="s">
        <v>8</v>
      </c>
    </row>
    <row r="37" spans="3:3" x14ac:dyDescent="0.25">
      <c r="C37" s="439" t="s">
        <v>2507</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2381</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2537</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2545</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2547</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2538</v>
      </c>
      <c r="G21" s="454" t="s">
        <v>2540</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2546</v>
      </c>
      <c r="G23" s="100"/>
      <c r="H23" s="100"/>
      <c r="I23" s="100"/>
      <c r="J23" s="100"/>
      <c r="K23" s="453" t="s">
        <v>2540</v>
      </c>
      <c r="L23" s="100"/>
      <c r="M23" s="100"/>
      <c r="N23" s="100"/>
      <c r="O23" s="100"/>
      <c r="P23" s="453" t="s">
        <v>2541</v>
      </c>
      <c r="Q23" s="100"/>
      <c r="R23" s="100"/>
      <c r="S23" s="100"/>
      <c r="T23" s="100"/>
      <c r="U23" s="100"/>
      <c r="V23" s="100"/>
      <c r="W23" s="79"/>
      <c r="X23" s="61"/>
      <c r="Y23" s="49"/>
      <c r="Z23" s="49"/>
      <c r="AA23" s="49"/>
    </row>
    <row r="24" spans="1:27" ht="60" outlineLevel="3" x14ac:dyDescent="0.25">
      <c r="A24" s="49"/>
      <c r="B24" s="58"/>
      <c r="C24" s="79"/>
      <c r="D24" s="79"/>
      <c r="E24" s="82"/>
      <c r="F24" s="457" t="s">
        <v>2539</v>
      </c>
      <c r="G24" s="456" t="s">
        <v>2540</v>
      </c>
      <c r="H24" s="82"/>
      <c r="I24" s="82"/>
      <c r="J24" s="82"/>
      <c r="K24" s="457" t="s">
        <v>2542</v>
      </c>
      <c r="L24" s="454">
        <v>5.0000000000000004E-6</v>
      </c>
      <c r="M24" s="82"/>
      <c r="N24" s="82"/>
      <c r="O24" s="82"/>
      <c r="P24" s="457" t="s">
        <v>2543</v>
      </c>
      <c r="Q24" s="454">
        <v>0.7</v>
      </c>
      <c r="R24" s="82"/>
      <c r="S24" s="82"/>
      <c r="T24" s="82"/>
      <c r="U24" s="82"/>
      <c r="V24" s="82"/>
      <c r="W24" s="79"/>
      <c r="X24" s="61"/>
      <c r="Y24" s="49"/>
      <c r="Z24" s="49"/>
      <c r="AA24" s="49"/>
    </row>
    <row r="25" spans="1:27" outlineLevel="3" x14ac:dyDescent="0.25">
      <c r="A25" s="49"/>
      <c r="B25" s="58"/>
      <c r="C25" s="79"/>
      <c r="D25" s="79"/>
      <c r="E25" s="82"/>
      <c r="F25" s="82"/>
      <c r="G25" s="456" t="s">
        <v>2541</v>
      </c>
      <c r="H25" s="82"/>
      <c r="I25" s="82"/>
      <c r="J25" s="82"/>
      <c r="K25" s="82"/>
      <c r="L25" s="82"/>
      <c r="M25" s="82"/>
      <c r="N25" s="82"/>
      <c r="O25" s="82"/>
      <c r="P25" s="82" t="s">
        <v>2544</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2465</v>
      </c>
      <c r="B46" s="4">
        <v>50</v>
      </c>
      <c r="J46" s="1" t="s">
        <v>2466</v>
      </c>
    </row>
    <row r="47" spans="1:18" x14ac:dyDescent="0.25">
      <c r="A47" s="3"/>
      <c r="J47" s="475" t="s">
        <v>2520</v>
      </c>
      <c r="K47" s="475"/>
      <c r="L47" s="475"/>
      <c r="M47" s="475" t="s">
        <v>2524</v>
      </c>
      <c r="N47" s="475"/>
      <c r="O47" s="475"/>
      <c r="P47" s="475" t="s">
        <v>2525</v>
      </c>
      <c r="Q47" s="475"/>
      <c r="R47" s="475"/>
    </row>
    <row r="48" spans="1:18" x14ac:dyDescent="0.25">
      <c r="A48" s="3"/>
      <c r="I48" s="1" t="s">
        <v>2526</v>
      </c>
      <c r="J48" s="4" t="s">
        <v>2521</v>
      </c>
      <c r="K48" s="4" t="s">
        <v>2521</v>
      </c>
      <c r="L48" s="4" t="s">
        <v>2521</v>
      </c>
      <c r="M48" s="4" t="s">
        <v>2523</v>
      </c>
      <c r="N48" s="4" t="s">
        <v>2523</v>
      </c>
      <c r="O48" s="4" t="s">
        <v>2523</v>
      </c>
      <c r="P48" s="4" t="s">
        <v>2522</v>
      </c>
      <c r="Q48" s="4" t="s">
        <v>2522</v>
      </c>
      <c r="R48" s="4" t="s">
        <v>2522</v>
      </c>
    </row>
    <row r="49" spans="1:18" x14ac:dyDescent="0.25">
      <c r="A49" s="4" t="s">
        <v>87</v>
      </c>
      <c r="B49" s="4" t="s">
        <v>2467</v>
      </c>
      <c r="C49" s="4" t="s">
        <v>92</v>
      </c>
      <c r="D49" s="4" t="s">
        <v>93</v>
      </c>
      <c r="E49" s="4" t="s">
        <v>94</v>
      </c>
      <c r="F49" s="4" t="s">
        <v>95</v>
      </c>
      <c r="G49" s="4" t="s">
        <v>105</v>
      </c>
      <c r="I49" s="1" t="s">
        <v>2464</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2511</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2407</v>
      </c>
      <c r="B9" s="45">
        <v>0.5</v>
      </c>
    </row>
    <row r="10" spans="1:2" x14ac:dyDescent="0.25">
      <c r="A10" s="4" t="s">
        <v>2408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2527</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2528</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2529</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2521</v>
      </c>
      <c r="K44" t="s">
        <v>2523</v>
      </c>
      <c r="L44" t="s">
        <v>2522</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6" t="s">
        <v>2383</v>
      </c>
      <c r="K18" s="476"/>
      <c r="L18" s="476"/>
      <c r="M18" s="476"/>
      <c r="N18" s="476"/>
      <c r="O18" s="476"/>
      <c r="P18" s="476"/>
      <c r="Q18" s="476"/>
      <c r="R18" s="476"/>
      <c r="S18" s="476"/>
      <c r="T18" s="476"/>
      <c r="U18" s="476"/>
      <c r="V18" s="476"/>
      <c r="W18" s="476"/>
      <c r="X18" s="476"/>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7" t="s">
        <v>2382</v>
      </c>
      <c r="K21" s="478"/>
      <c r="L21" s="478"/>
      <c r="M21" s="478"/>
      <c r="N21" s="478"/>
      <c r="O21" s="478"/>
      <c r="P21" s="478"/>
      <c r="Q21" s="478"/>
      <c r="R21" s="478"/>
      <c r="S21" s="478"/>
      <c r="T21" s="478"/>
      <c r="U21" s="478"/>
      <c r="V21" s="478"/>
      <c r="W21" s="478"/>
      <c r="X21" s="479"/>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2381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2380</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2379</v>
      </c>
      <c r="I51" s="335" t="str">
        <f>IF(COUNT($J51:$Z51)&gt;1,STDEV($J51:$Z51)=0,"")</f>
        <v/>
      </c>
      <c r="J51" s="82" t="s">
        <v>2384</v>
      </c>
      <c r="K51" s="82" t="s">
        <v>2378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2377</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2376</v>
      </c>
      <c r="I54" s="335" t="str">
        <f t="shared" si="0"/>
        <v/>
      </c>
      <c r="J54" s="82" t="s">
        <v>2375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2374</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2373</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2372</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2371</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2370</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2369</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2368</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2367</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80" t="s">
        <v>2534</v>
      </c>
      <c r="K18" s="476"/>
      <c r="L18" s="476"/>
      <c r="M18" s="476"/>
      <c r="N18" s="476"/>
      <c r="O18" s="476"/>
      <c r="P18" s="476"/>
      <c r="Q18" s="476"/>
      <c r="R18" s="476"/>
      <c r="S18" s="476"/>
      <c r="T18" s="476"/>
      <c r="U18" s="476"/>
      <c r="V18" s="476"/>
      <c r="W18" s="476"/>
      <c r="X18" s="476"/>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7" t="s">
        <v>2549</v>
      </c>
      <c r="K21" s="478"/>
      <c r="L21" s="478"/>
      <c r="M21" s="478"/>
      <c r="N21" s="478"/>
      <c r="O21" s="478"/>
      <c r="P21" s="478"/>
      <c r="Q21" s="478"/>
      <c r="R21" s="478"/>
      <c r="S21" s="478"/>
      <c r="T21" s="478"/>
      <c r="U21" s="478"/>
      <c r="V21" s="478"/>
      <c r="W21" s="478"/>
      <c r="X21" s="479"/>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2491</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2490</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2411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2385</v>
      </c>
      <c r="AR99" t="s">
        <v>2386</v>
      </c>
      <c r="AY99" t="s">
        <v>2443</v>
      </c>
    </row>
    <row r="100" spans="1:57" outlineLevel="2" x14ac:dyDescent="0.25">
      <c r="A100" s="49"/>
      <c r="B100" s="58"/>
      <c r="C100" s="93">
        <f>INT($C$87)+2</f>
        <v>3</v>
      </c>
      <c r="D100" s="79"/>
      <c r="E100" s="74"/>
      <c r="F100" s="74"/>
      <c r="G100" s="79"/>
      <c r="H100" s="82"/>
      <c r="I100" s="101" t="s">
        <v>2531</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2387</v>
      </c>
      <c r="AE100" s="82"/>
      <c r="AF100" s="82"/>
      <c r="AG100" s="82"/>
      <c r="AH100" s="79"/>
      <c r="AI100" s="61"/>
      <c r="AJ100" s="49"/>
      <c r="AK100" s="49"/>
      <c r="AL100" s="49"/>
      <c r="AM100" t="s">
        <v>238</v>
      </c>
      <c r="AR100" t="str">
        <f>"Calculated from "&amp;AM102</f>
        <v>Calculated from Inputs from Mecardo (Andrew Wood) Nov 2020</v>
      </c>
      <c r="AY100" t="s">
        <v>2444</v>
      </c>
    </row>
    <row r="101" spans="1:57" outlineLevel="3" x14ac:dyDescent="0.25">
      <c r="A101" s="49"/>
      <c r="B101" s="58"/>
      <c r="C101" s="93">
        <f t="shared" ref="C101:C114" si="4">INT($C$87)+3</f>
        <v>4</v>
      </c>
      <c r="D101" s="79"/>
      <c r="E101" s="74"/>
      <c r="F101" s="74" t="s">
        <v>239</v>
      </c>
      <c r="G101" s="79"/>
      <c r="H101" s="114" t="s">
        <v>2388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2445</v>
      </c>
      <c r="AZ101" s="169">
        <v>70</v>
      </c>
      <c r="BA101">
        <f>IFERROR(MIN(2,MATCH($AZ101,i_woolp_mpg_range_w5,1)),1)-1</f>
        <v>1</v>
      </c>
      <c r="BB101" t="s">
        <v>2446</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2447</v>
      </c>
      <c r="AY102" s="393" t="s">
        <v>2448</v>
      </c>
      <c r="AZ102" s="393" t="s">
        <v>2446</v>
      </c>
      <c r="BA102" s="407" t="s">
        <v>2454</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2533</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2532</v>
      </c>
      <c r="BD106" s="390" t="s">
        <v>2445</v>
      </c>
      <c r="BE106" s="390" t="s">
        <v>2446</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2530</v>
      </c>
      <c r="J115" s="103"/>
      <c r="K115" s="103"/>
      <c r="L115" s="133" t="s">
        <v>250</v>
      </c>
      <c r="M115" s="133"/>
      <c r="N115" s="133"/>
      <c r="O115" s="133" t="s">
        <v>251</v>
      </c>
      <c r="P115" s="133"/>
      <c r="Q115" s="133"/>
      <c r="R115" s="133"/>
      <c r="S115" s="133"/>
      <c r="T115" s="133"/>
      <c r="U115" s="133"/>
      <c r="V115" s="133"/>
      <c r="W115" s="133" t="s">
        <v>2389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2410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2390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2391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2392</v>
      </c>
      <c r="J125" s="122">
        <v>0.68</v>
      </c>
      <c r="K125" s="122">
        <v>0.55000000000000004</v>
      </c>
      <c r="L125" s="122">
        <v>0.5</v>
      </c>
      <c r="M125" s="122">
        <v>0.65</v>
      </c>
      <c r="N125" s="122">
        <v>0.65</v>
      </c>
      <c r="O125" s="138">
        <f>J125</f>
        <v>0.68</v>
      </c>
      <c r="P125" s="138">
        <v>0.4</v>
      </c>
      <c r="Q125" s="103" t="s">
        <v>2393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2394</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2395</v>
      </c>
      <c r="J127" s="138">
        <v>0.82</v>
      </c>
      <c r="K127" s="138">
        <v>0.1</v>
      </c>
      <c r="L127" s="138">
        <v>3.3000000000000002E-2</v>
      </c>
      <c r="M127" s="138">
        <v>1.2999999999999999E-2</v>
      </c>
      <c r="N127" s="138">
        <v>3.3000000000000002E-2</v>
      </c>
      <c r="O127" s="138">
        <v>0</v>
      </c>
      <c r="P127" s="138">
        <v>3.3000000000000002E-2</v>
      </c>
      <c r="Q127" s="103" t="s">
        <v>2396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2397</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2400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2395</v>
      </c>
      <c r="J131" s="138">
        <v>0.85</v>
      </c>
      <c r="K131" s="138">
        <v>0.08</v>
      </c>
      <c r="L131" s="138">
        <v>0.03</v>
      </c>
      <c r="M131" s="138">
        <v>0.01</v>
      </c>
      <c r="N131" s="138">
        <v>2.8000000000000001E-2</v>
      </c>
      <c r="O131" s="138">
        <v>0</v>
      </c>
      <c r="P131" s="138">
        <v>2.8000000000000001E-2</v>
      </c>
      <c r="Q131" s="103" t="s">
        <v>2401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2397</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2404</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2406</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2450</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2451</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1" t="s">
        <v>293</v>
      </c>
      <c r="V169" s="482"/>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2452</v>
      </c>
      <c r="AP169" t="s">
        <v>2453</v>
      </c>
      <c r="AQ169" t="s">
        <v>1295</v>
      </c>
      <c r="AR169" t="s">
        <v>2449</v>
      </c>
      <c r="AV169" t="s">
        <v>2499</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2500</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2503</v>
      </c>
      <c r="AV175" s="398">
        <f ca="1">AR175*(1+AVERAGE($J$266:$U$266))*($M$225/$N$225)</f>
        <v>104.17834394904457</v>
      </c>
      <c r="AW175" t="s">
        <v>2502</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2501</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2333</v>
      </c>
      <c r="K304" s="323" t="s">
        <v>2329</v>
      </c>
      <c r="L304" s="323" t="s">
        <v>2330</v>
      </c>
      <c r="M304" s="82"/>
      <c r="N304" s="82" t="s">
        <v>2338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2334</v>
      </c>
      <c r="K305" s="102" t="s">
        <v>2331</v>
      </c>
      <c r="L305" s="102" t="s">
        <v>2332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2335</v>
      </c>
      <c r="I306" s="82"/>
      <c r="J306" s="103">
        <v>100000</v>
      </c>
      <c r="K306" s="103">
        <v>2000</v>
      </c>
      <c r="L306" s="414">
        <v>0.05</v>
      </c>
      <c r="M306" s="82"/>
      <c r="N306" s="82" t="s">
        <v>2339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2327</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2550</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2551</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2342</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2340</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2341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2472</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2344</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2428</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2473</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abSelected="1" topLeftCell="A6" zoomScale="80" zoomScaleNormal="80" workbookViewId="0">
      <pane xSplit="10" ySplit="48" topLeftCell="K313" activePane="bottomRight" state="frozen"/>
      <selection activeCell="A6" sqref="A6"/>
      <selection pane="topRight" activeCell="K6" sqref="K6"/>
      <selection pane="bottomLeft" activeCell="A54" sqref="A54"/>
      <selection pane="bottomRight" activeCell="J21" sqref="J21:AB2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83" t="s">
        <v>2505</v>
      </c>
      <c r="K18" s="484"/>
      <c r="L18" s="484"/>
      <c r="M18" s="484"/>
      <c r="N18" s="484"/>
      <c r="O18" s="484"/>
      <c r="P18" s="484"/>
      <c r="Q18" s="484"/>
      <c r="R18" s="484"/>
      <c r="S18" s="484"/>
      <c r="T18" s="484"/>
      <c r="U18" s="484"/>
      <c r="V18" s="484"/>
      <c r="W18" s="484"/>
      <c r="X18" s="484"/>
      <c r="Y18" s="484"/>
      <c r="Z18" s="484"/>
      <c r="AA18" s="484"/>
      <c r="AB18" s="485"/>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44655.711008680599</v>
      </c>
      <c r="J21" s="486" t="s">
        <v>2579</v>
      </c>
      <c r="K21" s="487"/>
      <c r="L21" s="487"/>
      <c r="M21" s="487"/>
      <c r="N21" s="487"/>
      <c r="O21" s="487"/>
      <c r="P21" s="487"/>
      <c r="Q21" s="487"/>
      <c r="R21" s="487"/>
      <c r="S21" s="487"/>
      <c r="T21" s="487"/>
      <c r="U21" s="487"/>
      <c r="V21" s="487"/>
      <c r="W21" s="487"/>
      <c r="X21" s="487"/>
      <c r="Y21" s="487"/>
      <c r="Z21" s="487"/>
      <c r="AA21" s="487"/>
      <c r="AB21" s="488"/>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2415</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546</v>
      </c>
      <c r="I61" s="102" t="s">
        <v>1578</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2495</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554</v>
      </c>
      <c r="I69" s="102" t="s">
        <v>123</v>
      </c>
      <c r="J69" s="412" t="s">
        <v>2477</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2468</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2470</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2469</v>
      </c>
      <c r="I74" s="102" t="s">
        <v>2427</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2413</v>
      </c>
      <c r="I76" s="102" t="s">
        <v>123</v>
      </c>
      <c r="J76" s="412" t="s">
        <v>2476</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2489</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2504</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2489</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576</v>
      </c>
      <c r="I104" s="102" t="s">
        <v>2431</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577</v>
      </c>
      <c r="I105" s="102" t="s">
        <v>2432</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2471</v>
      </c>
      <c r="AE115" s="82"/>
      <c r="AF115" s="103">
        <v>1</v>
      </c>
      <c r="AG115" s="103">
        <v>1</v>
      </c>
      <c r="AH115" s="79"/>
      <c r="AI115" s="61"/>
      <c r="AJ115" s="49"/>
      <c r="AK115" s="49"/>
      <c r="AL115" s="49"/>
    </row>
    <row r="116" spans="1:38"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605</v>
      </c>
      <c r="G117" s="79"/>
      <c r="H117" s="82" t="s">
        <v>606</v>
      </c>
      <c r="I117" s="102" t="s">
        <v>2427</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2497</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2498</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773</v>
      </c>
      <c r="G193" s="79"/>
      <c r="H193" s="82" t="s">
        <v>774</v>
      </c>
      <c r="I193" s="102" t="s">
        <v>2441</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792</v>
      </c>
      <c r="G201" s="79"/>
      <c r="H201" s="82" t="s">
        <v>793</v>
      </c>
      <c r="I201" s="102" t="s">
        <v>2440</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940</v>
      </c>
      <c r="G271" s="79"/>
      <c r="H271" s="82" t="s">
        <v>2438</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946</v>
      </c>
      <c r="G273" s="79"/>
      <c r="H273" s="82" t="s">
        <v>2439</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2412</v>
      </c>
      <c r="AE273" s="82"/>
      <c r="AF273" s="103">
        <v>1</v>
      </c>
      <c r="AG273" s="103">
        <v>1</v>
      </c>
      <c r="AH273" s="79"/>
      <c r="AI273" s="61"/>
      <c r="AJ273" s="49"/>
      <c r="AK273" s="49"/>
      <c r="AL273" s="49"/>
    </row>
    <row r="274" spans="1:38"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971</v>
      </c>
      <c r="G282" s="79"/>
      <c r="H282" s="82" t="s">
        <v>2535</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2536</v>
      </c>
      <c r="AE282" s="82"/>
      <c r="AF282" s="103">
        <v>1</v>
      </c>
      <c r="AG282" s="103">
        <v>1</v>
      </c>
      <c r="AH282" s="79"/>
      <c r="AI282" s="61"/>
      <c r="AJ282" s="49"/>
      <c r="AK282" s="49"/>
      <c r="AL282" s="49"/>
    </row>
    <row r="283" spans="1:38"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2482</v>
      </c>
      <c r="G287" s="79"/>
      <c r="H287" s="82" t="s">
        <v>2486</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2485</v>
      </c>
      <c r="AE287" s="82"/>
      <c r="AF287" s="103">
        <v>1</v>
      </c>
      <c r="AG287" s="103">
        <v>1</v>
      </c>
      <c r="AH287" s="79"/>
      <c r="AI287" s="61"/>
      <c r="AJ287" s="49"/>
      <c r="AK287" s="49"/>
      <c r="AL287" s="49"/>
    </row>
    <row r="288" spans="1:38" outlineLevel="2" x14ac:dyDescent="0.25">
      <c r="A288" s="49"/>
      <c r="B288" s="58"/>
      <c r="C288" s="51">
        <f t="shared" si="41"/>
        <v>3</v>
      </c>
      <c r="D288" s="79"/>
      <c r="E288" s="74"/>
      <c r="F288" s="74" t="s">
        <v>2483</v>
      </c>
      <c r="G288" s="79"/>
      <c r="H288" s="82" t="s">
        <v>2484</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2485</v>
      </c>
      <c r="AE288" s="82"/>
      <c r="AF288" s="103">
        <v>1</v>
      </c>
      <c r="AG288" s="103">
        <v>1</v>
      </c>
      <c r="AH288" s="79"/>
      <c r="AI288" s="61"/>
      <c r="AJ288" s="49"/>
      <c r="AK288" s="49"/>
      <c r="AL288" s="49"/>
    </row>
    <row r="289" spans="1:38" outlineLevel="2" x14ac:dyDescent="0.25">
      <c r="A289" s="49"/>
      <c r="B289" s="58"/>
      <c r="C289" s="51">
        <f>INT($C$40)+2</f>
        <v>3</v>
      </c>
      <c r="D289" s="79"/>
      <c r="E289" s="74"/>
      <c r="F289" s="74" t="s">
        <v>2487</v>
      </c>
      <c r="G289" s="79"/>
      <c r="H289" s="82" t="s">
        <v>2488</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103">
        <v>11</v>
      </c>
      <c r="Z318" s="304">
        <f t="shared" si="55"/>
        <v>20.3</v>
      </c>
      <c r="AA318" s="304">
        <f t="shared" si="55"/>
        <v>20.3</v>
      </c>
      <c r="AB318" s="103">
        <v>11</v>
      </c>
      <c r="AC318" s="82"/>
      <c r="AD318" s="103" t="s">
        <v>2578</v>
      </c>
      <c r="AE318" s="82"/>
      <c r="AF318" s="103">
        <v>1</v>
      </c>
      <c r="AG318" s="103">
        <v>1</v>
      </c>
      <c r="AH318" s="79"/>
      <c r="AI318" s="61"/>
      <c r="AJ318" s="49"/>
      <c r="AK318" s="49"/>
      <c r="AL318" s="49"/>
    </row>
    <row r="319" spans="1:38"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1072</v>
      </c>
      <c r="G330" s="79"/>
      <c r="H330" s="82" t="s">
        <v>1073</v>
      </c>
      <c r="I330" s="102" t="s">
        <v>2429</v>
      </c>
      <c r="J330" s="102"/>
      <c r="K330" s="103">
        <v>23.8</v>
      </c>
      <c r="L330" s="103">
        <v>23.8</v>
      </c>
      <c r="M330" s="103">
        <v>23.8</v>
      </c>
      <c r="N330" s="103">
        <v>23.8</v>
      </c>
      <c r="O330" s="103">
        <v>23.8</v>
      </c>
      <c r="P330" s="103">
        <v>23.8</v>
      </c>
      <c r="Q330" s="82"/>
      <c r="R330" s="82" t="s">
        <v>2430</v>
      </c>
      <c r="S330" s="82" t="s">
        <v>2430</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1074</v>
      </c>
      <c r="G331" s="79"/>
      <c r="H331" s="82" t="s">
        <v>1075</v>
      </c>
      <c r="I331" s="102" t="s">
        <v>2429</v>
      </c>
      <c r="J331" s="102"/>
      <c r="K331" s="103">
        <v>39.6</v>
      </c>
      <c r="L331" s="103">
        <v>39.6</v>
      </c>
      <c r="M331" s="103">
        <v>39.6</v>
      </c>
      <c r="N331" s="103">
        <v>39.6</v>
      </c>
      <c r="O331" s="103">
        <v>39.6</v>
      </c>
      <c r="P331" s="103">
        <v>39.6</v>
      </c>
      <c r="Q331" s="82"/>
      <c r="R331" s="82" t="s">
        <v>2430</v>
      </c>
      <c r="S331" s="82" t="s">
        <v>2430</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1080</v>
      </c>
      <c r="G334" s="79"/>
      <c r="H334" s="82" t="s">
        <v>1081</v>
      </c>
      <c r="I334" s="102" t="s">
        <v>685</v>
      </c>
      <c r="J334" s="102"/>
      <c r="K334" s="103">
        <v>1.84E-2</v>
      </c>
      <c r="L334" s="103">
        <v>1.84E-2</v>
      </c>
      <c r="M334" s="103">
        <v>1.84E-2</v>
      </c>
      <c r="N334" s="103">
        <v>1.84E-2</v>
      </c>
      <c r="O334" s="103">
        <v>1.84E-2</v>
      </c>
      <c r="P334" s="103">
        <v>1.84E-2</v>
      </c>
      <c r="Q334" s="82"/>
      <c r="R334" s="82" t="s">
        <v>1082</v>
      </c>
      <c r="S334" s="82" t="s">
        <v>1082</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1083</v>
      </c>
      <c r="G335" s="79"/>
      <c r="H335" s="82" t="s">
        <v>1084</v>
      </c>
      <c r="I335" s="102" t="s">
        <v>591</v>
      </c>
      <c r="J335" s="102"/>
      <c r="K335" s="103">
        <v>13</v>
      </c>
      <c r="L335" s="103">
        <v>13</v>
      </c>
      <c r="M335" s="103">
        <v>13</v>
      </c>
      <c r="N335" s="103">
        <v>13</v>
      </c>
      <c r="O335" s="103">
        <v>13</v>
      </c>
      <c r="P335" s="103">
        <v>13</v>
      </c>
      <c r="Q335" s="82"/>
      <c r="R335" s="82" t="s">
        <v>1082</v>
      </c>
      <c r="S335" s="82" t="s">
        <v>1082</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1085</v>
      </c>
      <c r="G336" s="79"/>
      <c r="H336" s="82" t="s">
        <v>1084</v>
      </c>
      <c r="I336" s="102" t="s">
        <v>717</v>
      </c>
      <c r="J336" s="102"/>
      <c r="K336" s="103">
        <v>7.52</v>
      </c>
      <c r="L336" s="103">
        <v>7.52</v>
      </c>
      <c r="M336" s="103">
        <v>7.52</v>
      </c>
      <c r="N336" s="103">
        <v>7.52</v>
      </c>
      <c r="O336" s="103">
        <v>7.52</v>
      </c>
      <c r="P336" s="103">
        <v>7.52</v>
      </c>
      <c r="Q336" s="82"/>
      <c r="R336" s="82" t="s">
        <v>1082</v>
      </c>
      <c r="S336" s="82" t="s">
        <v>1082</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1086</v>
      </c>
      <c r="G337" s="79"/>
      <c r="H337" s="82" t="s">
        <v>1084</v>
      </c>
      <c r="I337" s="102" t="s">
        <v>591</v>
      </c>
      <c r="J337" s="102"/>
      <c r="K337" s="103">
        <v>23.7</v>
      </c>
      <c r="L337" s="103">
        <v>23.7</v>
      </c>
      <c r="M337" s="103">
        <v>23.7</v>
      </c>
      <c r="N337" s="103">
        <v>23.7</v>
      </c>
      <c r="O337" s="103">
        <v>23.7</v>
      </c>
      <c r="P337" s="103">
        <v>23.7</v>
      </c>
      <c r="Q337" s="82"/>
      <c r="R337" s="82" t="s">
        <v>1082</v>
      </c>
      <c r="S337" s="82" t="s">
        <v>1082</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1087</v>
      </c>
      <c r="G338" s="79"/>
      <c r="H338" s="82" t="s">
        <v>1084</v>
      </c>
      <c r="I338" s="102" t="s">
        <v>717</v>
      </c>
      <c r="J338" s="102"/>
      <c r="K338" s="103">
        <v>3.36</v>
      </c>
      <c r="L338" s="103">
        <v>3.36</v>
      </c>
      <c r="M338" s="103">
        <v>3.36</v>
      </c>
      <c r="N338" s="103">
        <v>3.36</v>
      </c>
      <c r="O338" s="103">
        <v>3.36</v>
      </c>
      <c r="P338" s="103">
        <v>3.36</v>
      </c>
      <c r="Q338" s="82"/>
      <c r="R338" s="82" t="s">
        <v>1082</v>
      </c>
      <c r="S338" s="82" t="s">
        <v>1082</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485</v>
      </c>
      <c r="G339" s="79"/>
      <c r="H339" s="297" t="s">
        <v>1088</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1089</v>
      </c>
      <c r="F340" s="74" t="s">
        <v>1090</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1091</v>
      </c>
      <c r="G341" s="79"/>
      <c r="H341" s="82" t="s">
        <v>1092</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1093</v>
      </c>
      <c r="G342" s="79"/>
      <c r="H342" s="82" t="s">
        <v>1094</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1095</v>
      </c>
      <c r="G343" s="79"/>
      <c r="H343" s="82" t="s">
        <v>1096</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1097</v>
      </c>
      <c r="G344" s="79"/>
      <c r="H344" s="82" t="s">
        <v>1098</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1099</v>
      </c>
      <c r="G345" s="79"/>
      <c r="H345" s="82" t="s">
        <v>1100</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x14ac:dyDescent="0.25">
      <c r="A346" s="49"/>
      <c r="B346" s="58"/>
      <c r="C346" s="51">
        <f>INT($C$40)+1</f>
        <v>2</v>
      </c>
      <c r="D346" s="79"/>
      <c r="E346" s="74"/>
      <c r="F346" s="307" t="s">
        <v>1101</v>
      </c>
      <c r="G346" s="79"/>
      <c r="H346" s="297" t="s">
        <v>1102</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1103</v>
      </c>
      <c r="F347" s="74" t="s">
        <v>1104</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1105</v>
      </c>
      <c r="G348" s="79"/>
      <c r="H348" s="82" t="s">
        <v>1106</v>
      </c>
      <c r="I348" s="102" t="s">
        <v>2424</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2442</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1107</v>
      </c>
      <c r="G349" s="79"/>
      <c r="H349" s="312" t="s">
        <v>1108</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1109</v>
      </c>
      <c r="G350" s="79"/>
      <c r="H350" s="82" t="s">
        <v>1110</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1111</v>
      </c>
      <c r="G351" s="79"/>
      <c r="H351" s="82" t="s">
        <v>1112</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1113</v>
      </c>
      <c r="G352" s="79"/>
      <c r="H352" s="82" t="s">
        <v>1114</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1115</v>
      </c>
      <c r="G353" s="79"/>
      <c r="H353" s="82" t="s">
        <v>1116</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1117</v>
      </c>
      <c r="G354" s="79"/>
      <c r="H354" s="82" t="s">
        <v>1118</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1119</v>
      </c>
      <c r="G355" s="79"/>
      <c r="H355" s="82" t="s">
        <v>1120</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1121</v>
      </c>
      <c r="AE355" s="82"/>
      <c r="AF355" s="103">
        <v>1</v>
      </c>
      <c r="AG355" s="103">
        <v>1</v>
      </c>
      <c r="AH355" s="79"/>
      <c r="AI355" s="61"/>
      <c r="AJ355" s="49"/>
      <c r="AK355" s="49"/>
      <c r="AL355" s="49"/>
    </row>
    <row r="356" spans="1:38" outlineLevel="2" x14ac:dyDescent="0.25">
      <c r="A356" s="49"/>
      <c r="B356" s="58"/>
      <c r="C356" s="51">
        <f>INT($C$40)+2</f>
        <v>3</v>
      </c>
      <c r="D356" s="79"/>
      <c r="E356" s="74"/>
      <c r="F356" s="74" t="s">
        <v>1122</v>
      </c>
      <c r="G356" s="79"/>
      <c r="H356" s="82" t="s">
        <v>1123</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1121</v>
      </c>
      <c r="AE356" s="82"/>
      <c r="AF356" s="103">
        <v>1</v>
      </c>
      <c r="AG356" s="103">
        <v>1</v>
      </c>
      <c r="AH356" s="79"/>
      <c r="AI356" s="61"/>
      <c r="AJ356" s="49"/>
      <c r="AK356" s="49"/>
      <c r="AL356" s="49"/>
    </row>
    <row r="357" spans="1:38" outlineLevel="2" x14ac:dyDescent="0.25">
      <c r="A357" s="49"/>
      <c r="B357" s="58"/>
      <c r="C357" s="51">
        <f>INT($C$40)+2</f>
        <v>3</v>
      </c>
      <c r="D357" s="79"/>
      <c r="E357" s="74"/>
      <c r="F357" s="74" t="s">
        <v>1124</v>
      </c>
      <c r="G357" s="79"/>
      <c r="H357" s="82" t="s">
        <v>1125</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1121</v>
      </c>
      <c r="AE357" s="82"/>
      <c r="AF357" s="103">
        <v>1</v>
      </c>
      <c r="AG357" s="103">
        <v>1</v>
      </c>
      <c r="AH357" s="79"/>
      <c r="AI357" s="61"/>
      <c r="AJ357" s="49"/>
      <c r="AK357" s="49"/>
      <c r="AL357" s="49"/>
    </row>
    <row r="358" spans="1:38" outlineLevel="3" x14ac:dyDescent="0.25">
      <c r="A358" s="49"/>
      <c r="B358" s="58"/>
      <c r="C358" s="51">
        <f>INT($C$40)+3</f>
        <v>4</v>
      </c>
      <c r="D358" s="79"/>
      <c r="E358" s="74"/>
      <c r="F358" s="74" t="s">
        <v>1126</v>
      </c>
      <c r="G358" s="79"/>
      <c r="H358" s="82" t="s">
        <v>1127</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1128</v>
      </c>
      <c r="G359" s="79"/>
      <c r="H359" s="82" t="s">
        <v>1129</v>
      </c>
      <c r="I359" s="102" t="s">
        <v>591</v>
      </c>
      <c r="J359" s="102"/>
      <c r="K359" s="103">
        <v>0.1</v>
      </c>
      <c r="L359" s="103">
        <v>0.1</v>
      </c>
      <c r="M359" s="103">
        <v>0.1</v>
      </c>
      <c r="N359" s="103">
        <v>0.1</v>
      </c>
      <c r="O359" s="103">
        <v>0.1</v>
      </c>
      <c r="P359" s="103">
        <v>0.1</v>
      </c>
      <c r="Q359" s="82"/>
      <c r="R359" s="82" t="s">
        <v>1130</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1131</v>
      </c>
      <c r="G360" s="79"/>
      <c r="H360" s="313" t="s">
        <v>1132</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1133</v>
      </c>
      <c r="AE360" s="82"/>
      <c r="AF360" s="103">
        <v>1</v>
      </c>
      <c r="AG360" s="103">
        <v>1</v>
      </c>
      <c r="AH360" s="79"/>
      <c r="AI360" s="61"/>
      <c r="AJ360" s="49"/>
      <c r="AK360" s="49"/>
      <c r="AL360" s="49"/>
    </row>
    <row r="361" spans="1:38" outlineLevel="2" x14ac:dyDescent="0.25">
      <c r="A361" s="49"/>
      <c r="B361" s="58"/>
      <c r="C361" s="51">
        <f t="shared" si="61"/>
        <v>3</v>
      </c>
      <c r="D361" s="79"/>
      <c r="E361" s="74"/>
      <c r="F361" s="74" t="s">
        <v>1134</v>
      </c>
      <c r="G361" s="79"/>
      <c r="H361" s="82" t="s">
        <v>1135</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1136</v>
      </c>
      <c r="G362" s="79"/>
      <c r="H362" s="82" t="s">
        <v>1137</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1138</v>
      </c>
      <c r="G363" s="79"/>
      <c r="H363" s="82" t="s">
        <v>1139</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1140</v>
      </c>
      <c r="G364" s="79"/>
      <c r="H364" s="82" t="s">
        <v>1141</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1142</v>
      </c>
      <c r="G365" s="79"/>
      <c r="H365" s="82" t="s">
        <v>1143</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1144</v>
      </c>
      <c r="G366" s="79"/>
      <c r="H366" s="82" t="s">
        <v>1145</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1146</v>
      </c>
      <c r="G367" s="79"/>
      <c r="H367" s="82" t="s">
        <v>1147</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1148</v>
      </c>
      <c r="G368" s="79"/>
      <c r="H368" s="82" t="s">
        <v>1149</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2416</v>
      </c>
      <c r="G369" s="79"/>
      <c r="H369" s="82" t="s">
        <v>2421</v>
      </c>
      <c r="I369" s="102" t="s">
        <v>2424</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1133</v>
      </c>
      <c r="AE369" s="82"/>
      <c r="AF369" s="103">
        <v>1</v>
      </c>
      <c r="AG369" s="103">
        <v>1</v>
      </c>
      <c r="AH369" s="79"/>
      <c r="AI369" s="61"/>
      <c r="AJ369" s="49"/>
      <c r="AK369" s="49"/>
      <c r="AL369" s="49"/>
    </row>
    <row r="370" spans="1:38" outlineLevel="2" x14ac:dyDescent="0.25">
      <c r="A370" s="49"/>
      <c r="B370" s="58"/>
      <c r="C370" s="51">
        <f t="shared" si="61"/>
        <v>3</v>
      </c>
      <c r="D370" s="79"/>
      <c r="E370" s="74"/>
      <c r="F370" s="74" t="s">
        <v>2417</v>
      </c>
      <c r="G370" s="79"/>
      <c r="H370" s="82" t="s">
        <v>2425</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outlineLevel="2" x14ac:dyDescent="0.25">
      <c r="A371" s="49"/>
      <c r="B371" s="58"/>
      <c r="C371" s="51">
        <f t="shared" si="61"/>
        <v>3</v>
      </c>
      <c r="D371" s="79"/>
      <c r="E371" s="74"/>
      <c r="F371" s="74" t="s">
        <v>2418</v>
      </c>
      <c r="G371" s="79"/>
      <c r="H371" s="82" t="s">
        <v>2422</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outlineLevel="2" x14ac:dyDescent="0.25">
      <c r="A372" s="49"/>
      <c r="B372" s="58"/>
      <c r="C372" s="51">
        <f t="shared" si="61"/>
        <v>3</v>
      </c>
      <c r="D372" s="79"/>
      <c r="E372" s="74"/>
      <c r="F372" s="74" t="s">
        <v>2419</v>
      </c>
      <c r="G372" s="79"/>
      <c r="H372" s="82" t="s">
        <v>2426</v>
      </c>
      <c r="I372" s="102" t="s">
        <v>2427</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outlineLevel="2" x14ac:dyDescent="0.25">
      <c r="A373" s="49"/>
      <c r="B373" s="58"/>
      <c r="C373" s="51">
        <f t="shared" si="61"/>
        <v>3</v>
      </c>
      <c r="D373" s="79"/>
      <c r="E373" s="74"/>
      <c r="F373" s="74" t="s">
        <v>2420</v>
      </c>
      <c r="G373" s="79"/>
      <c r="H373" s="82" t="s">
        <v>2423</v>
      </c>
      <c r="I373" s="102" t="s">
        <v>2427</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x14ac:dyDescent="0.25">
      <c r="A374" s="49"/>
      <c r="B374" s="58"/>
      <c r="C374" s="51">
        <f>INT($C$40)+1</f>
        <v>2</v>
      </c>
      <c r="D374" s="79"/>
      <c r="E374" s="74"/>
      <c r="F374" s="307" t="s">
        <v>1150</v>
      </c>
      <c r="G374" s="79"/>
      <c r="H374" s="297" t="s">
        <v>1151</v>
      </c>
      <c r="I374" s="143"/>
      <c r="J374" s="143" t="s">
        <v>1152</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1153</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1154</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1155</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1156</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1157</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1158</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1159</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1160</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1161</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1162</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1163</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1164</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1165</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1166</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1167</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1168</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1169</v>
      </c>
      <c r="G391" s="79"/>
      <c r="H391" s="82" t="s">
        <v>2455</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1170</v>
      </c>
      <c r="G392" s="79"/>
      <c r="H392" s="82" t="s">
        <v>2456</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2463</v>
      </c>
      <c r="AE392" s="82"/>
      <c r="AF392" s="82">
        <v>1</v>
      </c>
      <c r="AG392" s="82">
        <v>1</v>
      </c>
      <c r="AH392" s="79"/>
      <c r="AI392" s="61"/>
      <c r="AJ392" s="49"/>
      <c r="AK392" s="49"/>
      <c r="AL392" s="49"/>
    </row>
    <row r="393" spans="1:38" outlineLevel="3" x14ac:dyDescent="0.25">
      <c r="A393" s="49"/>
      <c r="B393" s="58"/>
      <c r="C393" s="51">
        <f t="shared" si="66"/>
        <v>3</v>
      </c>
      <c r="D393" s="79"/>
      <c r="E393" s="74"/>
      <c r="F393" s="74" t="s">
        <v>1171</v>
      </c>
      <c r="G393" s="79"/>
      <c r="H393" s="82" t="s">
        <v>2457</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1172</v>
      </c>
      <c r="G394" s="79"/>
      <c r="H394" s="82" t="s">
        <v>2458</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1173</v>
      </c>
      <c r="G395" s="79"/>
      <c r="H395" s="82" t="s">
        <v>2459</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1174</v>
      </c>
      <c r="G396" s="79"/>
      <c r="H396" s="82" t="s">
        <v>2460</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1175</v>
      </c>
      <c r="G397" s="79"/>
      <c r="H397" s="82" t="s">
        <v>2461</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1176</v>
      </c>
      <c r="G398" s="79"/>
      <c r="H398" s="82" t="s">
        <v>2462</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1177</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1178</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1179</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1180</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1181</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1182</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1183</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1184</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1185</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1186</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1187</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1188</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1189</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1190</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1191</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1192</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1193</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1194</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1195</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1196</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1197</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1198</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1199</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1200</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1201</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1202</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1203</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1204</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1205</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1206</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1207</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1208</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1209</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1210</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1211</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1212</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1213</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1214</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1215</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1216</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1217</v>
      </c>
      <c r="G439" s="79"/>
      <c r="H439" s="82" t="s">
        <v>2350</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1218</v>
      </c>
      <c r="G440" s="79"/>
      <c r="H440" s="82" t="s">
        <v>2351</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1219</v>
      </c>
      <c r="G441" s="79"/>
      <c r="H441" s="82" t="s">
        <v>2352</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1220</v>
      </c>
      <c r="G442" s="79"/>
      <c r="H442" s="82" t="s">
        <v>2353</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1221</v>
      </c>
      <c r="G443" s="79"/>
      <c r="H443" s="82" t="s">
        <v>2354</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1222</v>
      </c>
      <c r="G444" s="79"/>
      <c r="H444" s="82" t="s">
        <v>2355</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1223</v>
      </c>
      <c r="G445" s="79"/>
      <c r="H445" s="82" t="s">
        <v>2356</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1224</v>
      </c>
      <c r="G446" s="79"/>
      <c r="H446" s="82" t="s">
        <v>2357</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1225</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1226</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1227</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1228</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1229</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1230</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1231</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1232</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1233</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1234</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1235</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1236</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1237</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1238</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1239</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1240</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1241</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1242</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1243</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1244</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1245</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1246</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1247</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1248</v>
      </c>
      <c r="G470" s="79"/>
      <c r="H470" s="82"/>
      <c r="I470" s="102"/>
      <c r="J470" s="102"/>
      <c r="K470" s="82"/>
      <c r="L470" s="82"/>
      <c r="M470" s="82"/>
      <c r="N470" s="82"/>
      <c r="O470" s="82"/>
      <c r="P470" s="82"/>
      <c r="Q470" s="82"/>
      <c r="R470" s="82"/>
      <c r="S470" s="82"/>
      <c r="T470" s="102" t="s">
        <v>1249</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1250</v>
      </c>
      <c r="G471" s="79"/>
      <c r="H471" s="82" t="s">
        <v>1251</v>
      </c>
      <c r="I471" s="102" t="s">
        <v>591</v>
      </c>
      <c r="J471" s="102" t="s">
        <v>1252</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1253</v>
      </c>
      <c r="AE471" s="82"/>
      <c r="AF471" s="103">
        <v>1</v>
      </c>
      <c r="AG471" s="103">
        <v>1</v>
      </c>
      <c r="AH471" s="79"/>
      <c r="AI471" s="61"/>
      <c r="AJ471" s="49"/>
      <c r="AK471" s="49"/>
      <c r="AL471" s="49"/>
    </row>
    <row r="472" spans="1:38" outlineLevel="2" x14ac:dyDescent="0.25">
      <c r="A472" s="49"/>
      <c r="B472" s="58"/>
      <c r="C472" s="51">
        <f t="shared" si="67"/>
        <v>3</v>
      </c>
      <c r="D472" s="79"/>
      <c r="E472" s="74"/>
      <c r="F472" s="74" t="s">
        <v>1254</v>
      </c>
      <c r="G472" s="79"/>
      <c r="H472" s="82" t="s">
        <v>1255</v>
      </c>
      <c r="I472" s="102" t="s">
        <v>591</v>
      </c>
      <c r="J472" s="102" t="s">
        <v>1252</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1256</v>
      </c>
      <c r="AE472" s="82"/>
      <c r="AF472" s="103">
        <v>1</v>
      </c>
      <c r="AG472" s="103">
        <v>1</v>
      </c>
      <c r="AH472" s="79"/>
      <c r="AI472" s="61"/>
      <c r="AJ472" s="49"/>
      <c r="AK472" s="49"/>
      <c r="AL472" s="49"/>
    </row>
    <row r="473" spans="1:38" outlineLevel="2" x14ac:dyDescent="0.25">
      <c r="A473" s="49"/>
      <c r="B473" s="58"/>
      <c r="C473" s="51">
        <f t="shared" si="67"/>
        <v>3</v>
      </c>
      <c r="D473" s="79"/>
      <c r="E473" s="74"/>
      <c r="F473" s="74" t="s">
        <v>1257</v>
      </c>
      <c r="G473" s="79"/>
      <c r="H473" s="82" t="s">
        <v>1258</v>
      </c>
      <c r="I473" s="102" t="s">
        <v>591</v>
      </c>
      <c r="J473" s="102" t="s">
        <v>1252</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1259</v>
      </c>
      <c r="G474" s="79"/>
      <c r="H474" s="82" t="s">
        <v>1260</v>
      </c>
      <c r="I474" s="102" t="s">
        <v>591</v>
      </c>
      <c r="J474" s="102" t="s">
        <v>1252</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1261</v>
      </c>
      <c r="G475" s="79"/>
      <c r="H475" s="82" t="s">
        <v>1262</v>
      </c>
      <c r="I475" s="102" t="s">
        <v>591</v>
      </c>
      <c r="J475" s="102" t="s">
        <v>1252</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1263</v>
      </c>
      <c r="G476" s="79"/>
      <c r="H476" s="82" t="s">
        <v>1264</v>
      </c>
      <c r="I476" s="102" t="s">
        <v>591</v>
      </c>
      <c r="J476" s="102" t="s">
        <v>1252</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1265</v>
      </c>
      <c r="G477" s="79"/>
      <c r="H477" s="82" t="s">
        <v>1266</v>
      </c>
      <c r="I477" s="102" t="s">
        <v>591</v>
      </c>
      <c r="J477" s="102" t="s">
        <v>1252</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1267</v>
      </c>
      <c r="G478" s="79"/>
      <c r="H478" s="82" t="s">
        <v>1268</v>
      </c>
      <c r="I478" s="102" t="s">
        <v>591</v>
      </c>
      <c r="J478" s="102" t="s">
        <v>1252</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1269</v>
      </c>
      <c r="G479" s="79"/>
      <c r="H479" s="82" t="s">
        <v>1270</v>
      </c>
      <c r="I479" s="102" t="s">
        <v>591</v>
      </c>
      <c r="J479" s="102" t="s">
        <v>1252</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1271</v>
      </c>
      <c r="G480" s="79"/>
      <c r="H480" s="82" t="s">
        <v>1272</v>
      </c>
      <c r="I480" s="102" t="s">
        <v>591</v>
      </c>
      <c r="J480" s="102" t="s">
        <v>1252</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1273</v>
      </c>
      <c r="G481" s="79"/>
      <c r="H481" s="82" t="s">
        <v>1274</v>
      </c>
      <c r="I481" s="102" t="s">
        <v>591</v>
      </c>
      <c r="J481" s="102" t="s">
        <v>1252</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1275</v>
      </c>
      <c r="G482" s="79"/>
      <c r="H482" s="82" t="s">
        <v>1276</v>
      </c>
      <c r="I482" s="102" t="s">
        <v>591</v>
      </c>
      <c r="J482" s="102" t="s">
        <v>1252</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1277</v>
      </c>
      <c r="G483" s="79"/>
      <c r="H483" s="82" t="s">
        <v>1278</v>
      </c>
      <c r="I483" s="102" t="s">
        <v>591</v>
      </c>
      <c r="J483" s="102" t="s">
        <v>1252</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1279</v>
      </c>
      <c r="G484" s="79"/>
      <c r="H484" s="82" t="s">
        <v>1280</v>
      </c>
      <c r="I484" s="102" t="s">
        <v>591</v>
      </c>
      <c r="J484" s="102" t="s">
        <v>1252</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1281</v>
      </c>
      <c r="G485" s="79"/>
      <c r="H485" s="82" t="s">
        <v>1282</v>
      </c>
      <c r="I485" s="102" t="s">
        <v>591</v>
      </c>
      <c r="J485" s="102" t="s">
        <v>1252</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1283</v>
      </c>
      <c r="G486" s="79"/>
      <c r="H486" s="82" t="s">
        <v>1284</v>
      </c>
      <c r="I486" s="102" t="s">
        <v>591</v>
      </c>
      <c r="J486" s="102" t="s">
        <v>1252</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1285</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1286</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1287</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1288</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1289</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1290</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1291</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1292</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1293</v>
      </c>
      <c r="G495" s="79"/>
      <c r="H495" s="82" t="s">
        <v>1294</v>
      </c>
      <c r="I495" s="102" t="s">
        <v>591</v>
      </c>
      <c r="J495" s="102" t="s">
        <v>1295</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1296</v>
      </c>
      <c r="AE495" s="82"/>
      <c r="AF495" s="103">
        <v>1</v>
      </c>
      <c r="AG495" s="103">
        <v>1</v>
      </c>
      <c r="AH495" s="79"/>
      <c r="AI495" s="61"/>
      <c r="AJ495" s="49"/>
      <c r="AK495" s="49"/>
      <c r="AL495" s="49"/>
    </row>
    <row r="496" spans="1:38" outlineLevel="2" x14ac:dyDescent="0.25">
      <c r="A496" s="49"/>
      <c r="B496" s="58"/>
      <c r="C496" s="51">
        <f t="shared" si="67"/>
        <v>3</v>
      </c>
      <c r="D496" s="79"/>
      <c r="E496" s="74"/>
      <c r="F496" s="74" t="s">
        <v>1297</v>
      </c>
      <c r="G496" s="79"/>
      <c r="H496" s="82" t="s">
        <v>1298</v>
      </c>
      <c r="I496" s="102" t="s">
        <v>591</v>
      </c>
      <c r="J496" s="102" t="s">
        <v>1295</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1299</v>
      </c>
      <c r="G497" s="79"/>
      <c r="H497" s="82" t="s">
        <v>1300</v>
      </c>
      <c r="I497" s="102" t="s">
        <v>591</v>
      </c>
      <c r="J497" s="102" t="s">
        <v>1295</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1301</v>
      </c>
      <c r="G498" s="79"/>
      <c r="H498" s="82" t="s">
        <v>1302</v>
      </c>
      <c r="I498" s="102" t="s">
        <v>591</v>
      </c>
      <c r="J498" s="102" t="s">
        <v>1295</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1303</v>
      </c>
      <c r="G499" s="79"/>
      <c r="H499" s="82" t="s">
        <v>1304</v>
      </c>
      <c r="I499" s="102" t="s">
        <v>591</v>
      </c>
      <c r="J499" s="102" t="s">
        <v>1295</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1305</v>
      </c>
      <c r="G500" s="79"/>
      <c r="H500" s="82" t="s">
        <v>1306</v>
      </c>
      <c r="I500" s="102" t="s">
        <v>591</v>
      </c>
      <c r="J500" s="102" t="s">
        <v>1295</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1307</v>
      </c>
      <c r="G501" s="79"/>
      <c r="H501" s="82" t="s">
        <v>1308</v>
      </c>
      <c r="I501" s="102" t="s">
        <v>591</v>
      </c>
      <c r="J501" s="102" t="s">
        <v>1295</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1309</v>
      </c>
      <c r="G502" s="79"/>
      <c r="H502" s="82" t="s">
        <v>1310</v>
      </c>
      <c r="I502" s="102" t="s">
        <v>591</v>
      </c>
      <c r="J502" s="102" t="s">
        <v>1295</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1311</v>
      </c>
      <c r="G503" s="79"/>
      <c r="H503" s="82" t="s">
        <v>2362</v>
      </c>
      <c r="I503" s="102" t="s">
        <v>591</v>
      </c>
      <c r="J503" s="102" t="s">
        <v>1252</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1312</v>
      </c>
      <c r="G504" s="79"/>
      <c r="H504" s="82" t="s">
        <v>1313</v>
      </c>
      <c r="I504" s="102" t="s">
        <v>591</v>
      </c>
      <c r="J504" s="102" t="s">
        <v>1252</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1314</v>
      </c>
      <c r="G505" s="79"/>
      <c r="H505" s="82" t="s">
        <v>1315</v>
      </c>
      <c r="I505" s="102" t="s">
        <v>591</v>
      </c>
      <c r="J505" s="102" t="s">
        <v>1252</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1316</v>
      </c>
      <c r="G506" s="79"/>
      <c r="H506" s="82" t="s">
        <v>1317</v>
      </c>
      <c r="I506" s="102" t="s">
        <v>591</v>
      </c>
      <c r="J506" s="102" t="s">
        <v>1252</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1318</v>
      </c>
      <c r="G507" s="79"/>
      <c r="H507" s="82" t="s">
        <v>1319</v>
      </c>
      <c r="I507" s="102" t="s">
        <v>591</v>
      </c>
      <c r="J507" s="102" t="s">
        <v>1252</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1320</v>
      </c>
      <c r="G508" s="79"/>
      <c r="H508" s="82" t="s">
        <v>1321</v>
      </c>
      <c r="I508" s="102" t="s">
        <v>591</v>
      </c>
      <c r="J508" s="102" t="s">
        <v>1252</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1322</v>
      </c>
      <c r="G509" s="79"/>
      <c r="H509" s="82" t="s">
        <v>1323</v>
      </c>
      <c r="I509" s="102" t="s">
        <v>591</v>
      </c>
      <c r="J509" s="102" t="s">
        <v>1252</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1324</v>
      </c>
      <c r="G510" s="79"/>
      <c r="H510" s="82" t="s">
        <v>1325</v>
      </c>
      <c r="I510" s="102" t="s">
        <v>591</v>
      </c>
      <c r="J510" s="102" t="s">
        <v>1252</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1326</v>
      </c>
      <c r="G511" s="79"/>
      <c r="H511" s="82" t="s">
        <v>1327</v>
      </c>
      <c r="I511" s="102" t="s">
        <v>591</v>
      </c>
      <c r="J511" s="102" t="s">
        <v>1252</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1328</v>
      </c>
      <c r="G512" s="79"/>
      <c r="H512" s="82" t="s">
        <v>1329</v>
      </c>
      <c r="I512" s="102" t="s">
        <v>591</v>
      </c>
      <c r="J512" s="102" t="s">
        <v>1252</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1330</v>
      </c>
      <c r="G513" s="79"/>
      <c r="H513" s="82" t="s">
        <v>1331</v>
      </c>
      <c r="I513" s="102" t="s">
        <v>591</v>
      </c>
      <c r="J513" s="102" t="s">
        <v>1252</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1332</v>
      </c>
      <c r="G514" s="79"/>
      <c r="H514" s="82" t="s">
        <v>1333</v>
      </c>
      <c r="I514" s="102" t="s">
        <v>591</v>
      </c>
      <c r="J514" s="102" t="s">
        <v>1252</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1334</v>
      </c>
      <c r="G515" s="79"/>
      <c r="H515" s="82" t="s">
        <v>1335</v>
      </c>
      <c r="I515" s="102" t="s">
        <v>591</v>
      </c>
      <c r="J515" s="102" t="s">
        <v>1252</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1336</v>
      </c>
      <c r="G516" s="79"/>
      <c r="H516" s="82" t="s">
        <v>1337</v>
      </c>
      <c r="I516" s="102" t="s">
        <v>591</v>
      </c>
      <c r="J516" s="102" t="s">
        <v>1252</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1338</v>
      </c>
      <c r="G517" s="79"/>
      <c r="H517" s="82" t="s">
        <v>1339</v>
      </c>
      <c r="I517" s="102" t="s">
        <v>591</v>
      </c>
      <c r="J517" s="102" t="s">
        <v>1252</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1340</v>
      </c>
      <c r="G518" s="79"/>
      <c r="H518" s="82" t="s">
        <v>1341</v>
      </c>
      <c r="I518" s="102" t="s">
        <v>591</v>
      </c>
      <c r="J518" s="102" t="s">
        <v>1252</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1342</v>
      </c>
      <c r="G519" s="79"/>
      <c r="H519" s="82" t="s">
        <v>1343</v>
      </c>
      <c r="I519" s="102" t="s">
        <v>591</v>
      </c>
      <c r="J519" s="102" t="s">
        <v>1252</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1344</v>
      </c>
      <c r="G520" s="79"/>
      <c r="H520" s="82" t="s">
        <v>1345</v>
      </c>
      <c r="I520" s="102" t="s">
        <v>591</v>
      </c>
      <c r="J520" s="102" t="s">
        <v>1252</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1346</v>
      </c>
      <c r="G521" s="79"/>
      <c r="H521" s="82" t="s">
        <v>1347</v>
      </c>
      <c r="I521" s="102" t="s">
        <v>591</v>
      </c>
      <c r="J521" s="102" t="s">
        <v>1252</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1348</v>
      </c>
      <c r="G522" s="79"/>
      <c r="H522" s="82" t="s">
        <v>1349</v>
      </c>
      <c r="I522" s="102" t="s">
        <v>591</v>
      </c>
      <c r="J522" s="102" t="s">
        <v>1252</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1350</v>
      </c>
      <c r="G523" s="79"/>
      <c r="H523" s="82" t="s">
        <v>1351</v>
      </c>
      <c r="I523" s="102" t="s">
        <v>591</v>
      </c>
      <c r="J523" s="102" t="s">
        <v>1252</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1352</v>
      </c>
      <c r="G524" s="79"/>
      <c r="H524" s="82" t="s">
        <v>1353</v>
      </c>
      <c r="I524" s="102" t="s">
        <v>591</v>
      </c>
      <c r="J524" s="102" t="s">
        <v>1252</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1354</v>
      </c>
      <c r="G525" s="79"/>
      <c r="H525" s="82" t="s">
        <v>1355</v>
      </c>
      <c r="I525" s="102" t="s">
        <v>591</v>
      </c>
      <c r="J525" s="102" t="s">
        <v>1252</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1356</v>
      </c>
      <c r="G526" s="79"/>
      <c r="H526" s="82" t="s">
        <v>1357</v>
      </c>
      <c r="I526" s="102" t="s">
        <v>591</v>
      </c>
      <c r="J526" s="102" t="s">
        <v>1252</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1358</v>
      </c>
      <c r="G527" s="79"/>
      <c r="H527" s="297" t="s">
        <v>1359</v>
      </c>
      <c r="I527" s="143"/>
      <c r="J527" s="143" t="s">
        <v>1152</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1360</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1361</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1362</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1363</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1364</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1365</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1366</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1367</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1368</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1369</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1370</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1371</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1372</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1373</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1374</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1375</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1376</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1377</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1378</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1379</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1380</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1381</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1382</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1383</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1384</v>
      </c>
      <c r="G552" s="79"/>
      <c r="H552" s="82" t="s">
        <v>1385</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1386</v>
      </c>
      <c r="AE552" s="82"/>
      <c r="AF552" s="103">
        <v>1</v>
      </c>
      <c r="AG552" s="103">
        <v>1</v>
      </c>
      <c r="AH552" s="79"/>
      <c r="AI552" s="61"/>
      <c r="AJ552" s="49"/>
      <c r="AK552" s="49"/>
      <c r="AL552" s="49"/>
    </row>
    <row r="553" spans="1:38" outlineLevel="2" x14ac:dyDescent="0.25">
      <c r="A553" s="49"/>
      <c r="B553" s="58"/>
      <c r="C553" s="51">
        <f t="shared" si="74"/>
        <v>3</v>
      </c>
      <c r="D553" s="79"/>
      <c r="E553" s="74"/>
      <c r="F553" s="74" t="s">
        <v>1387</v>
      </c>
      <c r="G553" s="79"/>
      <c r="H553" s="82" t="s">
        <v>1388</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1389</v>
      </c>
      <c r="G554" s="79"/>
      <c r="H554" s="82" t="s">
        <v>1390</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1391</v>
      </c>
      <c r="G555" s="79"/>
      <c r="H555" s="82" t="s">
        <v>1392</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1386</v>
      </c>
      <c r="AE555" s="82"/>
      <c r="AF555" s="103">
        <v>1</v>
      </c>
      <c r="AG555" s="103">
        <v>1</v>
      </c>
      <c r="AH555" s="79"/>
      <c r="AI555" s="61"/>
      <c r="AJ555" s="49"/>
      <c r="AK555" s="49"/>
      <c r="AL555" s="49"/>
    </row>
    <row r="556" spans="1:38" outlineLevel="2" x14ac:dyDescent="0.25">
      <c r="A556" s="49"/>
      <c r="B556" s="58"/>
      <c r="C556" s="51">
        <f t="shared" si="74"/>
        <v>3</v>
      </c>
      <c r="D556" s="79"/>
      <c r="E556" s="74"/>
      <c r="F556" s="74" t="s">
        <v>1393</v>
      </c>
      <c r="G556" s="79"/>
      <c r="H556" s="82" t="s">
        <v>1394</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1395</v>
      </c>
      <c r="G557" s="79"/>
      <c r="H557" s="82" t="s">
        <v>1396</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1397</v>
      </c>
      <c r="G558" s="79"/>
      <c r="H558" s="82" t="s">
        <v>1398</v>
      </c>
      <c r="I558" s="102"/>
      <c r="J558" s="102" t="s">
        <v>1295</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1399</v>
      </c>
      <c r="G559" s="79"/>
      <c r="H559" s="82" t="s">
        <v>1400</v>
      </c>
      <c r="I559" s="102"/>
      <c r="J559" s="102" t="s">
        <v>1295</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1401</v>
      </c>
      <c r="G560" s="79"/>
      <c r="H560" s="82" t="s">
        <v>1402</v>
      </c>
      <c r="I560" s="102"/>
      <c r="J560" s="102" t="s">
        <v>1295</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1403</v>
      </c>
      <c r="G561" s="79"/>
      <c r="H561" s="82" t="s">
        <v>1404</v>
      </c>
      <c r="I561" s="102"/>
      <c r="J561" s="102" t="s">
        <v>1295</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1405</v>
      </c>
      <c r="G562" s="79"/>
      <c r="H562" s="82" t="s">
        <v>1406</v>
      </c>
      <c r="I562" s="102"/>
      <c r="J562" s="102" t="s">
        <v>1295</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1407</v>
      </c>
      <c r="G563" s="79"/>
      <c r="H563" s="82" t="s">
        <v>1408</v>
      </c>
      <c r="I563" s="102"/>
      <c r="J563" s="102" t="s">
        <v>1295</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1409</v>
      </c>
      <c r="G564" s="79"/>
      <c r="H564" s="82" t="s">
        <v>1410</v>
      </c>
      <c r="I564" s="102" t="s">
        <v>591</v>
      </c>
      <c r="J564" s="102" t="s">
        <v>1252</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1411</v>
      </c>
      <c r="G565" s="79"/>
      <c r="H565" s="82" t="s">
        <v>1412</v>
      </c>
      <c r="I565" s="102" t="s">
        <v>591</v>
      </c>
      <c r="J565" s="102" t="s">
        <v>1252</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1413</v>
      </c>
      <c r="G566" s="79"/>
      <c r="H566" s="82" t="s">
        <v>1414</v>
      </c>
      <c r="I566" s="102" t="s">
        <v>591</v>
      </c>
      <c r="J566" s="102" t="s">
        <v>1252</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1415</v>
      </c>
      <c r="G567" s="79"/>
      <c r="H567" s="82" t="s">
        <v>1416</v>
      </c>
      <c r="I567" s="102" t="s">
        <v>591</v>
      </c>
      <c r="J567" s="102" t="s">
        <v>1252</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1417</v>
      </c>
      <c r="G568" s="79"/>
      <c r="H568" s="82" t="s">
        <v>1418</v>
      </c>
      <c r="I568" s="102" t="s">
        <v>591</v>
      </c>
      <c r="J568" s="102" t="s">
        <v>1252</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1419</v>
      </c>
      <c r="AE568" s="82"/>
      <c r="AF568" s="103">
        <v>1</v>
      </c>
      <c r="AG568" s="103">
        <v>1</v>
      </c>
      <c r="AH568" s="79"/>
      <c r="AI568" s="61"/>
      <c r="AJ568" s="49"/>
      <c r="AK568" s="49"/>
      <c r="AL568" s="49"/>
    </row>
    <row r="569" spans="1:38" outlineLevel="2" x14ac:dyDescent="0.25">
      <c r="A569" s="49"/>
      <c r="B569" s="58"/>
      <c r="C569" s="51">
        <f t="shared" si="74"/>
        <v>3</v>
      </c>
      <c r="D569" s="79"/>
      <c r="E569" s="74"/>
      <c r="F569" s="74" t="s">
        <v>1420</v>
      </c>
      <c r="G569" s="79"/>
      <c r="H569" s="82" t="s">
        <v>1421</v>
      </c>
      <c r="I569" s="102" t="s">
        <v>591</v>
      </c>
      <c r="J569" s="102" t="s">
        <v>1252</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1422</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1423</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1424</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1425</v>
      </c>
      <c r="G573" s="79"/>
      <c r="H573" s="82" t="s">
        <v>1426</v>
      </c>
      <c r="I573" s="102"/>
      <c r="J573" s="102" t="s">
        <v>1295</v>
      </c>
      <c r="K573" s="103">
        <f>5.1/5</f>
        <v>1.02</v>
      </c>
      <c r="L573" s="103">
        <f>5.1/5</f>
        <v>1.02</v>
      </c>
      <c r="M573" s="103">
        <v>1</v>
      </c>
      <c r="N573" s="103">
        <v>1</v>
      </c>
      <c r="O573" s="103">
        <v>1</v>
      </c>
      <c r="P573" s="103">
        <v>1</v>
      </c>
      <c r="Q573" s="82"/>
      <c r="R573" s="82" t="s">
        <v>1427</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1428</v>
      </c>
      <c r="G574" s="79"/>
      <c r="H574" s="82" t="s">
        <v>1429</v>
      </c>
      <c r="I574" s="102"/>
      <c r="J574" s="102" t="s">
        <v>1295</v>
      </c>
      <c r="K574" s="103">
        <f>4.9/5</f>
        <v>0.98000000000000009</v>
      </c>
      <c r="L574" s="103">
        <f>4.9/5</f>
        <v>0.98000000000000009</v>
      </c>
      <c r="M574" s="103">
        <v>1</v>
      </c>
      <c r="N574" s="103">
        <v>1</v>
      </c>
      <c r="O574" s="103">
        <v>1</v>
      </c>
      <c r="P574" s="103">
        <v>1</v>
      </c>
      <c r="Q574" s="82"/>
      <c r="R574" s="82" t="s">
        <v>1430</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1431</v>
      </c>
      <c r="G575" s="79"/>
      <c r="H575" s="82" t="s">
        <v>2548</v>
      </c>
      <c r="I575" s="102"/>
      <c r="J575" s="102" t="s">
        <v>1295</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1432</v>
      </c>
      <c r="G576" s="79"/>
      <c r="H576" s="82" t="s">
        <v>1433</v>
      </c>
      <c r="I576" s="102" t="s">
        <v>591</v>
      </c>
      <c r="J576" s="102" t="s">
        <v>1252</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2364</v>
      </c>
      <c r="AE576" s="82"/>
      <c r="AF576" s="103">
        <v>1</v>
      </c>
      <c r="AG576" s="103">
        <v>1</v>
      </c>
      <c r="AH576" s="79"/>
      <c r="AI576" s="61"/>
      <c r="AJ576" s="49"/>
      <c r="AK576" s="49"/>
      <c r="AL576" s="49"/>
    </row>
    <row r="577" spans="1:38" outlineLevel="2" x14ac:dyDescent="0.25">
      <c r="A577" s="49"/>
      <c r="B577" s="58"/>
      <c r="C577" s="51">
        <f t="shared" si="74"/>
        <v>3</v>
      </c>
      <c r="D577" s="79"/>
      <c r="E577" s="74"/>
      <c r="F577" s="74" t="s">
        <v>1434</v>
      </c>
      <c r="G577" s="79"/>
      <c r="H577" s="82" t="s">
        <v>1435</v>
      </c>
      <c r="I577" s="102" t="s">
        <v>591</v>
      </c>
      <c r="J577" s="102" t="s">
        <v>1252</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1436</v>
      </c>
      <c r="G578" s="79"/>
      <c r="H578" s="82" t="s">
        <v>1437</v>
      </c>
      <c r="I578" s="102" t="s">
        <v>591</v>
      </c>
      <c r="J578" s="102" t="s">
        <v>1252</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1438</v>
      </c>
      <c r="G579" s="79"/>
      <c r="H579" s="82" t="s">
        <v>1439</v>
      </c>
      <c r="I579" s="102" t="s">
        <v>591</v>
      </c>
      <c r="J579" s="102" t="s">
        <v>1252</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2364</v>
      </c>
      <c r="AE579" s="82"/>
      <c r="AF579" s="103">
        <v>1</v>
      </c>
      <c r="AG579" s="103">
        <v>1</v>
      </c>
      <c r="AH579" s="79"/>
      <c r="AI579" s="61"/>
      <c r="AJ579" s="49"/>
      <c r="AK579" s="49"/>
      <c r="AL579" s="49"/>
    </row>
    <row r="580" spans="1:38" outlineLevel="2" x14ac:dyDescent="0.25">
      <c r="A580" s="49"/>
      <c r="B580" s="58"/>
      <c r="C580" s="51">
        <f t="shared" si="74"/>
        <v>3</v>
      </c>
      <c r="D580" s="79"/>
      <c r="E580" s="74"/>
      <c r="F580" s="74" t="s">
        <v>1440</v>
      </c>
      <c r="G580" s="79"/>
      <c r="H580" s="82" t="s">
        <v>1441</v>
      </c>
      <c r="I580" s="102" t="s">
        <v>591</v>
      </c>
      <c r="J580" s="102" t="s">
        <v>1252</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1442</v>
      </c>
      <c r="AE580" s="82"/>
      <c r="AF580" s="103">
        <v>1</v>
      </c>
      <c r="AG580" s="103">
        <v>1</v>
      </c>
      <c r="AH580" s="79"/>
      <c r="AI580" s="61"/>
      <c r="AJ580" s="49"/>
      <c r="AK580" s="49"/>
      <c r="AL580" s="49"/>
    </row>
    <row r="581" spans="1:38" outlineLevel="2" x14ac:dyDescent="0.25">
      <c r="A581" s="49"/>
      <c r="B581" s="58"/>
      <c r="C581" s="51">
        <f t="shared" si="74"/>
        <v>3</v>
      </c>
      <c r="D581" s="79"/>
      <c r="E581" s="74"/>
      <c r="F581" s="74" t="s">
        <v>1443</v>
      </c>
      <c r="G581" s="79"/>
      <c r="H581" s="82" t="s">
        <v>1444</v>
      </c>
      <c r="I581" s="102" t="s">
        <v>591</v>
      </c>
      <c r="J581" s="102" t="s">
        <v>1252</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1445</v>
      </c>
      <c r="G582" s="79"/>
      <c r="H582" s="82" t="s">
        <v>1446</v>
      </c>
      <c r="I582" s="102" t="s">
        <v>591</v>
      </c>
      <c r="J582" s="102" t="s">
        <v>1252</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1447</v>
      </c>
      <c r="G583" s="79"/>
      <c r="H583" s="82" t="s">
        <v>1448</v>
      </c>
      <c r="I583" s="102" t="s">
        <v>591</v>
      </c>
      <c r="J583" s="102" t="s">
        <v>1252</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1449</v>
      </c>
      <c r="AE583" s="82"/>
      <c r="AF583" s="103">
        <v>1</v>
      </c>
      <c r="AG583" s="103">
        <v>1</v>
      </c>
      <c r="AH583" s="79"/>
      <c r="AI583" s="61"/>
      <c r="AJ583" s="49"/>
      <c r="AK583" s="49"/>
      <c r="AL583" s="49"/>
    </row>
    <row r="584" spans="1:38" outlineLevel="2" x14ac:dyDescent="0.25">
      <c r="A584" s="49"/>
      <c r="B584" s="58"/>
      <c r="C584" s="51">
        <f t="shared" si="74"/>
        <v>3</v>
      </c>
      <c r="D584" s="79"/>
      <c r="E584" s="74"/>
      <c r="F584" s="74" t="s">
        <v>1450</v>
      </c>
      <c r="G584" s="79"/>
      <c r="H584" s="82" t="s">
        <v>1451</v>
      </c>
      <c r="I584" s="102" t="s">
        <v>591</v>
      </c>
      <c r="J584" s="102" t="s">
        <v>1252</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1452</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1453</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1454</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1455</v>
      </c>
      <c r="G588" s="79"/>
      <c r="H588" s="82" t="s">
        <v>1456</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1457</v>
      </c>
      <c r="AE588" s="82"/>
      <c r="AF588" s="103">
        <v>1</v>
      </c>
      <c r="AG588" s="103">
        <v>1</v>
      </c>
      <c r="AH588" s="79"/>
      <c r="AI588" s="61"/>
      <c r="AJ588" s="49"/>
      <c r="AK588" s="49"/>
      <c r="AL588" s="49"/>
    </row>
    <row r="589" spans="1:38" outlineLevel="2" x14ac:dyDescent="0.25">
      <c r="A589" s="49"/>
      <c r="B589" s="58"/>
      <c r="C589" s="51">
        <f t="shared" si="74"/>
        <v>3</v>
      </c>
      <c r="D589" s="79"/>
      <c r="E589" s="74"/>
      <c r="F589" s="74" t="s">
        <v>1458</v>
      </c>
      <c r="G589" s="79"/>
      <c r="H589" s="82" t="s">
        <v>1459</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1460</v>
      </c>
      <c r="AE589" s="82"/>
      <c r="AF589" s="103">
        <v>1</v>
      </c>
      <c r="AG589" s="103">
        <v>1</v>
      </c>
      <c r="AH589" s="79"/>
      <c r="AI589" s="61"/>
      <c r="AJ589" s="49"/>
      <c r="AK589" s="49"/>
      <c r="AL589" s="49"/>
    </row>
    <row r="590" spans="1:38" outlineLevel="2" x14ac:dyDescent="0.25">
      <c r="A590" s="49"/>
      <c r="B590" s="58"/>
      <c r="C590" s="51">
        <f t="shared" si="74"/>
        <v>3</v>
      </c>
      <c r="D590" s="79"/>
      <c r="E590" s="74"/>
      <c r="F590" s="74" t="s">
        <v>1461</v>
      </c>
      <c r="G590" s="79"/>
      <c r="H590" s="82" t="s">
        <v>1462</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1463</v>
      </c>
      <c r="G591" s="79"/>
      <c r="H591" s="82" t="s">
        <v>1464</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1465</v>
      </c>
      <c r="G592" s="79"/>
      <c r="H592" s="82" t="s">
        <v>1466</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1467</v>
      </c>
      <c r="G593" s="79"/>
      <c r="H593" s="82" t="s">
        <v>1468</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1469</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1470</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1471</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1472</v>
      </c>
      <c r="G597" s="79"/>
      <c r="H597" s="82" t="s">
        <v>1473</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1474</v>
      </c>
      <c r="G598" s="79"/>
      <c r="H598" s="82" t="s">
        <v>1475</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1476</v>
      </c>
      <c r="AE598" s="82"/>
      <c r="AF598" s="103">
        <v>1</v>
      </c>
      <c r="AG598" s="103">
        <v>1</v>
      </c>
      <c r="AH598" s="79"/>
      <c r="AI598" s="61"/>
      <c r="AJ598" s="49"/>
      <c r="AK598" s="49"/>
      <c r="AL598" s="49"/>
    </row>
    <row r="599" spans="1:38" outlineLevel="2" x14ac:dyDescent="0.25">
      <c r="A599" s="49"/>
      <c r="B599" s="58"/>
      <c r="C599" s="51">
        <f t="shared" si="74"/>
        <v>3</v>
      </c>
      <c r="D599" s="79"/>
      <c r="E599" s="74"/>
      <c r="F599" s="74" t="s">
        <v>1477</v>
      </c>
      <c r="G599" s="79"/>
      <c r="H599" s="82" t="s">
        <v>1478</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1479</v>
      </c>
      <c r="G600" s="79"/>
      <c r="H600" s="297" t="s">
        <v>1480</v>
      </c>
      <c r="I600" s="143"/>
      <c r="J600" s="143" t="s">
        <v>1152</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1481</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1482</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1483</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1484</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1485</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1486</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1487</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1488</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1489</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1490</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1491</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1492</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1493</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1494</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1495</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1496</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1497</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1498</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1499</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1500</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1501</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1502</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1503</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1504</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1505</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1506</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1507</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1508</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1509</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1510</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1511</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1512</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1513</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1514</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1515</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1516</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1517</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1518</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1519</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1520</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1521</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1522</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1523</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1524</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1525</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1526</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1527</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1528</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1529</v>
      </c>
      <c r="G649" s="79"/>
      <c r="H649" s="82" t="s">
        <v>1530</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1531</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1532</v>
      </c>
      <c r="G650" s="79"/>
      <c r="H650" s="82" t="s">
        <v>1533</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1534</v>
      </c>
      <c r="G651" s="79"/>
      <c r="H651" s="82" t="s">
        <v>1535</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1536</v>
      </c>
      <c r="G652" s="79"/>
      <c r="H652" s="82" t="s">
        <v>1537</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1538</v>
      </c>
      <c r="G653" s="79"/>
      <c r="H653" s="82" t="s">
        <v>1539</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1540</v>
      </c>
      <c r="G654" s="79"/>
      <c r="H654" s="82" t="s">
        <v>1541</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1542</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1543</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1544</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1545</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1546</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1547</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1548</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1549</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1550</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1551</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1552</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1553</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1554</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1555</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1556</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1557</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1558</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1559</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1560</v>
      </c>
      <c r="G673" s="79"/>
      <c r="H673" s="82" t="s">
        <v>1561</v>
      </c>
      <c r="I673" s="102" t="s">
        <v>786</v>
      </c>
      <c r="J673" s="102" t="s">
        <v>1252</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1562</v>
      </c>
      <c r="AE673" s="82"/>
      <c r="AF673" s="103">
        <v>1</v>
      </c>
      <c r="AG673" s="103">
        <v>1</v>
      </c>
      <c r="AH673" s="79"/>
      <c r="AI673" s="61"/>
      <c r="AJ673" s="49"/>
      <c r="AK673" s="49"/>
      <c r="AL673" s="49"/>
    </row>
    <row r="674" spans="1:38" outlineLevel="2" x14ac:dyDescent="0.25">
      <c r="A674" s="49"/>
      <c r="B674" s="58"/>
      <c r="C674" s="51">
        <f t="shared" si="90"/>
        <v>3</v>
      </c>
      <c r="D674" s="79"/>
      <c r="E674" s="74"/>
      <c r="F674" s="74" t="s">
        <v>1563</v>
      </c>
      <c r="G674" s="79"/>
      <c r="H674" s="82" t="s">
        <v>1564</v>
      </c>
      <c r="I674" s="102" t="s">
        <v>786</v>
      </c>
      <c r="J674" s="102" t="s">
        <v>1252</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1565</v>
      </c>
      <c r="AE674" s="82"/>
      <c r="AF674" s="103">
        <v>1</v>
      </c>
      <c r="AG674" s="103">
        <v>1</v>
      </c>
      <c r="AH674" s="79"/>
      <c r="AI674" s="61"/>
      <c r="AJ674" s="49"/>
      <c r="AK674" s="49"/>
      <c r="AL674" s="49"/>
    </row>
    <row r="675" spans="1:38" outlineLevel="2" x14ac:dyDescent="0.25">
      <c r="A675" s="49"/>
      <c r="B675" s="58"/>
      <c r="C675" s="51">
        <f t="shared" si="90"/>
        <v>3</v>
      </c>
      <c r="D675" s="79"/>
      <c r="E675" s="74"/>
      <c r="F675" s="74" t="s">
        <v>1566</v>
      </c>
      <c r="G675" s="79"/>
      <c r="H675" s="82" t="s">
        <v>1567</v>
      </c>
      <c r="I675" s="102" t="s">
        <v>786</v>
      </c>
      <c r="J675" s="102" t="s">
        <v>1252</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1568</v>
      </c>
      <c r="AE675" s="82"/>
      <c r="AF675" s="103">
        <v>1</v>
      </c>
      <c r="AG675" s="103">
        <v>1</v>
      </c>
      <c r="AH675" s="79"/>
      <c r="AI675" s="61"/>
      <c r="AJ675" s="49"/>
      <c r="AK675" s="49"/>
      <c r="AL675" s="49"/>
    </row>
    <row r="676" spans="1:38" outlineLevel="2" x14ac:dyDescent="0.25">
      <c r="A676" s="49"/>
      <c r="B676" s="58"/>
      <c r="C676" s="51">
        <f t="shared" si="90"/>
        <v>3</v>
      </c>
      <c r="D676" s="79"/>
      <c r="E676" s="74"/>
      <c r="F676" s="74" t="s">
        <v>1569</v>
      </c>
      <c r="G676" s="79"/>
      <c r="H676" s="82" t="s">
        <v>1570</v>
      </c>
      <c r="I676" s="102" t="s">
        <v>786</v>
      </c>
      <c r="J676" s="102" t="s">
        <v>1252</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1571</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1572</v>
      </c>
      <c r="G677" s="79"/>
      <c r="H677" s="82" t="s">
        <v>1573</v>
      </c>
      <c r="I677" s="102" t="s">
        <v>786</v>
      </c>
      <c r="J677" s="102" t="s">
        <v>1252</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1574</v>
      </c>
      <c r="G678" s="79"/>
      <c r="H678" s="82" t="s">
        <v>1575</v>
      </c>
      <c r="I678" s="102" t="s">
        <v>786</v>
      </c>
      <c r="J678" s="102" t="s">
        <v>1252</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1576</v>
      </c>
      <c r="G679" s="79"/>
      <c r="H679" s="82" t="s">
        <v>1577</v>
      </c>
      <c r="I679" s="102" t="s">
        <v>1578</v>
      </c>
      <c r="J679" s="102" t="s">
        <v>1252</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1562</v>
      </c>
      <c r="AE679" s="82"/>
      <c r="AF679" s="103">
        <v>1</v>
      </c>
      <c r="AG679" s="103">
        <v>1</v>
      </c>
      <c r="AH679" s="79"/>
      <c r="AI679" s="61"/>
      <c r="AJ679" s="49"/>
      <c r="AK679" s="49"/>
      <c r="AL679" s="49"/>
    </row>
    <row r="680" spans="1:38" outlineLevel="2" x14ac:dyDescent="0.25">
      <c r="A680" s="49"/>
      <c r="B680" s="58"/>
      <c r="C680" s="51">
        <f t="shared" si="90"/>
        <v>3</v>
      </c>
      <c r="D680" s="79"/>
      <c r="E680" s="74"/>
      <c r="F680" s="74" t="s">
        <v>1579</v>
      </c>
      <c r="G680" s="79"/>
      <c r="H680" s="82" t="s">
        <v>1580</v>
      </c>
      <c r="I680" s="102" t="s">
        <v>1578</v>
      </c>
      <c r="J680" s="102" t="s">
        <v>1252</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1565</v>
      </c>
      <c r="AE680" s="82"/>
      <c r="AF680" s="103">
        <v>1</v>
      </c>
      <c r="AG680" s="103">
        <v>1</v>
      </c>
      <c r="AH680" s="79"/>
      <c r="AI680" s="61"/>
      <c r="AJ680" s="49"/>
      <c r="AK680" s="49"/>
      <c r="AL680" s="49"/>
    </row>
    <row r="681" spans="1:38" outlineLevel="2" x14ac:dyDescent="0.25">
      <c r="A681" s="49"/>
      <c r="B681" s="58"/>
      <c r="C681" s="51">
        <f t="shared" si="90"/>
        <v>3</v>
      </c>
      <c r="D681" s="79"/>
      <c r="E681" s="74"/>
      <c r="F681" s="74" t="s">
        <v>1581</v>
      </c>
      <c r="G681" s="79"/>
      <c r="H681" s="82" t="s">
        <v>1582</v>
      </c>
      <c r="I681" s="102" t="s">
        <v>1578</v>
      </c>
      <c r="J681" s="102" t="s">
        <v>1252</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1568</v>
      </c>
      <c r="AE681" s="82"/>
      <c r="AF681" s="103">
        <v>1</v>
      </c>
      <c r="AG681" s="103">
        <v>1</v>
      </c>
      <c r="AH681" s="79"/>
      <c r="AI681" s="61"/>
      <c r="AJ681" s="49"/>
      <c r="AK681" s="49"/>
      <c r="AL681" s="49"/>
    </row>
    <row r="682" spans="1:38" outlineLevel="2" x14ac:dyDescent="0.25">
      <c r="A682" s="49"/>
      <c r="B682" s="58"/>
      <c r="C682" s="51">
        <f t="shared" si="90"/>
        <v>3</v>
      </c>
      <c r="D682" s="79"/>
      <c r="E682" s="74"/>
      <c r="F682" s="74" t="s">
        <v>1583</v>
      </c>
      <c r="G682" s="79"/>
      <c r="H682" s="82" t="s">
        <v>1584</v>
      </c>
      <c r="I682" s="102" t="s">
        <v>1578</v>
      </c>
      <c r="J682" s="102" t="s">
        <v>1252</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1585</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1586</v>
      </c>
      <c r="G683" s="79"/>
      <c r="H683" s="82" t="s">
        <v>1587</v>
      </c>
      <c r="I683" s="102" t="s">
        <v>1578</v>
      </c>
      <c r="J683" s="102" t="s">
        <v>1252</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1588</v>
      </c>
      <c r="G684" s="79"/>
      <c r="H684" s="82" t="s">
        <v>1589</v>
      </c>
      <c r="I684" s="102" t="s">
        <v>1578</v>
      </c>
      <c r="J684" s="102" t="s">
        <v>1252</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1590</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1591</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1592</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1593</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1594</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1595</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1596</v>
      </c>
      <c r="G691" s="79"/>
      <c r="H691" s="82" t="s">
        <v>1597</v>
      </c>
      <c r="I691" s="102"/>
      <c r="J691" s="102" t="s">
        <v>1295</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1531</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1598</v>
      </c>
      <c r="G692" s="79"/>
      <c r="H692" s="82" t="s">
        <v>1599</v>
      </c>
      <c r="I692" s="102"/>
      <c r="J692" s="102" t="s">
        <v>1295</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1600</v>
      </c>
      <c r="G693" s="79"/>
      <c r="H693" s="82" t="s">
        <v>1601</v>
      </c>
      <c r="I693" s="102"/>
      <c r="J693" s="102" t="s">
        <v>1295</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1602</v>
      </c>
      <c r="G694" s="79"/>
      <c r="H694" s="82" t="s">
        <v>1603</v>
      </c>
      <c r="I694" s="102"/>
      <c r="J694" s="102" t="s">
        <v>1295</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1604</v>
      </c>
      <c r="G695" s="79"/>
      <c r="H695" s="82" t="s">
        <v>1605</v>
      </c>
      <c r="I695" s="102"/>
      <c r="J695" s="102" t="s">
        <v>1295</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1606</v>
      </c>
      <c r="G696" s="79"/>
      <c r="H696" s="82" t="s">
        <v>1607</v>
      </c>
      <c r="I696" s="102"/>
      <c r="J696" s="102" t="s">
        <v>1295</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1608</v>
      </c>
      <c r="G697" s="79"/>
      <c r="H697" s="82" t="s">
        <v>1609</v>
      </c>
      <c r="I697" s="102" t="s">
        <v>786</v>
      </c>
      <c r="J697" s="102" t="s">
        <v>1252</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1531</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1610</v>
      </c>
      <c r="G698" s="79"/>
      <c r="H698" s="82" t="s">
        <v>1611</v>
      </c>
      <c r="I698" s="102" t="s">
        <v>786</v>
      </c>
      <c r="J698" s="102" t="s">
        <v>1252</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1612</v>
      </c>
      <c r="G699" s="79"/>
      <c r="H699" s="82" t="s">
        <v>1613</v>
      </c>
      <c r="I699" s="102" t="s">
        <v>786</v>
      </c>
      <c r="J699" s="102" t="s">
        <v>1252</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1614</v>
      </c>
      <c r="G700" s="79"/>
      <c r="H700" s="82" t="s">
        <v>1615</v>
      </c>
      <c r="I700" s="102" t="s">
        <v>786</v>
      </c>
      <c r="J700" s="102" t="s">
        <v>1252</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1616</v>
      </c>
      <c r="G701" s="79"/>
      <c r="H701" s="82" t="s">
        <v>1617</v>
      </c>
      <c r="I701" s="102" t="s">
        <v>786</v>
      </c>
      <c r="J701" s="102" t="s">
        <v>1252</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1618</v>
      </c>
      <c r="G702" s="79"/>
      <c r="H702" s="82" t="s">
        <v>1619</v>
      </c>
      <c r="I702" s="102" t="s">
        <v>786</v>
      </c>
      <c r="J702" s="102" t="s">
        <v>1252</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1620</v>
      </c>
      <c r="G703" s="79"/>
      <c r="H703" s="82" t="s">
        <v>1621</v>
      </c>
      <c r="I703" s="102" t="s">
        <v>786</v>
      </c>
      <c r="J703" s="102" t="s">
        <v>1252</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1442</v>
      </c>
      <c r="AE703" s="82"/>
      <c r="AF703" s="103">
        <v>1</v>
      </c>
      <c r="AG703" s="103">
        <v>1</v>
      </c>
      <c r="AH703" s="79"/>
      <c r="AI703" s="61"/>
      <c r="AJ703" s="49"/>
      <c r="AK703" s="49"/>
      <c r="AL703" s="49"/>
    </row>
    <row r="704" spans="1:38" outlineLevel="2" x14ac:dyDescent="0.25">
      <c r="A704" s="49"/>
      <c r="B704" s="58"/>
      <c r="C704" s="51">
        <f t="shared" si="92"/>
        <v>3</v>
      </c>
      <c r="D704" s="79"/>
      <c r="E704" s="74"/>
      <c r="F704" s="74" t="s">
        <v>1622</v>
      </c>
      <c r="G704" s="79"/>
      <c r="H704" s="82" t="s">
        <v>1623</v>
      </c>
      <c r="I704" s="102" t="s">
        <v>786</v>
      </c>
      <c r="J704" s="102" t="s">
        <v>1252</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2492</v>
      </c>
      <c r="AE704" s="82"/>
      <c r="AF704" s="103">
        <v>1</v>
      </c>
      <c r="AG704" s="103">
        <v>1</v>
      </c>
      <c r="AH704" s="79"/>
      <c r="AI704" s="61"/>
      <c r="AJ704" s="49"/>
      <c r="AK704" s="49"/>
      <c r="AL704" s="49"/>
    </row>
    <row r="705" spans="1:38" outlineLevel="2" x14ac:dyDescent="0.25">
      <c r="A705" s="49"/>
      <c r="B705" s="58"/>
      <c r="C705" s="51">
        <f t="shared" si="92"/>
        <v>3</v>
      </c>
      <c r="D705" s="79"/>
      <c r="E705" s="74"/>
      <c r="F705" s="74" t="s">
        <v>1624</v>
      </c>
      <c r="G705" s="79"/>
      <c r="H705" s="82" t="s">
        <v>1625</v>
      </c>
      <c r="I705" s="102" t="s">
        <v>786</v>
      </c>
      <c r="J705" s="102" t="s">
        <v>1252</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2493</v>
      </c>
      <c r="AE705" s="82"/>
      <c r="AF705" s="103">
        <v>1</v>
      </c>
      <c r="AG705" s="103">
        <v>1</v>
      </c>
      <c r="AH705" s="79"/>
      <c r="AI705" s="61"/>
      <c r="AJ705" s="49"/>
      <c r="AK705" s="49"/>
      <c r="AL705" s="49"/>
    </row>
    <row r="706" spans="1:38" outlineLevel="2" x14ac:dyDescent="0.25">
      <c r="A706" s="49"/>
      <c r="B706" s="58"/>
      <c r="C706" s="51">
        <f t="shared" si="92"/>
        <v>3</v>
      </c>
      <c r="D706" s="79"/>
      <c r="E706" s="74"/>
      <c r="F706" s="74" t="s">
        <v>1627</v>
      </c>
      <c r="G706" s="79"/>
      <c r="H706" s="82" t="s">
        <v>1628</v>
      </c>
      <c r="I706" s="102" t="s">
        <v>786</v>
      </c>
      <c r="J706" s="102" t="s">
        <v>1252</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2494</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1629</v>
      </c>
      <c r="G707" s="79"/>
      <c r="H707" s="82" t="s">
        <v>1630</v>
      </c>
      <c r="I707" s="102" t="s">
        <v>786</v>
      </c>
      <c r="J707" s="102" t="s">
        <v>1252</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1631</v>
      </c>
      <c r="G708" s="79"/>
      <c r="H708" s="82" t="s">
        <v>1632</v>
      </c>
      <c r="I708" s="102" t="s">
        <v>786</v>
      </c>
      <c r="J708" s="102" t="s">
        <v>1252</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1633</v>
      </c>
      <c r="G709" s="79"/>
      <c r="H709" s="82" t="s">
        <v>1634</v>
      </c>
      <c r="I709" s="102" t="s">
        <v>786</v>
      </c>
      <c r="J709" s="102" t="s">
        <v>1252</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1449</v>
      </c>
      <c r="AE709" s="82"/>
      <c r="AF709" s="103">
        <v>1</v>
      </c>
      <c r="AG709" s="103">
        <v>1</v>
      </c>
      <c r="AH709" s="79"/>
      <c r="AI709" s="61"/>
      <c r="AJ709" s="49"/>
      <c r="AK709" s="49"/>
      <c r="AL709" s="49"/>
    </row>
    <row r="710" spans="1:38" outlineLevel="2" x14ac:dyDescent="0.25">
      <c r="A710" s="49"/>
      <c r="B710" s="58"/>
      <c r="C710" s="51">
        <f t="shared" si="92"/>
        <v>3</v>
      </c>
      <c r="D710" s="79"/>
      <c r="E710" s="74"/>
      <c r="F710" s="74" t="s">
        <v>1635</v>
      </c>
      <c r="G710" s="79"/>
      <c r="H710" s="82" t="s">
        <v>1636</v>
      </c>
      <c r="I710" s="102" t="s">
        <v>786</v>
      </c>
      <c r="J710" s="102" t="s">
        <v>1252</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1637</v>
      </c>
      <c r="G711" s="79"/>
      <c r="H711" s="82" t="s">
        <v>1638</v>
      </c>
      <c r="I711" s="102" t="s">
        <v>786</v>
      </c>
      <c r="J711" s="102" t="s">
        <v>1252</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1626</v>
      </c>
      <c r="AE711" s="82"/>
      <c r="AF711" s="103">
        <v>1</v>
      </c>
      <c r="AG711" s="103">
        <v>1</v>
      </c>
      <c r="AH711" s="79"/>
      <c r="AI711" s="61"/>
      <c r="AJ711" s="49"/>
      <c r="AK711" s="49"/>
      <c r="AL711" s="49"/>
    </row>
    <row r="712" spans="1:38" outlineLevel="2" x14ac:dyDescent="0.25">
      <c r="A712" s="49"/>
      <c r="B712" s="58"/>
      <c r="C712" s="51">
        <f t="shared" si="92"/>
        <v>3</v>
      </c>
      <c r="D712" s="79"/>
      <c r="E712" s="74"/>
      <c r="F712" s="74" t="s">
        <v>1639</v>
      </c>
      <c r="G712" s="79"/>
      <c r="H712" s="82" t="s">
        <v>1640</v>
      </c>
      <c r="I712" s="102" t="s">
        <v>786</v>
      </c>
      <c r="J712" s="102" t="s">
        <v>1252</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1641</v>
      </c>
      <c r="G713" s="79"/>
      <c r="H713" s="82" t="s">
        <v>1642</v>
      </c>
      <c r="I713" s="102" t="s">
        <v>786</v>
      </c>
      <c r="J713" s="102" t="s">
        <v>1252</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1643</v>
      </c>
      <c r="G714" s="79"/>
      <c r="H714" s="82" t="s">
        <v>1644</v>
      </c>
      <c r="I714" s="102" t="s">
        <v>786</v>
      </c>
      <c r="J714" s="102" t="s">
        <v>1252</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1645</v>
      </c>
      <c r="G715" s="79"/>
      <c r="H715" s="297" t="s">
        <v>1646</v>
      </c>
      <c r="I715" s="143"/>
      <c r="J715" s="143" t="s">
        <v>1152</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1647</v>
      </c>
      <c r="G716" s="79"/>
      <c r="H716" s="82" t="s">
        <v>1648</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1649</v>
      </c>
      <c r="G717" s="79"/>
      <c r="H717" s="82" t="s">
        <v>1650</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1651</v>
      </c>
      <c r="G718" s="79"/>
      <c r="H718" s="82" t="s">
        <v>1652</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1653</v>
      </c>
      <c r="G719" s="79"/>
      <c r="H719" s="82" t="s">
        <v>1654</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1089</v>
      </c>
      <c r="F720" s="74" t="s">
        <v>1655</v>
      </c>
      <c r="G720" s="79"/>
      <c r="H720" s="82" t="s">
        <v>1656</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1657</v>
      </c>
      <c r="AE720" s="82"/>
      <c r="AF720" s="82">
        <v>1</v>
      </c>
      <c r="AG720" s="82">
        <v>1</v>
      </c>
      <c r="AH720" s="79"/>
      <c r="AI720" s="61"/>
      <c r="AJ720" s="49"/>
      <c r="AK720" s="49"/>
      <c r="AL720" s="49"/>
    </row>
    <row r="721" spans="1:38" outlineLevel="2" x14ac:dyDescent="0.25">
      <c r="A721" s="49"/>
      <c r="B721" s="58"/>
      <c r="C721" s="51">
        <f t="shared" si="115"/>
        <v>3</v>
      </c>
      <c r="D721" s="79"/>
      <c r="E721" s="74"/>
      <c r="F721" s="74" t="s">
        <v>1658</v>
      </c>
      <c r="G721" s="79"/>
      <c r="H721" s="82" t="s">
        <v>1659</v>
      </c>
      <c r="I721" s="102" t="s">
        <v>591</v>
      </c>
      <c r="J721" s="102"/>
      <c r="K721" s="82"/>
      <c r="L721" s="82"/>
      <c r="M721" s="103">
        <v>0</v>
      </c>
      <c r="N721" s="103">
        <v>0</v>
      </c>
      <c r="O721" s="103">
        <v>0</v>
      </c>
      <c r="P721" s="103">
        <v>0</v>
      </c>
      <c r="Q721" s="82"/>
      <c r="R721" s="82"/>
      <c r="S721" s="103" t="s">
        <v>1660</v>
      </c>
      <c r="T721" s="82"/>
      <c r="U721" s="103">
        <v>0.23</v>
      </c>
      <c r="V721" s="103">
        <v>0.23</v>
      </c>
      <c r="W721" s="103">
        <v>0.23</v>
      </c>
      <c r="X721" s="103">
        <v>0.34</v>
      </c>
      <c r="Y721" s="103">
        <v>0.34</v>
      </c>
      <c r="Z721" s="103">
        <v>0.34</v>
      </c>
      <c r="AA721" s="103">
        <v>0.34</v>
      </c>
      <c r="AB721" s="103">
        <v>0.34</v>
      </c>
      <c r="AC721" s="82"/>
      <c r="AD721" s="103" t="s">
        <v>1661</v>
      </c>
      <c r="AE721" s="82"/>
      <c r="AF721" s="103">
        <v>1</v>
      </c>
      <c r="AG721" s="103">
        <v>1</v>
      </c>
      <c r="AH721" s="79"/>
      <c r="AI721" s="61"/>
      <c r="AJ721" s="49"/>
      <c r="AK721" s="49"/>
      <c r="AL721" s="49"/>
    </row>
    <row r="722" spans="1:38" outlineLevel="2" x14ac:dyDescent="0.25">
      <c r="A722" s="49"/>
      <c r="B722" s="58"/>
      <c r="C722" s="51">
        <f t="shared" si="115"/>
        <v>3</v>
      </c>
      <c r="D722" s="79"/>
      <c r="E722" s="74"/>
      <c r="F722" s="74" t="s">
        <v>1662</v>
      </c>
      <c r="G722" s="79"/>
      <c r="H722" s="82" t="s">
        <v>1663</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1661</v>
      </c>
      <c r="AE722" s="82"/>
      <c r="AF722" s="103">
        <v>1</v>
      </c>
      <c r="AG722" s="103">
        <v>1</v>
      </c>
      <c r="AH722" s="79"/>
      <c r="AI722" s="61"/>
      <c r="AJ722" s="49"/>
      <c r="AK722" s="49"/>
      <c r="AL722" s="49"/>
    </row>
    <row r="723" spans="1:38" outlineLevel="2" x14ac:dyDescent="0.25">
      <c r="A723" s="49"/>
      <c r="B723" s="58"/>
      <c r="C723" s="51">
        <f t="shared" si="115"/>
        <v>3</v>
      </c>
      <c r="D723" s="79"/>
      <c r="E723" s="74"/>
      <c r="F723" s="74" t="s">
        <v>1664</v>
      </c>
      <c r="G723" s="79"/>
      <c r="H723" s="82" t="s">
        <v>1665</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1130</v>
      </c>
      <c r="AE723" s="82"/>
      <c r="AF723" s="103">
        <v>1</v>
      </c>
      <c r="AG723" s="103">
        <v>1</v>
      </c>
      <c r="AH723" s="79"/>
      <c r="AI723" s="61"/>
      <c r="AJ723" s="49"/>
      <c r="AK723" s="49"/>
      <c r="AL723" s="49"/>
    </row>
    <row r="724" spans="1:38" outlineLevel="2" x14ac:dyDescent="0.25">
      <c r="A724" s="49"/>
      <c r="B724" s="58"/>
      <c r="C724" s="51">
        <f t="shared" si="115"/>
        <v>3</v>
      </c>
      <c r="D724" s="79"/>
      <c r="E724" s="74" t="s">
        <v>1666</v>
      </c>
      <c r="F724" s="74" t="s">
        <v>1667</v>
      </c>
      <c r="G724" s="79"/>
      <c r="H724" s="82" t="s">
        <v>1668</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1657</v>
      </c>
      <c r="AE724" s="82"/>
      <c r="AF724" s="82">
        <v>1</v>
      </c>
      <c r="AG724" s="82">
        <v>1</v>
      </c>
      <c r="AH724" s="79"/>
      <c r="AI724" s="61"/>
      <c r="AJ724" s="49"/>
      <c r="AK724" s="49"/>
      <c r="AL724" s="49"/>
    </row>
    <row r="725" spans="1:38" outlineLevel="2" x14ac:dyDescent="0.25">
      <c r="A725" s="49"/>
      <c r="B725" s="58"/>
      <c r="C725" s="51">
        <f t="shared" si="115"/>
        <v>3</v>
      </c>
      <c r="D725" s="79"/>
      <c r="E725" s="74"/>
      <c r="F725" s="74" t="s">
        <v>1669</v>
      </c>
      <c r="G725" s="79"/>
      <c r="H725" s="82" t="s">
        <v>1670</v>
      </c>
      <c r="I725" s="102" t="s">
        <v>591</v>
      </c>
      <c r="J725" s="102"/>
      <c r="K725" s="82"/>
      <c r="L725" s="82"/>
      <c r="M725" s="103">
        <v>0.5</v>
      </c>
      <c r="N725" s="103">
        <v>0.5</v>
      </c>
      <c r="O725" s="103">
        <v>0.5</v>
      </c>
      <c r="P725" s="103">
        <v>0.5</v>
      </c>
      <c r="Q725" s="82"/>
      <c r="R725" s="82"/>
      <c r="S725" s="103" t="s">
        <v>1671</v>
      </c>
      <c r="T725" s="82"/>
      <c r="U725" s="103">
        <v>-0.62</v>
      </c>
      <c r="V725" s="103">
        <v>-0.62</v>
      </c>
      <c r="W725" s="103">
        <v>-0.62</v>
      </c>
      <c r="X725" s="103">
        <v>0.18</v>
      </c>
      <c r="Y725" s="103">
        <v>0.18</v>
      </c>
      <c r="Z725" s="103">
        <v>0.18</v>
      </c>
      <c r="AA725" s="103">
        <v>0.18</v>
      </c>
      <c r="AB725" s="103">
        <v>0.18</v>
      </c>
      <c r="AC725" s="82"/>
      <c r="AD725" s="103" t="s">
        <v>1661</v>
      </c>
      <c r="AE725" s="82"/>
      <c r="AF725" s="103">
        <v>1</v>
      </c>
      <c r="AG725" s="103">
        <v>1</v>
      </c>
      <c r="AH725" s="79"/>
      <c r="AI725" s="61"/>
      <c r="AJ725" s="49"/>
      <c r="AK725" s="49"/>
      <c r="AL725" s="49"/>
    </row>
    <row r="726" spans="1:38" outlineLevel="2" x14ac:dyDescent="0.25">
      <c r="A726" s="49"/>
      <c r="B726" s="58"/>
      <c r="C726" s="51">
        <f t="shared" si="115"/>
        <v>3</v>
      </c>
      <c r="D726" s="79"/>
      <c r="E726" s="74"/>
      <c r="F726" s="74" t="s">
        <v>1672</v>
      </c>
      <c r="G726" s="79"/>
      <c r="H726" s="82" t="s">
        <v>1673</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1661</v>
      </c>
      <c r="AE726" s="82"/>
      <c r="AF726" s="103">
        <v>1</v>
      </c>
      <c r="AG726" s="103">
        <v>1</v>
      </c>
      <c r="AH726" s="79"/>
      <c r="AI726" s="61"/>
      <c r="AJ726" s="49"/>
      <c r="AK726" s="49"/>
      <c r="AL726" s="49"/>
    </row>
    <row r="727" spans="1:38" outlineLevel="2" x14ac:dyDescent="0.25">
      <c r="A727" s="49"/>
      <c r="B727" s="58"/>
      <c r="C727" s="51">
        <f t="shared" si="115"/>
        <v>3</v>
      </c>
      <c r="D727" s="79"/>
      <c r="E727" s="74"/>
      <c r="F727" s="74" t="s">
        <v>1674</v>
      </c>
      <c r="G727" s="79"/>
      <c r="H727" s="82" t="s">
        <v>1675</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1676</v>
      </c>
      <c r="AE727" s="82"/>
      <c r="AF727" s="103">
        <v>1</v>
      </c>
      <c r="AG727" s="103">
        <v>1</v>
      </c>
      <c r="AH727" s="79"/>
      <c r="AI727" s="61"/>
      <c r="AJ727" s="49"/>
      <c r="AK727" s="49"/>
      <c r="AL727" s="49"/>
    </row>
    <row r="728" spans="1:38" outlineLevel="2" x14ac:dyDescent="0.25">
      <c r="A728" s="49"/>
      <c r="B728" s="58"/>
      <c r="C728" s="51">
        <f t="shared" si="115"/>
        <v>3</v>
      </c>
      <c r="D728" s="79"/>
      <c r="E728" s="74" t="s">
        <v>1677</v>
      </c>
      <c r="F728" s="74" t="s">
        <v>1678</v>
      </c>
      <c r="G728" s="79"/>
      <c r="H728" s="82" t="s">
        <v>1679</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1657</v>
      </c>
      <c r="AE728" s="82"/>
      <c r="AF728" s="82">
        <v>1</v>
      </c>
      <c r="AG728" s="82">
        <v>1</v>
      </c>
      <c r="AH728" s="79"/>
      <c r="AI728" s="61"/>
      <c r="AJ728" s="49"/>
      <c r="AK728" s="49"/>
      <c r="AL728" s="49"/>
    </row>
    <row r="729" spans="1:38" outlineLevel="2" x14ac:dyDescent="0.25">
      <c r="A729" s="49"/>
      <c r="B729" s="58"/>
      <c r="C729" s="51">
        <f t="shared" si="115"/>
        <v>3</v>
      </c>
      <c r="D729" s="79"/>
      <c r="E729" s="74"/>
      <c r="F729" s="74" t="s">
        <v>1680</v>
      </c>
      <c r="G729" s="79"/>
      <c r="H729" s="82" t="s">
        <v>1670</v>
      </c>
      <c r="I729" s="102" t="s">
        <v>591</v>
      </c>
      <c r="J729" s="102"/>
      <c r="K729" s="82"/>
      <c r="L729" s="82"/>
      <c r="M729" s="103">
        <v>1</v>
      </c>
      <c r="N729" s="103">
        <v>1</v>
      </c>
      <c r="O729" s="103">
        <v>1</v>
      </c>
      <c r="P729" s="103">
        <v>1</v>
      </c>
      <c r="Q729" s="82"/>
      <c r="R729" s="82"/>
      <c r="S729" s="103" t="s">
        <v>1671</v>
      </c>
      <c r="T729" s="82"/>
      <c r="U729" s="103">
        <v>1.9</v>
      </c>
      <c r="V729" s="103">
        <v>1.9</v>
      </c>
      <c r="W729" s="103">
        <f>1.5-0.15-0.0628337657168588</f>
        <v>1.2871662342831414</v>
      </c>
      <c r="X729" s="103">
        <v>1.33</v>
      </c>
      <c r="Y729" s="103">
        <v>1.33</v>
      </c>
      <c r="Z729" s="103">
        <v>1.33</v>
      </c>
      <c r="AA729" s="103">
        <v>1.33</v>
      </c>
      <c r="AB729" s="103">
        <v>1.33</v>
      </c>
      <c r="AC729" s="82"/>
      <c r="AD729" s="103" t="s">
        <v>1661</v>
      </c>
      <c r="AE729" s="82"/>
      <c r="AF729" s="103">
        <v>1</v>
      </c>
      <c r="AG729" s="103">
        <v>1</v>
      </c>
      <c r="AH729" s="79"/>
      <c r="AI729" s="61"/>
      <c r="AJ729" s="49"/>
      <c r="AK729" s="49"/>
      <c r="AL729" s="49"/>
    </row>
    <row r="730" spans="1:38" outlineLevel="2" x14ac:dyDescent="0.25">
      <c r="A730" s="49"/>
      <c r="B730" s="58"/>
      <c r="C730" s="51">
        <f t="shared" si="115"/>
        <v>3</v>
      </c>
      <c r="D730" s="79"/>
      <c r="E730" s="74"/>
      <c r="F730" s="74" t="s">
        <v>1681</v>
      </c>
      <c r="G730" s="79"/>
      <c r="H730" s="82" t="s">
        <v>1673</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1661</v>
      </c>
      <c r="AE730" s="82"/>
      <c r="AF730" s="103">
        <v>1</v>
      </c>
      <c r="AG730" s="103">
        <v>1</v>
      </c>
      <c r="AH730" s="79"/>
      <c r="AI730" s="61"/>
      <c r="AJ730" s="49"/>
      <c r="AK730" s="49"/>
      <c r="AL730" s="49"/>
    </row>
    <row r="731" spans="1:38" outlineLevel="2" x14ac:dyDescent="0.25">
      <c r="A731" s="49"/>
      <c r="B731" s="58"/>
      <c r="C731" s="51">
        <f t="shared" si="115"/>
        <v>3</v>
      </c>
      <c r="D731" s="79"/>
      <c r="E731" s="74"/>
      <c r="F731" s="74" t="s">
        <v>1682</v>
      </c>
      <c r="G731" s="79"/>
      <c r="H731" s="82" t="s">
        <v>1675</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1676</v>
      </c>
      <c r="AE731" s="82"/>
      <c r="AF731" s="103">
        <v>1</v>
      </c>
      <c r="AG731" s="103">
        <v>1</v>
      </c>
      <c r="AH731" s="79"/>
      <c r="AI731" s="61"/>
      <c r="AJ731" s="49"/>
      <c r="AK731" s="49"/>
      <c r="AL731" s="49"/>
    </row>
    <row r="732" spans="1:38" outlineLevel="2" x14ac:dyDescent="0.25">
      <c r="A732" s="49"/>
      <c r="B732" s="58"/>
      <c r="C732" s="51">
        <f t="shared" si="115"/>
        <v>3</v>
      </c>
      <c r="D732" s="79"/>
      <c r="E732" s="74" t="s">
        <v>1683</v>
      </c>
      <c r="F732" s="74" t="s">
        <v>1684</v>
      </c>
      <c r="G732" s="79"/>
      <c r="H732" s="82" t="s">
        <v>1685</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1686</v>
      </c>
      <c r="AE732" s="82"/>
      <c r="AF732" s="82">
        <v>1</v>
      </c>
      <c r="AG732" s="82">
        <v>1</v>
      </c>
      <c r="AH732" s="79"/>
      <c r="AI732" s="61"/>
      <c r="AJ732" s="49"/>
      <c r="AK732" s="49"/>
      <c r="AL732" s="49"/>
    </row>
    <row r="733" spans="1:38" outlineLevel="2" x14ac:dyDescent="0.25">
      <c r="A733" s="49"/>
      <c r="B733" s="58"/>
      <c r="C733" s="51">
        <f t="shared" si="115"/>
        <v>3</v>
      </c>
      <c r="D733" s="79"/>
      <c r="E733" s="74"/>
      <c r="F733" s="74" t="s">
        <v>1687</v>
      </c>
      <c r="G733" s="79"/>
      <c r="H733" s="82" t="s">
        <v>1688</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1686</v>
      </c>
      <c r="AE733" s="82"/>
      <c r="AF733" s="103">
        <v>1</v>
      </c>
      <c r="AG733" s="103">
        <v>1</v>
      </c>
      <c r="AH733" s="79"/>
      <c r="AI733" s="61"/>
      <c r="AJ733" s="49"/>
      <c r="AK733" s="49"/>
      <c r="AL733" s="49"/>
    </row>
    <row r="734" spans="1:38" outlineLevel="2" x14ac:dyDescent="0.25">
      <c r="A734" s="49"/>
      <c r="B734" s="58"/>
      <c r="C734" s="51">
        <f t="shared" si="115"/>
        <v>3</v>
      </c>
      <c r="D734" s="79"/>
      <c r="E734" s="74"/>
      <c r="F734" s="74" t="s">
        <v>1689</v>
      </c>
      <c r="G734" s="79"/>
      <c r="H734" s="82" t="s">
        <v>1690</v>
      </c>
      <c r="I734" s="102" t="s">
        <v>1691</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1692</v>
      </c>
      <c r="AE734" s="82"/>
      <c r="AF734" s="103">
        <v>1</v>
      </c>
      <c r="AG734" s="103">
        <v>1</v>
      </c>
      <c r="AH734" s="79"/>
      <c r="AI734" s="61"/>
      <c r="AJ734" s="49"/>
      <c r="AK734" s="49"/>
      <c r="AL734" s="49"/>
    </row>
    <row r="735" spans="1:38" outlineLevel="2" x14ac:dyDescent="0.25">
      <c r="A735" s="49"/>
      <c r="B735" s="58"/>
      <c r="C735" s="51">
        <f t="shared" si="115"/>
        <v>3</v>
      </c>
      <c r="D735" s="79"/>
      <c r="E735" s="74"/>
      <c r="F735" s="74" t="s">
        <v>1693</v>
      </c>
      <c r="G735" s="79"/>
      <c r="H735" s="82" t="s">
        <v>1694</v>
      </c>
      <c r="I735" s="102" t="s">
        <v>1691</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1695</v>
      </c>
      <c r="AE735" s="82"/>
      <c r="AF735" s="103">
        <v>1</v>
      </c>
      <c r="AG735" s="103">
        <v>1</v>
      </c>
      <c r="AH735" s="79"/>
      <c r="AI735" s="61"/>
      <c r="AJ735" s="49"/>
      <c r="AK735" s="49"/>
      <c r="AL735" s="49"/>
    </row>
    <row r="736" spans="1:38" outlineLevel="2" x14ac:dyDescent="0.25">
      <c r="A736" s="49"/>
      <c r="B736" s="58"/>
      <c r="C736" s="51">
        <f t="shared" si="115"/>
        <v>3</v>
      </c>
      <c r="D736" s="79"/>
      <c r="E736" s="74" t="s">
        <v>1696</v>
      </c>
      <c r="F736" s="74" t="s">
        <v>1697</v>
      </c>
      <c r="G736" s="79"/>
      <c r="H736" s="82" t="s">
        <v>1698</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1686</v>
      </c>
      <c r="AE736" s="82"/>
      <c r="AF736" s="82">
        <v>1</v>
      </c>
      <c r="AG736" s="82">
        <v>1</v>
      </c>
      <c r="AH736" s="79"/>
      <c r="AI736" s="61"/>
      <c r="AJ736" s="49"/>
      <c r="AK736" s="49"/>
      <c r="AL736" s="49"/>
    </row>
    <row r="737" spans="1:38" outlineLevel="2" x14ac:dyDescent="0.25">
      <c r="A737" s="49"/>
      <c r="B737" s="58"/>
      <c r="C737" s="51">
        <f t="shared" si="115"/>
        <v>3</v>
      </c>
      <c r="D737" s="79"/>
      <c r="E737" s="74"/>
      <c r="F737" s="74" t="s">
        <v>1699</v>
      </c>
      <c r="G737" s="79"/>
      <c r="H737" s="82" t="s">
        <v>1688</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1686</v>
      </c>
      <c r="AE737" s="82"/>
      <c r="AF737" s="103">
        <v>1</v>
      </c>
      <c r="AG737" s="103">
        <v>1</v>
      </c>
      <c r="AH737" s="79"/>
      <c r="AI737" s="61"/>
      <c r="AJ737" s="49"/>
      <c r="AK737" s="49"/>
      <c r="AL737" s="49"/>
    </row>
    <row r="738" spans="1:38" outlineLevel="2" x14ac:dyDescent="0.25">
      <c r="A738" s="49"/>
      <c r="B738" s="58"/>
      <c r="C738" s="51">
        <f t="shared" si="115"/>
        <v>3</v>
      </c>
      <c r="D738" s="79"/>
      <c r="E738" s="74"/>
      <c r="F738" s="74" t="s">
        <v>1700</v>
      </c>
      <c r="G738" s="79"/>
      <c r="H738" s="82" t="s">
        <v>1690</v>
      </c>
      <c r="I738" s="102" t="s">
        <v>1691</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2474</v>
      </c>
      <c r="AE738" s="82"/>
      <c r="AF738" s="103">
        <v>1</v>
      </c>
      <c r="AG738" s="103">
        <v>1</v>
      </c>
      <c r="AH738" s="79"/>
      <c r="AI738" s="61"/>
      <c r="AJ738" s="49"/>
      <c r="AK738" s="49"/>
      <c r="AL738" s="49"/>
    </row>
    <row r="739" spans="1:38" outlineLevel="2" x14ac:dyDescent="0.25">
      <c r="A739" s="49"/>
      <c r="B739" s="58"/>
      <c r="C739" s="51">
        <f t="shared" si="115"/>
        <v>3</v>
      </c>
      <c r="D739" s="79"/>
      <c r="E739" s="74"/>
      <c r="F739" s="74" t="s">
        <v>1701</v>
      </c>
      <c r="G739" s="79"/>
      <c r="H739" s="82" t="s">
        <v>1694</v>
      </c>
      <c r="I739" s="102" t="s">
        <v>1691</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2475</v>
      </c>
      <c r="AE739" s="82"/>
      <c r="AF739" s="103">
        <v>1</v>
      </c>
      <c r="AG739" s="103">
        <v>1</v>
      </c>
      <c r="AH739" s="79"/>
      <c r="AI739" s="61"/>
      <c r="AJ739" s="49"/>
      <c r="AK739" s="49"/>
      <c r="AL739" s="49"/>
    </row>
    <row r="740" spans="1:38" outlineLevel="2" x14ac:dyDescent="0.25">
      <c r="A740" s="49"/>
      <c r="B740" s="58"/>
      <c r="C740" s="51">
        <f t="shared" si="115"/>
        <v>3</v>
      </c>
      <c r="D740" s="79"/>
      <c r="E740" s="74" t="s">
        <v>1702</v>
      </c>
      <c r="F740" s="74" t="s">
        <v>1703</v>
      </c>
      <c r="G740" s="79"/>
      <c r="H740" s="82" t="s">
        <v>1704</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1686</v>
      </c>
      <c r="AE740" s="82"/>
      <c r="AF740" s="82">
        <v>1</v>
      </c>
      <c r="AG740" s="82">
        <v>1</v>
      </c>
      <c r="AH740" s="79"/>
      <c r="AI740" s="61"/>
      <c r="AJ740" s="49"/>
      <c r="AK740" s="49"/>
      <c r="AL740" s="49"/>
    </row>
    <row r="741" spans="1:38" outlineLevel="2" x14ac:dyDescent="0.25">
      <c r="A741" s="49"/>
      <c r="B741" s="58"/>
      <c r="C741" s="51">
        <f t="shared" si="115"/>
        <v>3</v>
      </c>
      <c r="D741" s="79"/>
      <c r="E741" s="74"/>
      <c r="F741" s="74" t="s">
        <v>1705</v>
      </c>
      <c r="G741" s="79"/>
      <c r="H741" s="82" t="s">
        <v>1688</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1661</v>
      </c>
      <c r="AE741" s="82"/>
      <c r="AF741" s="103">
        <v>1</v>
      </c>
      <c r="AG741" s="103">
        <v>1</v>
      </c>
      <c r="AH741" s="79"/>
      <c r="AI741" s="61"/>
      <c r="AJ741" s="49"/>
      <c r="AK741" s="49"/>
      <c r="AL741" s="49"/>
    </row>
    <row r="742" spans="1:38" outlineLevel="2" x14ac:dyDescent="0.25">
      <c r="A742" s="49"/>
      <c r="B742" s="58"/>
      <c r="C742" s="51">
        <f t="shared" si="115"/>
        <v>3</v>
      </c>
      <c r="D742" s="79"/>
      <c r="E742" s="74"/>
      <c r="F742" s="74" t="s">
        <v>1706</v>
      </c>
      <c r="G742" s="79"/>
      <c r="H742" s="82" t="s">
        <v>1690</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1661</v>
      </c>
      <c r="AE742" s="82"/>
      <c r="AF742" s="103">
        <v>1</v>
      </c>
      <c r="AG742" s="103">
        <v>1</v>
      </c>
      <c r="AH742" s="79"/>
      <c r="AI742" s="61"/>
      <c r="AJ742" s="49"/>
      <c r="AK742" s="49"/>
      <c r="AL742" s="49"/>
    </row>
    <row r="743" spans="1:38" outlineLevel="2" x14ac:dyDescent="0.25">
      <c r="A743" s="49"/>
      <c r="B743" s="58"/>
      <c r="C743" s="51">
        <f t="shared" si="115"/>
        <v>3</v>
      </c>
      <c r="D743" s="79"/>
      <c r="E743" s="74"/>
      <c r="F743" s="74" t="s">
        <v>1707</v>
      </c>
      <c r="G743" s="79"/>
      <c r="H743" s="82" t="s">
        <v>1694</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1661</v>
      </c>
      <c r="AE743" s="82"/>
      <c r="AF743" s="103">
        <v>1</v>
      </c>
      <c r="AG743" s="103">
        <v>1</v>
      </c>
      <c r="AH743" s="79"/>
      <c r="AI743" s="61"/>
      <c r="AJ743" s="49"/>
      <c r="AK743" s="49"/>
      <c r="AL743" s="49"/>
    </row>
    <row r="744" spans="1:38" outlineLevel="2" x14ac:dyDescent="0.25">
      <c r="A744" s="49"/>
      <c r="B744" s="58"/>
      <c r="C744" s="51">
        <f t="shared" si="115"/>
        <v>3</v>
      </c>
      <c r="D744" s="79"/>
      <c r="E744" s="74" t="s">
        <v>1708</v>
      </c>
      <c r="F744" s="74" t="s">
        <v>1709</v>
      </c>
      <c r="G744" s="79"/>
      <c r="H744" s="82" t="s">
        <v>1698</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1686</v>
      </c>
      <c r="AE744" s="82"/>
      <c r="AF744" s="82">
        <v>1</v>
      </c>
      <c r="AG744" s="82">
        <v>1</v>
      </c>
      <c r="AH744" s="79"/>
      <c r="AI744" s="61"/>
      <c r="AJ744" s="49"/>
      <c r="AK744" s="49"/>
      <c r="AL744" s="49"/>
    </row>
    <row r="745" spans="1:38" outlineLevel="2" x14ac:dyDescent="0.25">
      <c r="A745" s="49"/>
      <c r="B745" s="58"/>
      <c r="C745" s="51">
        <f t="shared" si="115"/>
        <v>3</v>
      </c>
      <c r="D745" s="79"/>
      <c r="E745" s="74"/>
      <c r="F745" s="74" t="s">
        <v>1710</v>
      </c>
      <c r="G745" s="79"/>
      <c r="H745" s="82" t="s">
        <v>1688</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1661</v>
      </c>
      <c r="AE745" s="82"/>
      <c r="AF745" s="103">
        <v>1</v>
      </c>
      <c r="AG745" s="103">
        <v>1</v>
      </c>
      <c r="AH745" s="79"/>
      <c r="AI745" s="61"/>
      <c r="AJ745" s="49"/>
      <c r="AK745" s="49"/>
      <c r="AL745" s="49"/>
    </row>
    <row r="746" spans="1:38" outlineLevel="2" x14ac:dyDescent="0.25">
      <c r="A746" s="49"/>
      <c r="B746" s="58"/>
      <c r="C746" s="51">
        <f t="shared" si="115"/>
        <v>3</v>
      </c>
      <c r="D746" s="79"/>
      <c r="E746" s="74"/>
      <c r="F746" s="74" t="s">
        <v>1711</v>
      </c>
      <c r="G746" s="79"/>
      <c r="H746" s="82" t="s">
        <v>1690</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1661</v>
      </c>
      <c r="AE746" s="82"/>
      <c r="AF746" s="103">
        <v>1</v>
      </c>
      <c r="AG746" s="103">
        <v>1</v>
      </c>
      <c r="AH746" s="79"/>
      <c r="AI746" s="61"/>
      <c r="AJ746" s="49"/>
      <c r="AK746" s="49"/>
      <c r="AL746" s="49"/>
    </row>
    <row r="747" spans="1:38" outlineLevel="2" x14ac:dyDescent="0.25">
      <c r="A747" s="49"/>
      <c r="B747" s="58"/>
      <c r="C747" s="51">
        <f t="shared" si="115"/>
        <v>3</v>
      </c>
      <c r="D747" s="79"/>
      <c r="E747" s="74"/>
      <c r="F747" s="74" t="s">
        <v>1712</v>
      </c>
      <c r="G747" s="79"/>
      <c r="H747" s="82" t="s">
        <v>1694</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1661</v>
      </c>
      <c r="AE747" s="82"/>
      <c r="AF747" s="103">
        <v>1</v>
      </c>
      <c r="AG747" s="103">
        <v>1</v>
      </c>
      <c r="AH747" s="79"/>
      <c r="AI747" s="61"/>
      <c r="AJ747" s="49"/>
      <c r="AK747" s="49"/>
      <c r="AL747" s="49"/>
    </row>
    <row r="748" spans="1:38" outlineLevel="2" x14ac:dyDescent="0.25">
      <c r="A748" s="49"/>
      <c r="B748" s="58"/>
      <c r="C748" s="51">
        <f t="shared" si="115"/>
        <v>3</v>
      </c>
      <c r="D748" s="79"/>
      <c r="E748" s="74"/>
      <c r="F748" s="74" t="s">
        <v>1713</v>
      </c>
      <c r="G748" s="79"/>
      <c r="H748" s="82" t="s">
        <v>1714</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1715</v>
      </c>
      <c r="G749" s="79"/>
      <c r="H749" s="82" t="s">
        <v>1716</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1717</v>
      </c>
      <c r="AE749" s="82"/>
      <c r="AF749" s="103">
        <v>1</v>
      </c>
      <c r="AG749" s="103">
        <v>1</v>
      </c>
      <c r="AH749" s="79"/>
      <c r="AI749" s="61"/>
      <c r="AJ749" s="49"/>
      <c r="AK749" s="49"/>
      <c r="AL749" s="49"/>
    </row>
    <row r="750" spans="1:38" outlineLevel="2" x14ac:dyDescent="0.25">
      <c r="A750" s="49"/>
      <c r="B750" s="58"/>
      <c r="C750" s="51">
        <f t="shared" si="115"/>
        <v>3</v>
      </c>
      <c r="D750" s="79"/>
      <c r="E750" s="74"/>
      <c r="F750" s="74" t="s">
        <v>1718</v>
      </c>
      <c r="G750" s="79"/>
      <c r="H750" s="82" t="s">
        <v>1719</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1720</v>
      </c>
      <c r="G751" s="79"/>
      <c r="H751" s="82" t="s">
        <v>1721</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1722</v>
      </c>
      <c r="AE751" s="82"/>
      <c r="AF751" s="103">
        <v>1</v>
      </c>
      <c r="AG751" s="103">
        <v>1</v>
      </c>
      <c r="AH751" s="79"/>
      <c r="AI751" s="61"/>
      <c r="AJ751" s="49"/>
      <c r="AK751" s="49"/>
      <c r="AL751" s="49"/>
    </row>
    <row r="752" spans="1:38" outlineLevel="2" x14ac:dyDescent="0.25">
      <c r="A752" s="49"/>
      <c r="B752" s="58"/>
      <c r="C752" s="51">
        <f t="shared" si="115"/>
        <v>3</v>
      </c>
      <c r="D752" s="79"/>
      <c r="E752" s="74"/>
      <c r="F752" s="74" t="s">
        <v>1723</v>
      </c>
      <c r="G752" s="79"/>
      <c r="H752" s="82" t="s">
        <v>2358</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1724</v>
      </c>
      <c r="G753" s="79"/>
      <c r="H753" s="82" t="s">
        <v>2359</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2496</v>
      </c>
      <c r="AE753" s="82"/>
      <c r="AF753" s="82">
        <v>1</v>
      </c>
      <c r="AG753" s="82">
        <v>1</v>
      </c>
      <c r="AH753" s="79"/>
      <c r="AI753" s="61"/>
      <c r="AJ753" s="49"/>
      <c r="AK753" s="49"/>
      <c r="AL753" s="49"/>
    </row>
    <row r="754" spans="1:38" outlineLevel="2" x14ac:dyDescent="0.25">
      <c r="A754" s="49"/>
      <c r="B754" s="58"/>
      <c r="C754" s="51">
        <f t="shared" si="115"/>
        <v>3</v>
      </c>
      <c r="D754" s="79"/>
      <c r="E754" s="74"/>
      <c r="F754" s="74" t="s">
        <v>1725</v>
      </c>
      <c r="G754" s="79"/>
      <c r="H754" s="82" t="s">
        <v>2360</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1726</v>
      </c>
      <c r="G755" s="79"/>
      <c r="H755" s="82" t="s">
        <v>2361</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1727</v>
      </c>
      <c r="G756" s="79"/>
      <c r="H756" s="82" t="s">
        <v>1648</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1728</v>
      </c>
      <c r="G757" s="79"/>
      <c r="H757" s="82" t="s">
        <v>1650</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1729</v>
      </c>
      <c r="G758" s="79"/>
      <c r="H758" s="82" t="s">
        <v>1652</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1730</v>
      </c>
      <c r="G759" s="79"/>
      <c r="H759" s="82" t="s">
        <v>1654</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1731</v>
      </c>
      <c r="F760" s="74" t="s">
        <v>1732</v>
      </c>
      <c r="G760" s="79"/>
      <c r="H760" s="82" t="s">
        <v>1733</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1686</v>
      </c>
      <c r="AE760" s="82"/>
      <c r="AF760" s="82">
        <v>1</v>
      </c>
      <c r="AG760" s="82">
        <v>1</v>
      </c>
      <c r="AH760" s="79"/>
      <c r="AI760" s="61"/>
      <c r="AJ760" s="49"/>
      <c r="AK760" s="49"/>
      <c r="AL760" s="49"/>
    </row>
    <row r="761" spans="1:38" outlineLevel="2" x14ac:dyDescent="0.25">
      <c r="A761" s="49"/>
      <c r="B761" s="58"/>
      <c r="C761" s="51">
        <f>INT($C$40)+2</f>
        <v>3</v>
      </c>
      <c r="D761" s="79"/>
      <c r="E761" s="74"/>
      <c r="F761" s="74" t="s">
        <v>1734</v>
      </c>
      <c r="G761" s="79"/>
      <c r="H761" s="82" t="s">
        <v>1650</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1121</v>
      </c>
      <c r="AE761" s="82"/>
      <c r="AF761" s="103">
        <v>1</v>
      </c>
      <c r="AG761" s="103">
        <v>1</v>
      </c>
      <c r="AH761" s="79"/>
      <c r="AI761" s="61"/>
      <c r="AJ761" s="49"/>
      <c r="AK761" s="49"/>
      <c r="AL761" s="49"/>
    </row>
    <row r="762" spans="1:38" outlineLevel="2" x14ac:dyDescent="0.25">
      <c r="A762" s="49"/>
      <c r="B762" s="58"/>
      <c r="C762" s="51">
        <f>INT($C$40)+2</f>
        <v>3</v>
      </c>
      <c r="D762" s="79"/>
      <c r="E762" s="74"/>
      <c r="F762" s="74" t="s">
        <v>1735</v>
      </c>
      <c r="G762" s="79"/>
      <c r="H762" s="82" t="s">
        <v>1652</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1121</v>
      </c>
      <c r="AE762" s="82"/>
      <c r="AF762" s="103">
        <v>1</v>
      </c>
      <c r="AG762" s="103">
        <v>1</v>
      </c>
      <c r="AH762" s="79"/>
      <c r="AI762" s="61"/>
      <c r="AJ762" s="49"/>
      <c r="AK762" s="49"/>
      <c r="AL762" s="49"/>
    </row>
    <row r="763" spans="1:38" outlineLevel="2" x14ac:dyDescent="0.25">
      <c r="A763" s="49"/>
      <c r="B763" s="58"/>
      <c r="C763" s="51">
        <f>INT($C$40)+2</f>
        <v>3</v>
      </c>
      <c r="D763" s="79"/>
      <c r="E763" s="74"/>
      <c r="F763" s="74" t="s">
        <v>1736</v>
      </c>
      <c r="G763" s="79"/>
      <c r="H763" s="82" t="s">
        <v>1654</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1121</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1737</v>
      </c>
      <c r="G764" s="79"/>
      <c r="H764" s="82" t="s">
        <v>1738</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1739</v>
      </c>
      <c r="G765" s="79"/>
      <c r="H765" s="82" t="s">
        <v>1650</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1740</v>
      </c>
      <c r="G766" s="79"/>
      <c r="H766" s="82" t="s">
        <v>1652</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1741</v>
      </c>
      <c r="G767" s="79"/>
      <c r="H767" s="82" t="s">
        <v>1654</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1742</v>
      </c>
      <c r="G768" s="79"/>
      <c r="H768" s="82" t="s">
        <v>1743</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1744</v>
      </c>
      <c r="G769" s="79"/>
      <c r="H769" s="82" t="s">
        <v>1650</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1745</v>
      </c>
      <c r="G770" s="79"/>
      <c r="H770" s="82" t="s">
        <v>1652</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1746</v>
      </c>
      <c r="G771" s="79"/>
      <c r="H771" s="82" t="s">
        <v>1654</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878</v>
      </c>
      <c r="F772" s="74" t="s">
        <v>1747</v>
      </c>
      <c r="G772" s="79"/>
      <c r="H772" s="82" t="s">
        <v>1748</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1749</v>
      </c>
      <c r="G773" s="79"/>
      <c r="H773" s="82" t="s">
        <v>1750</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1751</v>
      </c>
      <c r="G774" s="79"/>
      <c r="H774" s="82" t="s">
        <v>1752</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1753</v>
      </c>
      <c r="G775" s="79"/>
      <c r="H775" s="82" t="s">
        <v>1754</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881</v>
      </c>
      <c r="F776" s="74" t="s">
        <v>1755</v>
      </c>
      <c r="G776" s="79"/>
      <c r="H776" s="82" t="s">
        <v>1756</v>
      </c>
      <c r="I776" s="102" t="s">
        <v>591</v>
      </c>
      <c r="J776" s="102" t="s">
        <v>1295</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1757</v>
      </c>
      <c r="G777" s="79"/>
      <c r="H777" s="82" t="s">
        <v>1758</v>
      </c>
      <c r="I777" s="102" t="s">
        <v>123</v>
      </c>
      <c r="J777" s="102" t="s">
        <v>1295</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1759</v>
      </c>
      <c r="G778" s="79"/>
      <c r="H778" s="82" t="s">
        <v>1760</v>
      </c>
      <c r="I778" s="102" t="s">
        <v>123</v>
      </c>
      <c r="J778" s="102" t="s">
        <v>1295</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1761</v>
      </c>
      <c r="G779" s="79"/>
      <c r="H779" s="82" t="s">
        <v>1762</v>
      </c>
      <c r="I779" s="102" t="s">
        <v>123</v>
      </c>
      <c r="J779" s="102" t="s">
        <v>1295</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1763</v>
      </c>
      <c r="G780" s="79"/>
      <c r="H780" s="82" t="s">
        <v>1764</v>
      </c>
      <c r="I780" s="102" t="s">
        <v>591</v>
      </c>
      <c r="J780" s="102" t="s">
        <v>1252</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1765</v>
      </c>
      <c r="G781" s="79"/>
      <c r="H781" s="82" t="s">
        <v>1766</v>
      </c>
      <c r="I781" s="102" t="s">
        <v>786</v>
      </c>
      <c r="J781" s="102" t="s">
        <v>1252</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2363</v>
      </c>
      <c r="AE781" s="82"/>
      <c r="AF781" s="103">
        <v>1</v>
      </c>
      <c r="AG781" s="103">
        <v>1</v>
      </c>
      <c r="AH781" s="79"/>
      <c r="AI781" s="61"/>
      <c r="AJ781" s="49"/>
      <c r="AK781" s="49"/>
      <c r="AL781" s="49"/>
    </row>
    <row r="782" spans="1:38" outlineLevel="2" x14ac:dyDescent="0.25">
      <c r="A782" s="49"/>
      <c r="B782" s="58"/>
      <c r="C782" s="51">
        <f t="shared" si="124"/>
        <v>3</v>
      </c>
      <c r="D782" s="79"/>
      <c r="E782" s="74"/>
      <c r="F782" s="74" t="s">
        <v>1767</v>
      </c>
      <c r="G782" s="79"/>
      <c r="H782" s="82" t="s">
        <v>1768</v>
      </c>
      <c r="I782" s="102" t="s">
        <v>786</v>
      </c>
      <c r="J782" s="102" t="s">
        <v>1252</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1769</v>
      </c>
      <c r="G783" s="79"/>
      <c r="H783" s="82" t="s">
        <v>1770</v>
      </c>
      <c r="I783" s="102" t="s">
        <v>786</v>
      </c>
      <c r="J783" s="102" t="s">
        <v>1252</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1771</v>
      </c>
      <c r="G784" s="79"/>
      <c r="H784" s="82" t="s">
        <v>2365</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1773</v>
      </c>
      <c r="G785" s="79"/>
      <c r="H785" s="82" t="s">
        <v>1650</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1774</v>
      </c>
      <c r="G786" s="79"/>
      <c r="H786" s="82" t="s">
        <v>1652</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1775</v>
      </c>
      <c r="G787" s="79"/>
      <c r="H787" s="82" t="s">
        <v>1654</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1776</v>
      </c>
      <c r="G788" s="79"/>
      <c r="H788" s="82" t="s">
        <v>1777</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1778</v>
      </c>
      <c r="G789" s="79"/>
      <c r="H789" s="82" t="s">
        <v>1779</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1780</v>
      </c>
      <c r="G790" s="79"/>
      <c r="H790" s="82" t="s">
        <v>1781</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1782</v>
      </c>
      <c r="G791" s="79"/>
      <c r="H791" s="82" t="s">
        <v>1783</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1784</v>
      </c>
      <c r="G792" s="79"/>
      <c r="H792" s="82" t="s">
        <v>1648</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1785</v>
      </c>
      <c r="G793" s="79"/>
      <c r="H793" s="82" t="s">
        <v>1650</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1786</v>
      </c>
      <c r="G794" s="79"/>
      <c r="H794" s="82" t="s">
        <v>1652</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1787</v>
      </c>
      <c r="G795" s="79"/>
      <c r="H795" s="82" t="s">
        <v>1654</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1788</v>
      </c>
      <c r="G796" s="79"/>
      <c r="H796" s="297" t="s">
        <v>1789</v>
      </c>
      <c r="I796" s="143"/>
      <c r="J796" s="143" t="s">
        <v>1152</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885</v>
      </c>
      <c r="F797" s="74" t="s">
        <v>1790</v>
      </c>
      <c r="G797" s="79"/>
      <c r="H797" s="82" t="s">
        <v>1791</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1792</v>
      </c>
      <c r="AE797" s="82"/>
      <c r="AF797" s="82">
        <v>1</v>
      </c>
      <c r="AG797" s="82">
        <v>1</v>
      </c>
      <c r="AH797" s="79"/>
      <c r="AI797" s="61"/>
      <c r="AJ797" s="49"/>
      <c r="AK797" s="49"/>
      <c r="AL797" s="49"/>
    </row>
    <row r="798" spans="1:38" outlineLevel="2" x14ac:dyDescent="0.25">
      <c r="A798" s="49"/>
      <c r="B798" s="58"/>
      <c r="C798" s="51">
        <f>INT($C$40)+2</f>
        <v>3</v>
      </c>
      <c r="D798" s="79"/>
      <c r="E798" s="74"/>
      <c r="F798" s="74" t="s">
        <v>1793</v>
      </c>
      <c r="G798" s="79"/>
      <c r="H798" s="82" t="s">
        <v>1794</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1790</v>
      </c>
      <c r="G799" s="79"/>
      <c r="H799" s="82" t="s">
        <v>1795</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1796</v>
      </c>
      <c r="G800" s="79"/>
      <c r="H800" s="82" t="s">
        <v>1797</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1798</v>
      </c>
      <c r="G801" s="79"/>
      <c r="H801" s="82" t="s">
        <v>1648</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1799</v>
      </c>
      <c r="G802" s="79"/>
      <c r="H802" s="82" t="s">
        <v>1650</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1800</v>
      </c>
      <c r="G803" s="79"/>
      <c r="H803" s="82" t="s">
        <v>1652</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1801</v>
      </c>
      <c r="G804" s="79"/>
      <c r="H804" s="82" t="s">
        <v>1654</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1802</v>
      </c>
      <c r="G805" s="79"/>
      <c r="H805" s="82" t="s">
        <v>1648</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1803</v>
      </c>
      <c r="G806" s="79"/>
      <c r="H806" s="82" t="s">
        <v>1650</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1804</v>
      </c>
      <c r="G807" s="79"/>
      <c r="H807" s="82" t="s">
        <v>1652</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1805</v>
      </c>
      <c r="G808" s="79"/>
      <c r="H808" s="82" t="s">
        <v>1654</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1806</v>
      </c>
      <c r="G809" s="79"/>
      <c r="H809" s="82" t="s">
        <v>1648</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1807</v>
      </c>
      <c r="G810" s="79"/>
      <c r="H810" s="82" t="s">
        <v>1650</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1808</v>
      </c>
      <c r="G811" s="79"/>
      <c r="H811" s="82" t="s">
        <v>1652</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1809</v>
      </c>
      <c r="G812" s="79"/>
      <c r="H812" s="82" t="s">
        <v>1654</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1810</v>
      </c>
      <c r="G813" s="79"/>
      <c r="H813" s="82" t="s">
        <v>1648</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1811</v>
      </c>
      <c r="G814" s="79"/>
      <c r="H814" s="82" t="s">
        <v>1650</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1812</v>
      </c>
      <c r="G815" s="79"/>
      <c r="H815" s="82" t="s">
        <v>1652</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1813</v>
      </c>
      <c r="G816" s="79"/>
      <c r="H816" s="82" t="s">
        <v>1654</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1814</v>
      </c>
      <c r="G817" s="79"/>
      <c r="H817" s="82" t="s">
        <v>1648</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1815</v>
      </c>
      <c r="G818" s="79"/>
      <c r="H818" s="82" t="s">
        <v>1650</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1816</v>
      </c>
      <c r="G819" s="79"/>
      <c r="H819" s="82" t="s">
        <v>1652</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1817</v>
      </c>
      <c r="G820" s="79"/>
      <c r="H820" s="82" t="s">
        <v>1654</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1818</v>
      </c>
      <c r="G821" s="79"/>
      <c r="H821" s="82" t="s">
        <v>1648</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1819</v>
      </c>
      <c r="G822" s="79"/>
      <c r="H822" s="82" t="s">
        <v>1650</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1820</v>
      </c>
      <c r="G823" s="79"/>
      <c r="H823" s="82" t="s">
        <v>1652</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1821</v>
      </c>
      <c r="G824" s="79"/>
      <c r="H824" s="82" t="s">
        <v>1654</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1822</v>
      </c>
      <c r="G825" s="79"/>
      <c r="H825" s="82" t="s">
        <v>1648</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1823</v>
      </c>
      <c r="G826" s="79"/>
      <c r="H826" s="82" t="s">
        <v>1650</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1824</v>
      </c>
      <c r="G827" s="79"/>
      <c r="H827" s="82" t="s">
        <v>1652</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1825</v>
      </c>
      <c r="G828" s="79"/>
      <c r="H828" s="82" t="s">
        <v>1654</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1826</v>
      </c>
      <c r="G829" s="79"/>
      <c r="H829" s="82" t="s">
        <v>1648</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1827</v>
      </c>
      <c r="G830" s="79"/>
      <c r="H830" s="82" t="s">
        <v>1650</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1828</v>
      </c>
      <c r="G831" s="79"/>
      <c r="H831" s="82" t="s">
        <v>1652</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1829</v>
      </c>
      <c r="G832" s="79"/>
      <c r="H832" s="82" t="s">
        <v>1654</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1830</v>
      </c>
      <c r="G833" s="79"/>
      <c r="H833" s="82" t="s">
        <v>1648</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1831</v>
      </c>
      <c r="G834" s="79"/>
      <c r="H834" s="82" t="s">
        <v>1650</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1832</v>
      </c>
      <c r="G835" s="79"/>
      <c r="H835" s="82" t="s">
        <v>1652</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1833</v>
      </c>
      <c r="G836" s="79"/>
      <c r="H836" s="82" t="s">
        <v>1654</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1834</v>
      </c>
      <c r="G837" s="79"/>
      <c r="H837" s="82" t="s">
        <v>1648</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1835</v>
      </c>
      <c r="G838" s="79"/>
      <c r="H838" s="82" t="s">
        <v>1650</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1836</v>
      </c>
      <c r="G839" s="79"/>
      <c r="H839" s="82" t="s">
        <v>1652</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1837</v>
      </c>
      <c r="G840" s="79"/>
      <c r="H840" s="82" t="s">
        <v>1654</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1838</v>
      </c>
      <c r="G841" s="79"/>
      <c r="H841" s="82" t="s">
        <v>1648</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1839</v>
      </c>
      <c r="G842" s="79"/>
      <c r="H842" s="82" t="s">
        <v>1650</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1840</v>
      </c>
      <c r="G843" s="79"/>
      <c r="H843" s="82" t="s">
        <v>1652</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1841</v>
      </c>
      <c r="G844" s="79"/>
      <c r="H844" s="82" t="s">
        <v>1654</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1842</v>
      </c>
      <c r="G845" s="79"/>
      <c r="H845" s="82" t="s">
        <v>1738</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1843</v>
      </c>
      <c r="G846" s="79"/>
      <c r="H846" s="82" t="s">
        <v>1650</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1844</v>
      </c>
      <c r="G847" s="79"/>
      <c r="H847" s="82" t="s">
        <v>1652</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1845</v>
      </c>
      <c r="G848" s="79"/>
      <c r="H848" s="82" t="s">
        <v>1654</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1846</v>
      </c>
      <c r="G849" s="79"/>
      <c r="H849" s="82" t="s">
        <v>1743</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1847</v>
      </c>
      <c r="G850" s="79"/>
      <c r="H850" s="82" t="s">
        <v>1650</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1848</v>
      </c>
      <c r="G851" s="79"/>
      <c r="H851" s="82" t="s">
        <v>1652</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1849</v>
      </c>
      <c r="G852" s="79"/>
      <c r="H852" s="82" t="s">
        <v>1654</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1850</v>
      </c>
      <c r="G853" s="79"/>
      <c r="H853" s="82" t="s">
        <v>1648</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1851</v>
      </c>
      <c r="G854" s="79"/>
      <c r="H854" s="82" t="s">
        <v>1650</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1852</v>
      </c>
      <c r="G855" s="79"/>
      <c r="H855" s="82" t="s">
        <v>1652</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1853</v>
      </c>
      <c r="G856" s="79"/>
      <c r="H856" s="82" t="s">
        <v>1654</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1854</v>
      </c>
      <c r="G857" s="79"/>
      <c r="H857" s="82" t="s">
        <v>1648</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1855</v>
      </c>
      <c r="G858" s="79"/>
      <c r="H858" s="82" t="s">
        <v>1650</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1856</v>
      </c>
      <c r="G859" s="79"/>
      <c r="H859" s="82" t="s">
        <v>1652</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1857</v>
      </c>
      <c r="G860" s="79"/>
      <c r="H860" s="82" t="s">
        <v>1654</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1858</v>
      </c>
      <c r="G861" s="79"/>
      <c r="H861" s="82" t="s">
        <v>1648</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1859</v>
      </c>
      <c r="G862" s="79"/>
      <c r="H862" s="82" t="s">
        <v>1650</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1860</v>
      </c>
      <c r="G863" s="79"/>
      <c r="H863" s="82" t="s">
        <v>1652</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1861</v>
      </c>
      <c r="G864" s="79"/>
      <c r="H864" s="82" t="s">
        <v>1654</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1862</v>
      </c>
      <c r="G865" s="79"/>
      <c r="H865" s="82" t="s">
        <v>1772</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1863</v>
      </c>
      <c r="G866" s="79"/>
      <c r="H866" s="82" t="s">
        <v>1650</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1864</v>
      </c>
      <c r="G867" s="79"/>
      <c r="H867" s="82" t="s">
        <v>1652</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1865</v>
      </c>
      <c r="G868" s="79"/>
      <c r="H868" s="82" t="s">
        <v>1654</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1866</v>
      </c>
      <c r="G869" s="79"/>
      <c r="H869" s="82" t="s">
        <v>1777</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1867</v>
      </c>
      <c r="G870" s="79"/>
      <c r="H870" s="82" t="s">
        <v>1779</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1868</v>
      </c>
      <c r="G871" s="79"/>
      <c r="H871" s="82" t="s">
        <v>1781</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1869</v>
      </c>
      <c r="G872" s="79"/>
      <c r="H872" s="82" t="s">
        <v>1783</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1870</v>
      </c>
      <c r="F873" s="74" t="s">
        <v>1871</v>
      </c>
      <c r="G873" s="79"/>
      <c r="H873" s="82" t="s">
        <v>1872</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1873</v>
      </c>
      <c r="AE873" s="82"/>
      <c r="AF873" s="82">
        <v>1</v>
      </c>
      <c r="AG873" s="82">
        <v>1</v>
      </c>
      <c r="AH873" s="79"/>
      <c r="AI873" s="61"/>
      <c r="AJ873" s="49"/>
      <c r="AK873" s="49"/>
      <c r="AL873" s="49"/>
    </row>
    <row r="874" spans="1:38" outlineLevel="2" x14ac:dyDescent="0.25">
      <c r="A874" s="49"/>
      <c r="B874" s="58"/>
      <c r="C874" s="51">
        <f>INT($C$40)+2</f>
        <v>3</v>
      </c>
      <c r="D874" s="79"/>
      <c r="E874" s="74"/>
      <c r="F874" s="74" t="s">
        <v>1874</v>
      </c>
      <c r="G874" s="79"/>
      <c r="H874" s="82" t="s">
        <v>1875</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1876</v>
      </c>
      <c r="G875" s="79"/>
      <c r="H875" s="82" t="s">
        <v>1877</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1878</v>
      </c>
      <c r="G876" s="79"/>
      <c r="H876" s="82" t="s">
        <v>1879</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1880</v>
      </c>
      <c r="G877" s="79"/>
      <c r="H877" s="297" t="s">
        <v>1881</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1882</v>
      </c>
      <c r="F878" s="74" t="s">
        <v>1883</v>
      </c>
      <c r="G878" s="79"/>
      <c r="H878" s="82" t="s">
        <v>1884</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1885</v>
      </c>
      <c r="G879" s="79"/>
      <c r="H879" s="143" t="s">
        <v>1886</v>
      </c>
      <c r="I879" s="102" t="s">
        <v>1887</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1888</v>
      </c>
      <c r="AE879" s="82"/>
      <c r="AF879" s="103">
        <v>1</v>
      </c>
      <c r="AG879" s="103">
        <v>1</v>
      </c>
      <c r="AH879" s="79"/>
      <c r="AI879" s="61"/>
      <c r="AJ879" s="49"/>
      <c r="AK879" s="49"/>
      <c r="AL879" s="49"/>
    </row>
    <row r="880" spans="1:38" outlineLevel="2" x14ac:dyDescent="0.25">
      <c r="A880" s="49"/>
      <c r="B880" s="58"/>
      <c r="C880" s="51">
        <f>INT($C$40)+2</f>
        <v>3</v>
      </c>
      <c r="D880" s="79"/>
      <c r="E880" s="74"/>
      <c r="F880" s="74" t="s">
        <v>1889</v>
      </c>
      <c r="G880" s="79"/>
      <c r="H880" s="82" t="s">
        <v>1890</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1891</v>
      </c>
      <c r="G881" s="79"/>
      <c r="H881" s="82" t="s">
        <v>1892</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1893</v>
      </c>
      <c r="G882" s="79"/>
      <c r="H882" s="82" t="s">
        <v>1894</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1880</v>
      </c>
      <c r="G883" s="79"/>
      <c r="H883" s="320" t="s">
        <v>1895</v>
      </c>
      <c r="I883" s="143"/>
      <c r="J883" s="143" t="s">
        <v>1152</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1896</v>
      </c>
      <c r="G884" s="79"/>
      <c r="H884" s="82" t="s">
        <v>1897</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1898</v>
      </c>
      <c r="G885" s="79"/>
      <c r="H885" s="82" t="s">
        <v>1899</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1900</v>
      </c>
      <c r="G886" s="79"/>
      <c r="H886" s="82" t="s">
        <v>1901</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1902</v>
      </c>
      <c r="G887" s="79"/>
      <c r="H887" s="82" t="s">
        <v>1903</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1904</v>
      </c>
      <c r="G888" s="79"/>
      <c r="H888" s="82" t="s">
        <v>1905</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1906</v>
      </c>
      <c r="G889" s="79"/>
      <c r="H889" s="82" t="s">
        <v>1907</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1908</v>
      </c>
      <c r="G890" s="79"/>
      <c r="H890" s="82" t="s">
        <v>1909</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1910</v>
      </c>
      <c r="G891" s="79"/>
      <c r="H891" s="82" t="s">
        <v>1911</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1912</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1913</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1914</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1915</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1916</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1917</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1918</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1919</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1920</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1921</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1922</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1923</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1924</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1925</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1926</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1927</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1928</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1929</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1930</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1931</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1932</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1933</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1934</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1935</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1936</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1937</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1938</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1939</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1940</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1941</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1942</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1943</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1944</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1945</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1946</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1947</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1948</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1949</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1950</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1951</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1952</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1953</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1954</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1955</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1956</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1957</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1958</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1959</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1960</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1961</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1962</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1963</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1964</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1965</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1966</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1967</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1968</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1969</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1970</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1971</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1972</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1973</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1974</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1975</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1976</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1977</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1978</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1979</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1980</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1981</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1982</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1983</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1984</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1985</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1986</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1987</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1988</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1989</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1990</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1991</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1992</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1993</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1994</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1995</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1996</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1997</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1998</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1999</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2000</v>
      </c>
      <c r="G980" s="79"/>
      <c r="H980" s="82" t="s">
        <v>2001</v>
      </c>
      <c r="I980" s="102" t="s">
        <v>2346</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2002</v>
      </c>
      <c r="AE980" s="82"/>
      <c r="AF980" s="103">
        <v>1</v>
      </c>
      <c r="AG980" s="103">
        <v>1</v>
      </c>
      <c r="AH980" s="79"/>
      <c r="AI980" s="61"/>
      <c r="AJ980" s="49"/>
      <c r="AK980" s="49"/>
      <c r="AL980" s="49"/>
    </row>
    <row r="981" spans="1:38" outlineLevel="2" x14ac:dyDescent="0.25">
      <c r="A981" s="49"/>
      <c r="B981" s="58"/>
      <c r="C981" s="51">
        <f t="shared" si="143"/>
        <v>3</v>
      </c>
      <c r="D981" s="79"/>
      <c r="E981" s="74"/>
      <c r="F981" s="74" t="s">
        <v>2003</v>
      </c>
      <c r="G981" s="79"/>
      <c r="H981" s="82" t="s">
        <v>2004</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2005</v>
      </c>
      <c r="G982" s="79"/>
      <c r="H982" s="82" t="s">
        <v>2006</v>
      </c>
      <c r="I982" s="102" t="s">
        <v>2345</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2007</v>
      </c>
      <c r="G983" s="79"/>
      <c r="H983" s="82" t="s">
        <v>2008</v>
      </c>
      <c r="I983" s="102" t="s">
        <v>2345</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2009</v>
      </c>
      <c r="G984" s="79"/>
      <c r="H984" s="82" t="s">
        <v>2010</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2011</v>
      </c>
      <c r="G985" s="79"/>
      <c r="H985" s="82" t="s">
        <v>2012</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2013</v>
      </c>
      <c r="G986" s="79"/>
      <c r="H986" s="82" t="s">
        <v>2014</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2015</v>
      </c>
      <c r="G987" s="79"/>
      <c r="H987" s="82" t="s">
        <v>2016</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2343</v>
      </c>
      <c r="AE987" s="82"/>
      <c r="AF987" s="103">
        <v>1</v>
      </c>
      <c r="AG987" s="103">
        <v>1</v>
      </c>
      <c r="AH987" s="79"/>
      <c r="AI987" s="61"/>
      <c r="AJ987" s="49"/>
      <c r="AK987" s="49"/>
      <c r="AL987" s="49"/>
    </row>
    <row r="988" spans="1:38" outlineLevel="2" x14ac:dyDescent="0.25">
      <c r="A988" s="49"/>
      <c r="B988" s="58"/>
      <c r="C988" s="51">
        <f t="shared" si="143"/>
        <v>3</v>
      </c>
      <c r="D988" s="79"/>
      <c r="E988" s="74"/>
      <c r="F988" s="74" t="s">
        <v>2017</v>
      </c>
      <c r="G988" s="79"/>
      <c r="H988" s="82" t="s">
        <v>2018</v>
      </c>
      <c r="I988" s="102" t="s">
        <v>2348</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2019</v>
      </c>
      <c r="AE988" s="82"/>
      <c r="AF988" s="103">
        <v>1</v>
      </c>
      <c r="AG988" s="103">
        <v>1</v>
      </c>
      <c r="AH988" s="79"/>
      <c r="AI988" s="61"/>
      <c r="AJ988" s="49"/>
      <c r="AK988" s="49"/>
      <c r="AL988" s="49"/>
    </row>
    <row r="989" spans="1:38" outlineLevel="2" x14ac:dyDescent="0.25">
      <c r="A989" s="49"/>
      <c r="B989" s="58"/>
      <c r="C989" s="51">
        <f t="shared" si="143"/>
        <v>3</v>
      </c>
      <c r="D989" s="79"/>
      <c r="E989" s="74"/>
      <c r="F989" s="74" t="s">
        <v>2020</v>
      </c>
      <c r="G989" s="79"/>
      <c r="H989" s="82" t="s">
        <v>2021</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2022</v>
      </c>
      <c r="G990" s="79"/>
      <c r="H990" s="82" t="s">
        <v>2023</v>
      </c>
      <c r="I990" s="102" t="s">
        <v>2347</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2024</v>
      </c>
      <c r="G991" s="79"/>
      <c r="H991" s="82" t="s">
        <v>2025</v>
      </c>
      <c r="I991" s="102" t="s">
        <v>2347</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2026</v>
      </c>
      <c r="G992" s="79"/>
      <c r="H992" s="82" t="s">
        <v>2027</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2028</v>
      </c>
      <c r="G993" s="79"/>
      <c r="H993" s="82" t="s">
        <v>2029</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2030</v>
      </c>
      <c r="G994" s="79"/>
      <c r="H994" s="82" t="s">
        <v>2031</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2032</v>
      </c>
      <c r="G995" s="79"/>
      <c r="H995" s="82" t="s">
        <v>1911</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2343</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2033</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2034</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2035</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2036</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2037</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2038</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2039</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2040</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2041</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2042</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2043</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2044</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2045</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2046</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2047</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2048</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2049</v>
      </c>
      <c r="G1012" s="79"/>
      <c r="H1012" s="82" t="s">
        <v>2050</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2051</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2052</v>
      </c>
      <c r="G1013" s="79"/>
      <c r="H1013" s="82" t="s">
        <v>2053</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2364</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2054</v>
      </c>
      <c r="G1014" s="79"/>
      <c r="H1014" s="82" t="s">
        <v>2055</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2056</v>
      </c>
      <c r="G1015" s="79"/>
      <c r="H1015" s="82" t="s">
        <v>2057</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2058</v>
      </c>
      <c r="G1016" s="79"/>
      <c r="H1016" s="82" t="s">
        <v>2059</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2060</v>
      </c>
      <c r="G1017" s="79"/>
      <c r="H1017" s="82" t="s">
        <v>2061</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2062</v>
      </c>
      <c r="G1018" s="79"/>
      <c r="H1018" s="82" t="s">
        <v>2063</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2064</v>
      </c>
      <c r="G1019" s="79"/>
      <c r="H1019" s="82" t="s">
        <v>2065</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2066</v>
      </c>
      <c r="G1020" s="79"/>
      <c r="H1020" s="82" t="s">
        <v>2067</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1442</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2068</v>
      </c>
      <c r="G1021" s="79"/>
      <c r="H1021" s="82" t="s">
        <v>2069</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2364</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2070</v>
      </c>
      <c r="G1022" s="79"/>
      <c r="H1022" s="82" t="s">
        <v>1901</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2071</v>
      </c>
      <c r="G1023" s="79"/>
      <c r="H1023" s="82" t="s">
        <v>1903</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2072</v>
      </c>
      <c r="G1024" s="79"/>
      <c r="H1024" s="82" t="s">
        <v>1905</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2073</v>
      </c>
      <c r="G1025" s="79"/>
      <c r="H1025" s="82" t="s">
        <v>2061</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2074</v>
      </c>
      <c r="G1026" s="79"/>
      <c r="H1026" s="82" t="s">
        <v>2063</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2075</v>
      </c>
      <c r="G1027" s="79"/>
      <c r="H1027" s="82" t="s">
        <v>2076</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2077</v>
      </c>
      <c r="G1028" s="79"/>
      <c r="H1028" s="82" t="s">
        <v>2078</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1449</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2079</v>
      </c>
      <c r="G1029" s="79"/>
      <c r="H1029" s="82" t="s">
        <v>2080</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2081</v>
      </c>
      <c r="G1030" s="79"/>
      <c r="H1030" s="82" t="s">
        <v>2082</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2083</v>
      </c>
      <c r="G1031" s="79"/>
      <c r="H1031" s="82" t="s">
        <v>2084</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2085</v>
      </c>
      <c r="G1032" s="79"/>
      <c r="H1032" s="82" t="s">
        <v>2086</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2087</v>
      </c>
      <c r="G1033" s="79"/>
      <c r="H1033" s="82" t="s">
        <v>2088</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2089</v>
      </c>
      <c r="G1034" s="79"/>
      <c r="H1034" s="82" t="s">
        <v>2090</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2091</v>
      </c>
      <c r="G1035" s="79"/>
      <c r="H1035" s="82" t="s">
        <v>2092</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1880</v>
      </c>
      <c r="G1036" s="79"/>
      <c r="H1036" s="320" t="s">
        <v>2093</v>
      </c>
      <c r="I1036" s="143"/>
      <c r="J1036" s="143" t="s">
        <v>1152</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2094</v>
      </c>
      <c r="G1037" s="79"/>
      <c r="H1037" s="82" t="s">
        <v>2095</v>
      </c>
      <c r="I1037" s="102" t="s">
        <v>2552</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2096</v>
      </c>
      <c r="G1038" s="79"/>
      <c r="H1038" s="82" t="s">
        <v>2097</v>
      </c>
      <c r="I1038" s="102" t="s">
        <v>2553</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2098</v>
      </c>
      <c r="G1039" s="79"/>
      <c r="H1039" s="82" t="s">
        <v>2099</v>
      </c>
      <c r="I1039" s="102" t="s">
        <v>2554</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2100</v>
      </c>
      <c r="G1040" s="79"/>
      <c r="H1040" s="82" t="s">
        <v>2101</v>
      </c>
      <c r="I1040" s="102" t="s">
        <v>2555</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2102</v>
      </c>
      <c r="G1041" s="79"/>
      <c r="H1041" s="82" t="s">
        <v>2103</v>
      </c>
      <c r="I1041" s="102" t="s">
        <v>2556</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2104</v>
      </c>
      <c r="G1042" s="79"/>
      <c r="H1042" s="82" t="s">
        <v>2105</v>
      </c>
      <c r="I1042" s="102" t="s">
        <v>2557</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2106</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2107</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2108</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2109</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2110</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2111</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2112</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2113</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2114</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2115</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2116</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2117</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2118</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2119</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2120</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2121</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2122</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2123</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2124</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2125</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2126</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2127</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2128</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2129</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2130</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2131</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2132</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2133</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2134</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2135</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2136</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2137</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2138</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2139</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2140</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2141</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2142</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2143</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2144</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2145</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2146</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2147</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2148</v>
      </c>
      <c r="G1085" s="79"/>
      <c r="H1085" s="82" t="s">
        <v>2149</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2150</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2151</v>
      </c>
      <c r="G1086" s="79"/>
      <c r="H1086" s="82" t="s">
        <v>2152</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2153</v>
      </c>
      <c r="G1087" s="79"/>
      <c r="H1087" s="82" t="s">
        <v>2154</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2155</v>
      </c>
      <c r="G1088" s="79"/>
      <c r="H1088" s="82" t="s">
        <v>2156</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2157</v>
      </c>
      <c r="G1089" s="79"/>
      <c r="H1089" s="82" t="s">
        <v>2158</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2159</v>
      </c>
      <c r="G1090" s="79"/>
      <c r="H1090" s="82" t="s">
        <v>2160</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2161</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2162</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2163</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2164</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2165</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2166</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2167</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2168</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2169</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2170</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2171</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2172</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2173</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2174</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2175</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2176</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2177</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2178</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2179</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2180</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2181</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2182</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2183</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2184</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2185</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2186</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2187</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2188</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2189</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2190</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2191</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2192</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2193</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2194</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2195</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2196</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2197</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2198</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2199</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2200</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2201</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2202</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2203</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2204</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2205</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2206</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2207</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2208</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2209</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2210</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2211</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2212</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2213</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2214</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2215</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2216</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2217</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2218</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2219</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2220</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2221</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2222</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2223</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2224</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2225</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2226</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2227</v>
      </c>
      <c r="G1157" s="79"/>
      <c r="H1157" s="82" t="s">
        <v>2228</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2229</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2230</v>
      </c>
      <c r="G1158" s="79"/>
      <c r="H1158" s="82" t="s">
        <v>2231</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2232</v>
      </c>
      <c r="G1159" s="79"/>
      <c r="H1159" s="82" t="s">
        <v>2233</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2234</v>
      </c>
      <c r="G1160" s="79"/>
      <c r="H1160" s="82" t="s">
        <v>2235</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2236</v>
      </c>
      <c r="G1161" s="79"/>
      <c r="H1161" s="82" t="s">
        <v>2237</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2238</v>
      </c>
      <c r="G1162" s="79"/>
      <c r="H1162" s="82" t="s">
        <v>2239</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2240</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2241</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2242</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2243</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2244</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2245</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2246</v>
      </c>
      <c r="G1169" s="79"/>
      <c r="H1169" s="82" t="s">
        <v>2247</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2248</v>
      </c>
      <c r="G1170" s="79"/>
      <c r="H1170" s="82" t="s">
        <v>2249</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2250</v>
      </c>
      <c r="G1171" s="79"/>
      <c r="H1171" s="82" t="s">
        <v>2251</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2252</v>
      </c>
      <c r="G1172" s="79"/>
      <c r="H1172" s="82" t="s">
        <v>2253</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2254</v>
      </c>
      <c r="G1173" s="79"/>
      <c r="H1173" s="82" t="s">
        <v>2255</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2256</v>
      </c>
      <c r="G1174" s="79"/>
      <c r="H1174" s="82" t="s">
        <v>2257</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M87" activePane="bottomRight" state="frozen"/>
      <selection activeCell="A3" sqref="A3"/>
      <selection pane="topRight" activeCell="K3" sqref="K3"/>
      <selection pane="bottomLeft" activeCell="A51" sqref="A51"/>
      <selection pane="bottomRight" activeCell="Y95" sqref="Y9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80" t="s">
        <v>2574</v>
      </c>
      <c r="K18" s="476"/>
      <c r="L18" s="476"/>
      <c r="M18" s="476"/>
      <c r="N18" s="476"/>
      <c r="O18" s="476"/>
      <c r="P18" s="476"/>
      <c r="Q18" s="476"/>
      <c r="R18" s="476"/>
      <c r="S18" s="476"/>
      <c r="T18" s="476"/>
      <c r="U18" s="476"/>
      <c r="V18" s="476"/>
      <c r="W18" s="476"/>
      <c r="X18" s="476"/>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44653.692774421303</v>
      </c>
      <c r="J21" s="477" t="s">
        <v>2572</v>
      </c>
      <c r="K21" s="478"/>
      <c r="L21" s="478"/>
      <c r="M21" s="478"/>
      <c r="N21" s="478"/>
      <c r="O21" s="478"/>
      <c r="P21" s="478"/>
      <c r="Q21" s="478"/>
      <c r="R21" s="478"/>
      <c r="S21" s="478"/>
      <c r="T21" s="478"/>
      <c r="U21" s="478"/>
      <c r="V21" s="478"/>
      <c r="W21" s="478"/>
      <c r="X21" s="479"/>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2258</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2437</v>
      </c>
      <c r="L46" s="76"/>
      <c r="M46" s="76"/>
      <c r="N46" s="76"/>
      <c r="O46" s="76"/>
      <c r="P46" s="76"/>
      <c r="Q46" s="76"/>
      <c r="R46" s="76" t="s">
        <v>2259</v>
      </c>
      <c r="S46" s="290" t="s">
        <v>2576</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2260</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2261</v>
      </c>
      <c r="I52" s="82" t="s">
        <v>2262</v>
      </c>
      <c r="J52" s="82"/>
      <c r="K52" s="103">
        <f>30/1000</f>
        <v>0.03</v>
      </c>
      <c r="L52" s="82"/>
      <c r="M52" s="82"/>
      <c r="N52" s="82"/>
      <c r="O52" s="82"/>
      <c r="P52" s="82"/>
      <c r="Q52" s="82"/>
      <c r="R52" s="103" t="s">
        <v>2558</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2559</v>
      </c>
      <c r="I53" s="82" t="s">
        <v>2560</v>
      </c>
      <c r="J53" s="82"/>
      <c r="K53" s="370">
        <v>400</v>
      </c>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2263</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1880</v>
      </c>
      <c r="G58" s="79"/>
      <c r="H58" s="365" t="s">
        <v>2264</v>
      </c>
      <c r="I58" s="116">
        <v>2</v>
      </c>
      <c r="J58" s="366" t="s">
        <v>1152</v>
      </c>
      <c r="K58" s="116">
        <v>3</v>
      </c>
      <c r="L58" s="116">
        <v>10</v>
      </c>
      <c r="M58" s="172"/>
      <c r="N58" s="172"/>
      <c r="O58" s="172"/>
      <c r="P58" s="172"/>
      <c r="Q58" s="172"/>
      <c r="R58" s="169" t="s">
        <v>2265</v>
      </c>
      <c r="S58" s="172"/>
      <c r="T58" s="172"/>
      <c r="U58" s="172"/>
      <c r="V58" s="172"/>
      <c r="W58" s="172"/>
      <c r="X58" s="172"/>
      <c r="Y58" s="172"/>
      <c r="Z58" s="79"/>
      <c r="AA58" s="61"/>
      <c r="AB58" s="49"/>
      <c r="AC58" s="49"/>
      <c r="AD58" s="49"/>
    </row>
    <row r="59" spans="1:30" outlineLevel="2" x14ac:dyDescent="0.25">
      <c r="A59" s="49"/>
      <c r="B59" s="58"/>
      <c r="C59" s="93">
        <f>INT($C$40)+2</f>
        <v>3</v>
      </c>
      <c r="D59" s="79"/>
      <c r="E59" s="74" t="s">
        <v>2266</v>
      </c>
      <c r="F59" s="74" t="s">
        <v>2267</v>
      </c>
      <c r="G59" s="79"/>
      <c r="H59" s="367" t="s">
        <v>2561</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2268</v>
      </c>
      <c r="G60" s="79"/>
      <c r="H60" s="369" t="s">
        <v>2433</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2269</v>
      </c>
      <c r="G61" s="79"/>
      <c r="H61" s="369" t="s">
        <v>2270</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2271</v>
      </c>
      <c r="G62" s="79"/>
      <c r="H62" s="369" t="s">
        <v>2434</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2272</v>
      </c>
      <c r="G63" s="79"/>
      <c r="H63" s="369" t="s">
        <v>2273</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2274</v>
      </c>
      <c r="G64" s="79"/>
      <c r="H64" s="369" t="s">
        <v>2435</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2272</v>
      </c>
      <c r="G65" s="79"/>
      <c r="H65" s="369" t="s">
        <v>2478</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2274</v>
      </c>
      <c r="G66" s="79"/>
      <c r="H66" s="369" t="s">
        <v>2436</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2272</v>
      </c>
      <c r="G67" s="79"/>
      <c r="H67" s="369" t="s">
        <v>2478</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2274</v>
      </c>
      <c r="G68" s="79"/>
      <c r="H68" s="267" t="s">
        <v>2436</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2275</v>
      </c>
      <c r="G69" s="79"/>
      <c r="H69" s="367" t="s">
        <v>2562</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2276</v>
      </c>
      <c r="G70" s="79"/>
      <c r="H70" s="369" t="s">
        <v>2433</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2277</v>
      </c>
      <c r="G71" s="79"/>
      <c r="H71" s="369" t="s">
        <v>2270</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2278</v>
      </c>
      <c r="G72" s="79"/>
      <c r="H72" s="369" t="s">
        <v>2434</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2279</v>
      </c>
      <c r="G73" s="79"/>
      <c r="H73" s="369" t="s">
        <v>2273</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2280</v>
      </c>
      <c r="G74" s="79"/>
      <c r="H74" s="369" t="s">
        <v>2435</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2272</v>
      </c>
      <c r="G75" s="79"/>
      <c r="H75" s="369" t="s">
        <v>2478</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2274</v>
      </c>
      <c r="G76" s="79"/>
      <c r="H76" s="369" t="s">
        <v>2436</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2272</v>
      </c>
      <c r="G77" s="79"/>
      <c r="H77" s="369" t="s">
        <v>2478</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2274</v>
      </c>
      <c r="G78" s="79"/>
      <c r="H78" s="267" t="s">
        <v>2436</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2281</v>
      </c>
      <c r="G79" s="79"/>
      <c r="H79" s="367" t="s">
        <v>2563</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2282</v>
      </c>
      <c r="G80" s="79"/>
      <c r="H80" s="369" t="s">
        <v>2433</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2283</v>
      </c>
      <c r="G81" s="79"/>
      <c r="H81" s="369" t="s">
        <v>2270</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2284</v>
      </c>
      <c r="G82" s="79"/>
      <c r="H82" s="369" t="s">
        <v>2434</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2285</v>
      </c>
      <c r="G83" s="79"/>
      <c r="H83" s="369" t="s">
        <v>2273</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2286</v>
      </c>
      <c r="G84" s="79"/>
      <c r="H84" s="369" t="s">
        <v>2435</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2285</v>
      </c>
      <c r="G85" s="79"/>
      <c r="H85" s="369" t="s">
        <v>2478</v>
      </c>
      <c r="I85" s="369"/>
      <c r="J85" s="369"/>
      <c r="K85" s="370">
        <v>-200</v>
      </c>
      <c r="L85" s="370"/>
      <c r="M85" s="370"/>
      <c r="N85" s="370"/>
      <c r="O85" s="369"/>
      <c r="P85" s="369"/>
      <c r="Q85" s="369"/>
      <c r="R85" s="103" t="s">
        <v>2479</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2286</v>
      </c>
      <c r="G86" s="79"/>
      <c r="H86" s="369" t="s">
        <v>2436</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2285</v>
      </c>
      <c r="G87" s="79"/>
      <c r="H87" s="369" t="s">
        <v>2481</v>
      </c>
      <c r="I87" s="369"/>
      <c r="J87" s="369"/>
      <c r="K87" s="370">
        <v>-100</v>
      </c>
      <c r="L87" s="370"/>
      <c r="M87" s="370"/>
      <c r="N87" s="370"/>
      <c r="O87" s="369"/>
      <c r="P87" s="369"/>
      <c r="Q87" s="369"/>
      <c r="R87" s="103" t="s">
        <v>2480</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2286</v>
      </c>
      <c r="G88" s="79"/>
      <c r="H88" s="267" t="s">
        <v>2436</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1880</v>
      </c>
      <c r="G89" s="79"/>
      <c r="H89" s="320" t="s">
        <v>2287</v>
      </c>
      <c r="I89" s="143"/>
      <c r="J89" s="143" t="s">
        <v>1152</v>
      </c>
      <c r="K89" s="85">
        <v>6</v>
      </c>
      <c r="L89" s="85">
        <v>10</v>
      </c>
      <c r="M89" s="82"/>
      <c r="N89" s="82"/>
      <c r="O89" s="82"/>
      <c r="P89" s="82"/>
      <c r="Q89" s="82"/>
      <c r="R89" s="103" t="s">
        <v>2265</v>
      </c>
      <c r="S89" s="82" t="s">
        <v>2570</v>
      </c>
      <c r="T89" s="82"/>
      <c r="U89" s="82" t="s">
        <v>2571</v>
      </c>
      <c r="V89" s="82" t="s">
        <v>2573</v>
      </c>
      <c r="W89" s="82"/>
      <c r="X89" s="82"/>
      <c r="Y89" s="82"/>
      <c r="Z89" s="79"/>
      <c r="AA89" s="61"/>
      <c r="AB89" s="49"/>
      <c r="AC89" s="49"/>
      <c r="AD89" s="49"/>
    </row>
    <row r="90" spans="1:30" outlineLevel="3" x14ac:dyDescent="0.25">
      <c r="A90" s="49"/>
      <c r="B90" s="58"/>
      <c r="C90" s="93">
        <f t="shared" si="0"/>
        <v>4</v>
      </c>
      <c r="D90" s="79"/>
      <c r="E90" s="74" t="s">
        <v>2288</v>
      </c>
      <c r="F90" s="74" t="s">
        <v>2289</v>
      </c>
      <c r="G90" s="79"/>
      <c r="H90" s="367" t="s">
        <v>2564</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69">
        <f>SUM(T59,T69,T79)</f>
        <v>1500</v>
      </c>
      <c r="W90" s="367"/>
      <c r="X90" s="367"/>
      <c r="Y90" s="367"/>
      <c r="Z90" s="79"/>
      <c r="AA90" s="61"/>
      <c r="AB90" s="49"/>
      <c r="AC90" s="49"/>
      <c r="AD90" s="49"/>
    </row>
    <row r="91" spans="1:30" outlineLevel="3" x14ac:dyDescent="0.25">
      <c r="A91" s="49"/>
      <c r="B91" s="58"/>
      <c r="C91" s="93">
        <f t="shared" si="0"/>
        <v>4</v>
      </c>
      <c r="D91" s="79"/>
      <c r="E91" s="74"/>
      <c r="F91" s="74" t="s">
        <v>2290</v>
      </c>
      <c r="G91" s="79"/>
      <c r="H91" s="369" t="s">
        <v>2433</v>
      </c>
      <c r="I91" s="369"/>
      <c r="J91" s="369"/>
      <c r="K91" s="370">
        <v>-100</v>
      </c>
      <c r="L91" s="370"/>
      <c r="M91" s="370"/>
      <c r="N91" s="370"/>
      <c r="O91" s="369"/>
      <c r="P91" s="369"/>
      <c r="Q91" s="369"/>
      <c r="R91" s="369"/>
      <c r="S91" s="369"/>
      <c r="T91" s="369">
        <f t="shared" si="5"/>
        <v>0</v>
      </c>
      <c r="U91" s="462">
        <f t="shared" si="6"/>
        <v>45.000000000000092</v>
      </c>
      <c r="V91" s="468">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2291</v>
      </c>
      <c r="G92" s="79"/>
      <c r="H92" s="369" t="s">
        <v>2270</v>
      </c>
      <c r="I92" s="369"/>
      <c r="J92" s="369"/>
      <c r="K92" s="370">
        <v>-100</v>
      </c>
      <c r="L92" s="370"/>
      <c r="M92" s="370"/>
      <c r="N92" s="370"/>
      <c r="O92" s="369"/>
      <c r="P92" s="369"/>
      <c r="Q92" s="369"/>
      <c r="R92" s="369"/>
      <c r="S92" s="369"/>
      <c r="T92" s="369">
        <f t="shared" si="5"/>
        <v>0</v>
      </c>
      <c r="U92" s="462">
        <f t="shared" si="6"/>
        <v>48.280500000000103</v>
      </c>
      <c r="V92" s="468">
        <f t="shared" si="7"/>
        <v>1071.5250000000001</v>
      </c>
      <c r="W92" s="369"/>
      <c r="X92" s="369"/>
      <c r="Y92" s="369"/>
      <c r="Z92" s="79"/>
      <c r="AA92" s="61"/>
      <c r="AB92" s="49"/>
      <c r="AC92" s="49"/>
      <c r="AD92" s="49"/>
    </row>
    <row r="93" spans="1:30" outlineLevel="3" x14ac:dyDescent="0.25">
      <c r="A93" s="49"/>
      <c r="B93" s="58"/>
      <c r="C93" s="93">
        <f t="shared" si="0"/>
        <v>4</v>
      </c>
      <c r="D93" s="79"/>
      <c r="E93" s="74"/>
      <c r="F93" s="74" t="s">
        <v>2292</v>
      </c>
      <c r="G93" s="79"/>
      <c r="H93" s="369" t="s">
        <v>2434</v>
      </c>
      <c r="I93" s="369"/>
      <c r="J93" s="369"/>
      <c r="K93" s="370">
        <v>-100</v>
      </c>
      <c r="L93" s="370"/>
      <c r="M93" s="370"/>
      <c r="N93" s="370"/>
      <c r="O93" s="369"/>
      <c r="P93" s="369"/>
      <c r="Q93" s="369"/>
      <c r="R93" s="369"/>
      <c r="S93" s="369"/>
      <c r="T93" s="369">
        <f t="shared" si="5"/>
        <v>0</v>
      </c>
      <c r="U93" s="464">
        <f t="shared" si="6"/>
        <v>31.902200000000096</v>
      </c>
      <c r="V93" s="468">
        <f t="shared" si="7"/>
        <v>1071.5250000000001</v>
      </c>
      <c r="W93" s="369"/>
      <c r="X93" s="472" t="s">
        <v>2575</v>
      </c>
      <c r="Y93" s="369" t="s">
        <v>2577</v>
      </c>
      <c r="Z93" s="79"/>
      <c r="AA93" s="61"/>
      <c r="AB93" s="49"/>
      <c r="AC93" s="49"/>
      <c r="AD93" s="49"/>
    </row>
    <row r="94" spans="1:30" outlineLevel="3" x14ac:dyDescent="0.25">
      <c r="A94" s="49"/>
      <c r="B94" s="58"/>
      <c r="C94" s="93">
        <f t="shared" si="0"/>
        <v>4</v>
      </c>
      <c r="D94" s="79"/>
      <c r="E94" s="74"/>
      <c r="F94" s="74" t="s">
        <v>2293</v>
      </c>
      <c r="G94" s="79"/>
      <c r="H94" s="369" t="s">
        <v>2273</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70">
        <f t="shared" si="7"/>
        <v>1543.1</v>
      </c>
      <c r="W94" s="369">
        <f>U94/U90</f>
        <v>0.38483138024268987</v>
      </c>
      <c r="X94" s="462">
        <f>U94*1.25</f>
        <v>21.64676513865135</v>
      </c>
      <c r="Y94" s="468">
        <f>V94-$S$90</f>
        <v>43.099999999999909</v>
      </c>
      <c r="Z94" s="79"/>
      <c r="AA94" s="61"/>
      <c r="AB94" s="49"/>
      <c r="AC94" s="49"/>
      <c r="AD94" s="49"/>
    </row>
    <row r="95" spans="1:30" outlineLevel="3" x14ac:dyDescent="0.25">
      <c r="A95" s="49"/>
      <c r="B95" s="58"/>
      <c r="C95" s="93">
        <f t="shared" si="0"/>
        <v>4</v>
      </c>
      <c r="D95" s="79"/>
      <c r="E95" s="74"/>
      <c r="F95" s="74" t="s">
        <v>2294</v>
      </c>
      <c r="G95" s="79"/>
      <c r="H95" s="369" t="s">
        <v>2435</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70">
        <f t="shared" si="7"/>
        <v>1148.8000000000002</v>
      </c>
      <c r="W95" s="369">
        <f>U95/U91</f>
        <v>0.26916152770263774</v>
      </c>
      <c r="X95" s="462">
        <f>U95*1.25</f>
        <v>15.140335933273404</v>
      </c>
      <c r="Y95" s="468">
        <f>V95-$S$90</f>
        <v>-351.19999999999982</v>
      </c>
      <c r="Z95" s="79"/>
      <c r="AA95" s="61"/>
      <c r="AB95" s="49"/>
      <c r="AC95" s="49"/>
      <c r="AD95" s="49"/>
    </row>
    <row r="96" spans="1:30" outlineLevel="3" x14ac:dyDescent="0.25">
      <c r="A96" s="49"/>
      <c r="B96" s="58"/>
      <c r="C96" s="93">
        <f t="shared" si="0"/>
        <v>4</v>
      </c>
      <c r="D96" s="79"/>
      <c r="E96" s="74"/>
      <c r="F96" s="74" t="s">
        <v>2285</v>
      </c>
      <c r="G96" s="79"/>
      <c r="H96" s="369" t="s">
        <v>2478</v>
      </c>
      <c r="I96" s="369"/>
      <c r="J96" s="369"/>
      <c r="K96" s="370">
        <v>-100</v>
      </c>
      <c r="L96" s="370"/>
      <c r="M96" s="370"/>
      <c r="N96" s="370"/>
      <c r="O96" s="369"/>
      <c r="P96" s="369"/>
      <c r="Q96" s="369"/>
      <c r="R96" s="369"/>
      <c r="S96" s="369"/>
      <c r="T96" s="369">
        <f t="shared" si="5"/>
        <v>0</v>
      </c>
      <c r="U96" s="465">
        <f t="shared" ref="U96:U99" si="8">SUM(T96,T106,T116,T126,T136,T146)</f>
        <v>39.000000000000092</v>
      </c>
      <c r="V96" s="468">
        <f t="shared" si="7"/>
        <v>1300</v>
      </c>
      <c r="W96" s="369"/>
      <c r="X96" s="369"/>
      <c r="Y96" s="369"/>
      <c r="Z96" s="79"/>
      <c r="AA96" s="61"/>
      <c r="AB96" s="49"/>
      <c r="AC96" s="49"/>
      <c r="AD96" s="49"/>
    </row>
    <row r="97" spans="1:30" outlineLevel="3" x14ac:dyDescent="0.25">
      <c r="A97" s="49"/>
      <c r="B97" s="58"/>
      <c r="C97" s="93">
        <f t="shared" si="0"/>
        <v>4</v>
      </c>
      <c r="D97" s="79"/>
      <c r="E97" s="74"/>
      <c r="F97" s="74" t="s">
        <v>2294</v>
      </c>
      <c r="G97" s="79"/>
      <c r="H97" s="369" t="s">
        <v>2435</v>
      </c>
      <c r="I97" s="369"/>
      <c r="J97" s="369"/>
      <c r="K97" s="370">
        <v>-100</v>
      </c>
      <c r="L97" s="370"/>
      <c r="M97" s="370"/>
      <c r="N97" s="370"/>
      <c r="O97" s="369"/>
      <c r="P97" s="369"/>
      <c r="Q97" s="369"/>
      <c r="R97" s="369"/>
      <c r="S97" s="369"/>
      <c r="T97" s="369">
        <f t="shared" si="5"/>
        <v>0</v>
      </c>
      <c r="U97" s="462">
        <f t="shared" si="8"/>
        <v>39.000000000000092</v>
      </c>
      <c r="V97" s="468">
        <f t="shared" si="7"/>
        <v>1300</v>
      </c>
      <c r="W97" s="369"/>
      <c r="X97" s="369"/>
      <c r="Y97" s="369"/>
      <c r="Z97" s="79"/>
      <c r="AA97" s="61"/>
      <c r="AB97" s="49"/>
      <c r="AC97" s="49"/>
      <c r="AD97" s="49"/>
    </row>
    <row r="98" spans="1:30" outlineLevel="3" x14ac:dyDescent="0.25">
      <c r="A98" s="49"/>
      <c r="B98" s="58"/>
      <c r="C98" s="93">
        <f t="shared" si="0"/>
        <v>4</v>
      </c>
      <c r="D98" s="79"/>
      <c r="E98" s="74"/>
      <c r="F98" s="74" t="s">
        <v>2285</v>
      </c>
      <c r="G98" s="79"/>
      <c r="H98" s="369" t="s">
        <v>2481</v>
      </c>
      <c r="I98" s="369"/>
      <c r="J98" s="369"/>
      <c r="K98" s="370">
        <v>-100</v>
      </c>
      <c r="L98" s="370"/>
      <c r="M98" s="370"/>
      <c r="N98" s="370"/>
      <c r="O98" s="369"/>
      <c r="P98" s="369"/>
      <c r="Q98" s="369"/>
      <c r="R98" s="369"/>
      <c r="S98" s="369"/>
      <c r="T98" s="369">
        <f t="shared" si="5"/>
        <v>0</v>
      </c>
      <c r="U98" s="462">
        <f t="shared" si="8"/>
        <v>42.000000000000092</v>
      </c>
      <c r="V98" s="468">
        <f t="shared" si="7"/>
        <v>1400</v>
      </c>
      <c r="W98" s="369"/>
      <c r="X98" s="369"/>
      <c r="Y98" s="369"/>
      <c r="Z98" s="79"/>
      <c r="AA98" s="61"/>
      <c r="AB98" s="49"/>
      <c r="AC98" s="49"/>
      <c r="AD98" s="49"/>
    </row>
    <row r="99" spans="1:30" outlineLevel="3" x14ac:dyDescent="0.25">
      <c r="A99" s="49"/>
      <c r="B99" s="58"/>
      <c r="C99" s="93">
        <f t="shared" si="0"/>
        <v>4</v>
      </c>
      <c r="D99" s="79"/>
      <c r="E99" s="74"/>
      <c r="F99" s="74" t="s">
        <v>2286</v>
      </c>
      <c r="G99" s="79"/>
      <c r="H99" s="267" t="s">
        <v>2436</v>
      </c>
      <c r="I99" s="267"/>
      <c r="J99" s="267"/>
      <c r="K99" s="371">
        <v>-100</v>
      </c>
      <c r="L99" s="371"/>
      <c r="M99" s="371"/>
      <c r="N99" s="371"/>
      <c r="O99" s="267"/>
      <c r="P99" s="267"/>
      <c r="Q99" s="267"/>
      <c r="R99" s="267"/>
      <c r="S99" s="267"/>
      <c r="T99" s="369">
        <f t="shared" si="5"/>
        <v>0</v>
      </c>
      <c r="U99" s="462">
        <f t="shared" si="8"/>
        <v>42.000000000000092</v>
      </c>
      <c r="V99" s="471">
        <f t="shared" si="7"/>
        <v>1400</v>
      </c>
      <c r="W99" s="267"/>
      <c r="X99" s="267"/>
      <c r="Y99" s="267"/>
      <c r="Z99" s="79"/>
      <c r="AA99" s="61"/>
      <c r="AB99" s="49"/>
      <c r="AC99" s="49"/>
      <c r="AD99" s="49"/>
    </row>
    <row r="100" spans="1:30" outlineLevel="3" x14ac:dyDescent="0.25">
      <c r="A100" s="49"/>
      <c r="B100" s="58"/>
      <c r="C100" s="93">
        <f t="shared" si="0"/>
        <v>4</v>
      </c>
      <c r="D100" s="79"/>
      <c r="E100" s="74"/>
      <c r="F100" s="74" t="s">
        <v>2295</v>
      </c>
      <c r="G100" s="79"/>
      <c r="H100" s="367" t="s">
        <v>2565</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2296</v>
      </c>
      <c r="G101" s="79"/>
      <c r="H101" s="369" t="s">
        <v>2433</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2297</v>
      </c>
      <c r="G102" s="79"/>
      <c r="H102" s="369" t="s">
        <v>2270</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2298</v>
      </c>
      <c r="G103" s="79"/>
      <c r="H103" s="369" t="s">
        <v>2434</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2299</v>
      </c>
      <c r="G104" s="79"/>
      <c r="H104" s="369" t="s">
        <v>2273</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2300</v>
      </c>
      <c r="G105" s="79"/>
      <c r="H105" s="369" t="s">
        <v>2435</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2285</v>
      </c>
      <c r="G106" s="79"/>
      <c r="H106" s="369" t="s">
        <v>2478</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2294</v>
      </c>
      <c r="G107" s="79"/>
      <c r="H107" s="369" t="s">
        <v>2435</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2285</v>
      </c>
      <c r="G108" s="79"/>
      <c r="H108" s="369" t="s">
        <v>2481</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2286</v>
      </c>
      <c r="G109" s="79"/>
      <c r="H109" s="267" t="s">
        <v>2436</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2301</v>
      </c>
      <c r="G110" s="79"/>
      <c r="H110" s="367" t="s">
        <v>2566</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2302</v>
      </c>
      <c r="G111" s="79"/>
      <c r="H111" s="369" t="s">
        <v>2433</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2303</v>
      </c>
      <c r="G112" s="79"/>
      <c r="H112" s="369" t="s">
        <v>2270</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2304</v>
      </c>
      <c r="G113" s="79"/>
      <c r="H113" s="369" t="s">
        <v>2434</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2305</v>
      </c>
      <c r="G114" s="79"/>
      <c r="H114" s="369" t="s">
        <v>2273</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2306</v>
      </c>
      <c r="G115" s="79"/>
      <c r="H115" s="369" t="s">
        <v>2435</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2285</v>
      </c>
      <c r="G116" s="79"/>
      <c r="H116" s="369" t="s">
        <v>2478</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2294</v>
      </c>
      <c r="G117" s="79"/>
      <c r="H117" s="369" t="s">
        <v>2435</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2285</v>
      </c>
      <c r="G118" s="79"/>
      <c r="H118" s="369" t="s">
        <v>2481</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2286</v>
      </c>
      <c r="G119" s="79"/>
      <c r="H119" s="267" t="s">
        <v>2436</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2307</v>
      </c>
      <c r="G120" s="79"/>
      <c r="H120" s="367" t="s">
        <v>2567</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2308</v>
      </c>
      <c r="G121" s="79"/>
      <c r="H121" s="369" t="s">
        <v>2433</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2309</v>
      </c>
      <c r="G122" s="79"/>
      <c r="H122" s="369" t="s">
        <v>2270</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2310</v>
      </c>
      <c r="G123" s="79"/>
      <c r="H123" s="369" t="s">
        <v>2434</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2311</v>
      </c>
      <c r="G124" s="79"/>
      <c r="H124" s="369" t="s">
        <v>2273</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2312</v>
      </c>
      <c r="G125" s="79"/>
      <c r="H125" s="369" t="s">
        <v>2435</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2285</v>
      </c>
      <c r="G126" s="79"/>
      <c r="H126" s="369" t="s">
        <v>2478</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2294</v>
      </c>
      <c r="G127" s="79"/>
      <c r="H127" s="369" t="s">
        <v>2435</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2285</v>
      </c>
      <c r="G128" s="79"/>
      <c r="H128" s="369" t="s">
        <v>2481</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2286</v>
      </c>
      <c r="G129" s="79"/>
      <c r="H129" s="267" t="s">
        <v>2436</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2313</v>
      </c>
      <c r="G130" s="79"/>
      <c r="H130" s="367" t="s">
        <v>2568</v>
      </c>
      <c r="I130" s="367" t="s">
        <v>2314</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2315</v>
      </c>
      <c r="G131" s="79"/>
      <c r="H131" s="369" t="s">
        <v>2433</v>
      </c>
      <c r="I131" s="369" t="s">
        <v>2314</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2316</v>
      </c>
      <c r="G132" s="79"/>
      <c r="H132" s="369" t="s">
        <v>2270</v>
      </c>
      <c r="I132" s="369" t="s">
        <v>2314</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2317</v>
      </c>
      <c r="G133" s="79"/>
      <c r="H133" s="369" t="s">
        <v>2434</v>
      </c>
      <c r="I133" s="369" t="s">
        <v>2314</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2318</v>
      </c>
      <c r="G134" s="79"/>
      <c r="H134" s="369" t="s">
        <v>2273</v>
      </c>
      <c r="I134" s="369" t="s">
        <v>2314</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2319</v>
      </c>
      <c r="G135" s="79"/>
      <c r="H135" s="369" t="s">
        <v>2435</v>
      </c>
      <c r="I135" s="369" t="s">
        <v>2314</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2285</v>
      </c>
      <c r="G136" s="79"/>
      <c r="H136" s="369" t="s">
        <v>2478</v>
      </c>
      <c r="I136" s="369" t="s">
        <v>2314</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2294</v>
      </c>
      <c r="G137" s="79"/>
      <c r="H137" s="369" t="s">
        <v>2435</v>
      </c>
      <c r="I137" s="369" t="s">
        <v>2314</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2285</v>
      </c>
      <c r="G138" s="79"/>
      <c r="H138" s="369" t="s">
        <v>2481</v>
      </c>
      <c r="I138" s="369" t="s">
        <v>2314</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2286</v>
      </c>
      <c r="G139" s="79"/>
      <c r="H139" s="267" t="s">
        <v>2436</v>
      </c>
      <c r="I139" s="267" t="s">
        <v>2314</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2320</v>
      </c>
      <c r="G140" s="79"/>
      <c r="H140" s="367" t="s">
        <v>2569</v>
      </c>
      <c r="I140" s="367" t="s">
        <v>2321</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2322</v>
      </c>
      <c r="G141" s="79"/>
      <c r="H141" s="369" t="s">
        <v>2433</v>
      </c>
      <c r="I141" s="369" t="s">
        <v>2321</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2323</v>
      </c>
      <c r="G142" s="79"/>
      <c r="H142" s="369" t="s">
        <v>2270</v>
      </c>
      <c r="I142" s="369" t="s">
        <v>2321</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2324</v>
      </c>
      <c r="G143" s="79"/>
      <c r="H143" s="369" t="s">
        <v>2434</v>
      </c>
      <c r="I143" s="369" t="s">
        <v>2321</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2325</v>
      </c>
      <c r="G144" s="79"/>
      <c r="H144" s="369" t="s">
        <v>2273</v>
      </c>
      <c r="I144" s="369" t="s">
        <v>2321</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2326</v>
      </c>
      <c r="G145" s="79"/>
      <c r="H145" s="369" t="s">
        <v>2435</v>
      </c>
      <c r="I145" s="369" t="s">
        <v>2321</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2325</v>
      </c>
      <c r="G146" s="79"/>
      <c r="H146" s="369" t="s">
        <v>2478</v>
      </c>
      <c r="I146" s="369" t="s">
        <v>2321</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2294</v>
      </c>
      <c r="G147" s="79"/>
      <c r="H147" s="369" t="s">
        <v>2435</v>
      </c>
      <c r="I147" s="369" t="s">
        <v>2321</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2285</v>
      </c>
      <c r="G148" s="79"/>
      <c r="H148" s="369" t="s">
        <v>2481</v>
      </c>
      <c r="I148" s="369" t="s">
        <v>2321</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2326</v>
      </c>
      <c r="G149" s="79"/>
      <c r="H149" s="267" t="s">
        <v>2436</v>
      </c>
      <c r="I149" s="267" t="s">
        <v>2321</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2336</v>
      </c>
    </row>
    <row r="14" spans="1:5" x14ac:dyDescent="0.25">
      <c r="A14" s="3" t="s">
        <v>2337</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4">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2506</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2510</v>
      </c>
      <c r="B104">
        <v>8</v>
      </c>
    </row>
    <row r="105" spans="1:2" x14ac:dyDescent="0.25">
      <c r="A105" s="433" t="s">
        <v>104</v>
      </c>
      <c r="B105">
        <v>8</v>
      </c>
    </row>
    <row r="106" spans="1:2" x14ac:dyDescent="0.25">
      <c r="A106" s="433" t="s">
        <v>9</v>
      </c>
      <c r="B106">
        <v>6</v>
      </c>
    </row>
    <row r="107" spans="1:2" x14ac:dyDescent="0.25">
      <c r="A107" s="433" t="s">
        <v>2509</v>
      </c>
      <c r="B107">
        <v>6</v>
      </c>
    </row>
    <row r="108" spans="1:2" x14ac:dyDescent="0.25">
      <c r="A108" s="433" t="s">
        <v>91</v>
      </c>
      <c r="B108">
        <v>5.5</v>
      </c>
    </row>
    <row r="109" spans="1:2" x14ac:dyDescent="0.25">
      <c r="A109" s="433" t="s">
        <v>5</v>
      </c>
      <c r="B109">
        <v>8</v>
      </c>
    </row>
    <row r="110" spans="1:2" x14ac:dyDescent="0.25">
      <c r="A110" s="433" t="s">
        <v>2508</v>
      </c>
      <c r="B110">
        <v>8</v>
      </c>
    </row>
    <row r="111" spans="1:2" x14ac:dyDescent="0.25">
      <c r="A111" s="433" t="s">
        <v>8</v>
      </c>
      <c r="B111">
        <v>6</v>
      </c>
    </row>
    <row r="112" spans="1:2" x14ac:dyDescent="0.25">
      <c r="A112" s="433" t="s">
        <v>2507</v>
      </c>
      <c r="B112">
        <v>6</v>
      </c>
    </row>
    <row r="114" spans="1:2" x14ac:dyDescent="0.25">
      <c r="A114" t="s">
        <v>49</v>
      </c>
      <c r="B114"/>
    </row>
    <row r="115" spans="1:2" x14ac:dyDescent="0.25">
      <c r="A115" s="433" t="str">
        <f>Idx!A4</f>
        <v>b</v>
      </c>
      <c r="B115">
        <v>33</v>
      </c>
    </row>
    <row r="116" spans="1:2" x14ac:dyDescent="0.25">
      <c r="A116" s="433" t="str">
        <f>Idx!A5</f>
        <v>bd</v>
      </c>
      <c r="B116">
        <v>33</v>
      </c>
    </row>
    <row r="117" spans="1:2" x14ac:dyDescent="0.25">
      <c r="A117" s="433" t="str">
        <f>Idx!A6</f>
        <v>f</v>
      </c>
      <c r="B117">
        <v>38</v>
      </c>
    </row>
    <row r="118" spans="1:2" x14ac:dyDescent="0.25">
      <c r="A118" s="433" t="str">
        <f>Idx!A7</f>
        <v>h</v>
      </c>
      <c r="B118">
        <v>33</v>
      </c>
    </row>
    <row r="119" spans="1:2" x14ac:dyDescent="0.25">
      <c r="A119" s="433" t="str">
        <f>Idx!A8</f>
        <v>i</v>
      </c>
      <c r="B119">
        <v>38</v>
      </c>
    </row>
    <row r="120" spans="1:2" x14ac:dyDescent="0.25">
      <c r="A120" s="433" t="str">
        <f>Idx!A9</f>
        <v>k</v>
      </c>
      <c r="B120">
        <v>38</v>
      </c>
    </row>
    <row r="121" spans="1:2" x14ac:dyDescent="0.25">
      <c r="A121" s="433" t="str">
        <f>Idx!A10</f>
        <v>l</v>
      </c>
      <c r="B121">
        <v>33</v>
      </c>
    </row>
    <row r="122" spans="1:2" x14ac:dyDescent="0.25">
      <c r="A122" s="433" t="str">
        <f>Idx!A11</f>
        <v>o</v>
      </c>
      <c r="B122">
        <v>33</v>
      </c>
    </row>
    <row r="123" spans="1:2" x14ac:dyDescent="0.25">
      <c r="A123" s="433" t="str">
        <f>Idx!A12</f>
        <v>od</v>
      </c>
      <c r="B123">
        <v>33</v>
      </c>
    </row>
    <row r="124" spans="1:2" x14ac:dyDescent="0.25">
      <c r="A124" s="433" t="str">
        <f>Idx!A13</f>
        <v>of</v>
      </c>
      <c r="B124">
        <v>33</v>
      </c>
    </row>
    <row r="125" spans="1:2" x14ac:dyDescent="0.25">
      <c r="A125" s="433" t="str">
        <f>Idx!A14</f>
        <v>r</v>
      </c>
      <c r="B125">
        <v>38</v>
      </c>
    </row>
    <row r="126" spans="1:2" x14ac:dyDescent="0.25">
      <c r="A126" s="433" t="str">
        <f>Idx!A15</f>
        <v>rd</v>
      </c>
      <c r="B126">
        <v>38</v>
      </c>
    </row>
    <row r="127" spans="1:2" x14ac:dyDescent="0.25">
      <c r="A127" s="433" t="str">
        <f>Idx!A16</f>
        <v>v</v>
      </c>
      <c r="B127">
        <v>38</v>
      </c>
    </row>
    <row r="128" spans="1:2" x14ac:dyDescent="0.25">
      <c r="A128" s="433" t="str">
        <f>Idx!A17</f>
        <v>w</v>
      </c>
      <c r="B128">
        <v>33</v>
      </c>
    </row>
    <row r="129" spans="1:3" x14ac:dyDescent="0.25">
      <c r="A129" s="433" t="str">
        <f>Idx!A18</f>
        <v>wd</v>
      </c>
      <c r="B129">
        <v>33</v>
      </c>
    </row>
    <row r="130" spans="1:3" x14ac:dyDescent="0.25">
      <c r="A130" s="433" t="str">
        <f>Idx!A19</f>
        <v>z</v>
      </c>
      <c r="B130">
        <v>38</v>
      </c>
    </row>
    <row r="131" spans="1:3" x14ac:dyDescent="0.25">
      <c r="A131" s="433"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2336</v>
      </c>
    </row>
    <row r="14" spans="1:5" x14ac:dyDescent="0.25">
      <c r="A14" s="3" t="s">
        <v>2337</v>
      </c>
    </row>
    <row r="15" spans="1:5" x14ac:dyDescent="0.25">
      <c r="A15" t="s">
        <v>102</v>
      </c>
      <c r="B15" t="s">
        <v>103</v>
      </c>
      <c r="C15" t="s">
        <v>166</v>
      </c>
      <c r="D15" t="s">
        <v>168</v>
      </c>
      <c r="E15" t="s">
        <v>167</v>
      </c>
    </row>
    <row r="16" spans="1:5" x14ac:dyDescent="0.25">
      <c r="A16" t="s">
        <v>169</v>
      </c>
      <c r="B16" s="473">
        <v>62666.666666666664</v>
      </c>
      <c r="C16" s="47">
        <v>1</v>
      </c>
      <c r="D16" s="47">
        <v>0</v>
      </c>
      <c r="E16" s="47">
        <f>1-C16-D16</f>
        <v>0</v>
      </c>
    </row>
    <row r="17" spans="1:5" x14ac:dyDescent="0.25">
      <c r="A17" t="s">
        <v>25</v>
      </c>
      <c r="B17" s="473">
        <v>29000</v>
      </c>
      <c r="C17" s="47">
        <v>1</v>
      </c>
      <c r="D17" s="47">
        <v>0</v>
      </c>
      <c r="E17" s="47">
        <f t="shared" ref="E17:E30" si="0">1-C17-D17</f>
        <v>0</v>
      </c>
    </row>
    <row r="18" spans="1:5" x14ac:dyDescent="0.25">
      <c r="A18" t="s">
        <v>26</v>
      </c>
      <c r="B18" s="473">
        <v>99000</v>
      </c>
      <c r="C18" s="47">
        <v>0</v>
      </c>
      <c r="D18" s="47">
        <v>1</v>
      </c>
      <c r="E18" s="47">
        <f t="shared" si="0"/>
        <v>0</v>
      </c>
    </row>
    <row r="19" spans="1:5" x14ac:dyDescent="0.25">
      <c r="A19" t="s">
        <v>165</v>
      </c>
      <c r="B19" s="473">
        <v>10000</v>
      </c>
      <c r="C19" s="47">
        <v>0</v>
      </c>
      <c r="D19" s="47">
        <v>1</v>
      </c>
      <c r="E19" s="47">
        <f t="shared" si="0"/>
        <v>0</v>
      </c>
    </row>
    <row r="20" spans="1:5" x14ac:dyDescent="0.25">
      <c r="A20" t="s">
        <v>170</v>
      </c>
      <c r="B20" s="473">
        <v>62666.666666666664</v>
      </c>
      <c r="C20" s="47">
        <v>0.3</v>
      </c>
      <c r="D20" s="47">
        <v>0.3</v>
      </c>
      <c r="E20" s="47">
        <f t="shared" si="0"/>
        <v>0.39999999999999997</v>
      </c>
    </row>
    <row r="21" spans="1:5" x14ac:dyDescent="0.25">
      <c r="A21" t="s">
        <v>27</v>
      </c>
      <c r="B21" s="473">
        <v>30000</v>
      </c>
      <c r="C21" s="47">
        <v>0.85</v>
      </c>
      <c r="D21" s="47">
        <v>0</v>
      </c>
      <c r="E21" s="47">
        <f t="shared" si="0"/>
        <v>0.15000000000000002</v>
      </c>
    </row>
    <row r="22" spans="1:5" x14ac:dyDescent="0.25">
      <c r="A22" t="s">
        <v>28</v>
      </c>
      <c r="B22" s="473">
        <v>11666.666666666666</v>
      </c>
      <c r="C22" s="47">
        <v>0.85</v>
      </c>
      <c r="D22" s="47">
        <v>0</v>
      </c>
      <c r="E22" s="47">
        <f t="shared" si="0"/>
        <v>0.15000000000000002</v>
      </c>
    </row>
    <row r="23" spans="1:5" x14ac:dyDescent="0.25">
      <c r="A23" t="s">
        <v>29</v>
      </c>
      <c r="B23" s="473">
        <v>5000</v>
      </c>
      <c r="C23" s="47">
        <v>0</v>
      </c>
      <c r="D23" s="47">
        <v>0</v>
      </c>
      <c r="E23" s="47">
        <f t="shared" si="0"/>
        <v>1</v>
      </c>
    </row>
    <row r="24" spans="1:5" x14ac:dyDescent="0.25">
      <c r="A24" t="s">
        <v>30</v>
      </c>
      <c r="B24" s="473">
        <v>3333.3333333333335</v>
      </c>
      <c r="C24" s="47">
        <v>0</v>
      </c>
      <c r="D24" s="47">
        <v>0</v>
      </c>
      <c r="E24" s="47">
        <f t="shared" si="0"/>
        <v>1</v>
      </c>
    </row>
    <row r="25" spans="1:5" x14ac:dyDescent="0.25">
      <c r="A25" t="s">
        <v>31</v>
      </c>
      <c r="B25" s="473">
        <v>25000</v>
      </c>
      <c r="C25" s="47">
        <v>0</v>
      </c>
      <c r="D25" s="47">
        <v>0</v>
      </c>
      <c r="E25" s="47">
        <f t="shared" si="0"/>
        <v>1</v>
      </c>
    </row>
    <row r="26" spans="1:5" x14ac:dyDescent="0.25">
      <c r="A26" t="s">
        <v>32</v>
      </c>
      <c r="B26" s="473">
        <v>12000</v>
      </c>
      <c r="C26" s="47">
        <v>0.3</v>
      </c>
      <c r="D26" s="47">
        <v>0.3</v>
      </c>
      <c r="E26" s="47">
        <f t="shared" si="0"/>
        <v>0.39999999999999997</v>
      </c>
    </row>
    <row r="27" spans="1:5" x14ac:dyDescent="0.25">
      <c r="A27" t="s">
        <v>33</v>
      </c>
      <c r="B27" s="473">
        <v>26000</v>
      </c>
      <c r="C27" s="47">
        <v>0</v>
      </c>
      <c r="D27" s="47">
        <v>0</v>
      </c>
      <c r="E27" s="47">
        <f t="shared" si="0"/>
        <v>1</v>
      </c>
    </row>
    <row r="28" spans="1:5" x14ac:dyDescent="0.25">
      <c r="A28" t="s">
        <v>34</v>
      </c>
      <c r="B28" s="473">
        <v>7333.333333333333</v>
      </c>
      <c r="C28" s="47">
        <v>0</v>
      </c>
      <c r="D28" s="47">
        <v>0</v>
      </c>
      <c r="E28" s="47">
        <f t="shared" si="0"/>
        <v>1</v>
      </c>
    </row>
    <row r="29" spans="1:5" x14ac:dyDescent="0.25">
      <c r="A29" t="s">
        <v>35</v>
      </c>
      <c r="B29" s="473">
        <v>0</v>
      </c>
      <c r="C29" s="47">
        <v>0</v>
      </c>
      <c r="D29" s="47">
        <v>0</v>
      </c>
      <c r="E29" s="47">
        <f t="shared" si="0"/>
        <v>1</v>
      </c>
    </row>
    <row r="30" spans="1:5" x14ac:dyDescent="0.25">
      <c r="A30" t="s">
        <v>36</v>
      </c>
      <c r="B30" s="473">
        <v>12000</v>
      </c>
      <c r="C30" s="47">
        <v>0</v>
      </c>
      <c r="D30" s="47">
        <v>0</v>
      </c>
      <c r="E30" s="47">
        <f t="shared" si="0"/>
        <v>1</v>
      </c>
    </row>
    <row r="31" spans="1:5" x14ac:dyDescent="0.25">
      <c r="B31" s="474">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2506</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2510</v>
      </c>
      <c r="B104">
        <v>8</v>
      </c>
    </row>
    <row r="105" spans="1:2" x14ac:dyDescent="0.25">
      <c r="A105" s="433" t="s">
        <v>104</v>
      </c>
      <c r="B105">
        <v>8</v>
      </c>
    </row>
    <row r="106" spans="1:2" x14ac:dyDescent="0.25">
      <c r="A106" s="433" t="s">
        <v>9</v>
      </c>
      <c r="B106">
        <v>6</v>
      </c>
    </row>
    <row r="107" spans="1:2" x14ac:dyDescent="0.25">
      <c r="A107" s="433" t="s">
        <v>2509</v>
      </c>
      <c r="B107">
        <v>6</v>
      </c>
    </row>
    <row r="108" spans="1:2" x14ac:dyDescent="0.25">
      <c r="A108" s="433" t="s">
        <v>91</v>
      </c>
      <c r="B108">
        <v>5.5</v>
      </c>
    </row>
    <row r="109" spans="1:2" x14ac:dyDescent="0.25">
      <c r="A109" s="433" t="s">
        <v>5</v>
      </c>
      <c r="B109">
        <v>8</v>
      </c>
    </row>
    <row r="110" spans="1:2" x14ac:dyDescent="0.25">
      <c r="A110" s="433" t="s">
        <v>2508</v>
      </c>
      <c r="B110">
        <v>8</v>
      </c>
    </row>
    <row r="111" spans="1:2" x14ac:dyDescent="0.25">
      <c r="A111" s="433" t="s">
        <v>8</v>
      </c>
      <c r="B111">
        <v>6</v>
      </c>
    </row>
    <row r="112" spans="1:2" x14ac:dyDescent="0.25">
      <c r="A112" s="433" t="s">
        <v>2507</v>
      </c>
      <c r="B112">
        <v>6</v>
      </c>
    </row>
    <row r="114" spans="1:2" x14ac:dyDescent="0.25">
      <c r="A114" t="s">
        <v>49</v>
      </c>
      <c r="B114"/>
    </row>
    <row r="115" spans="1:2" x14ac:dyDescent="0.25">
      <c r="A115" s="433" t="str">
        <f>Idx!A4</f>
        <v>b</v>
      </c>
      <c r="B115">
        <v>17.5</v>
      </c>
    </row>
    <row r="116" spans="1:2" x14ac:dyDescent="0.25">
      <c r="A116" s="433" t="str">
        <f>Idx!A5</f>
        <v>bd</v>
      </c>
      <c r="B116">
        <v>17.5</v>
      </c>
    </row>
    <row r="117" spans="1:2" x14ac:dyDescent="0.25">
      <c r="A117" s="433" t="str">
        <f>Idx!A6</f>
        <v>f</v>
      </c>
      <c r="B117">
        <v>22.5</v>
      </c>
    </row>
    <row r="118" spans="1:2" x14ac:dyDescent="0.25">
      <c r="A118" s="433" t="str">
        <f>Idx!A7</f>
        <v>h</v>
      </c>
      <c r="B118">
        <v>17.5</v>
      </c>
    </row>
    <row r="119" spans="1:2" x14ac:dyDescent="0.25">
      <c r="A119" s="433" t="str">
        <f>Idx!A8</f>
        <v>i</v>
      </c>
      <c r="B119">
        <v>22.5</v>
      </c>
    </row>
    <row r="120" spans="1:2" x14ac:dyDescent="0.25">
      <c r="A120" s="433" t="str">
        <f>Idx!A9</f>
        <v>k</v>
      </c>
      <c r="B120">
        <v>22.5</v>
      </c>
    </row>
    <row r="121" spans="1:2" x14ac:dyDescent="0.25">
      <c r="A121" s="433" t="str">
        <f>Idx!A10</f>
        <v>l</v>
      </c>
      <c r="B121">
        <v>22.5</v>
      </c>
    </row>
    <row r="122" spans="1:2" x14ac:dyDescent="0.25">
      <c r="A122" s="433" t="str">
        <f>Idx!A11</f>
        <v>o</v>
      </c>
      <c r="B122">
        <v>17.5</v>
      </c>
    </row>
    <row r="123" spans="1:2" x14ac:dyDescent="0.25">
      <c r="A123" s="433" t="str">
        <f>Idx!A12</f>
        <v>od</v>
      </c>
      <c r="B123">
        <v>17.5</v>
      </c>
    </row>
    <row r="124" spans="1:2" x14ac:dyDescent="0.25">
      <c r="A124" s="433" t="str">
        <f>Idx!A13</f>
        <v>of</v>
      </c>
      <c r="B124">
        <v>17.5</v>
      </c>
    </row>
    <row r="125" spans="1:2" x14ac:dyDescent="0.25">
      <c r="A125" s="433" t="str">
        <f>Idx!A14</f>
        <v>r</v>
      </c>
      <c r="B125">
        <v>22.5</v>
      </c>
    </row>
    <row r="126" spans="1:2" x14ac:dyDescent="0.25">
      <c r="A126" s="433" t="str">
        <f>Idx!A15</f>
        <v>rd</v>
      </c>
      <c r="B126">
        <v>22.5</v>
      </c>
    </row>
    <row r="127" spans="1:2" x14ac:dyDescent="0.25">
      <c r="A127" s="433" t="str">
        <f>Idx!A16</f>
        <v>v</v>
      </c>
      <c r="B127">
        <v>22.5</v>
      </c>
    </row>
    <row r="128" spans="1:2" x14ac:dyDescent="0.25">
      <c r="A128" s="433" t="str">
        <f>Idx!A17</f>
        <v>w</v>
      </c>
      <c r="B128">
        <v>17.5</v>
      </c>
    </row>
    <row r="129" spans="1:3" x14ac:dyDescent="0.25">
      <c r="A129" s="433" t="str">
        <f>Idx!A18</f>
        <v>wd</v>
      </c>
      <c r="B129">
        <v>17.5</v>
      </c>
    </row>
    <row r="130" spans="1:3" x14ac:dyDescent="0.25">
      <c r="A130" s="433" t="str">
        <f>Idx!A19</f>
        <v>z</v>
      </c>
      <c r="B130">
        <v>22.5</v>
      </c>
    </row>
    <row r="131" spans="1:3" x14ac:dyDescent="0.25">
      <c r="A131" s="433"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378</vt:i4>
      </vt:variant>
    </vt:vector>
  </HeadingPairs>
  <TitlesOfParts>
    <vt:vector size="390"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2022-04-04T09:07:07Z</dcterms:modified>
</cp:coreProperties>
</file>