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B5D30F9E-EA04-4079-BD70-48175DD140FE}" xr6:coauthVersionLast="46" xr6:coauthVersionMax="46" xr10:uidLastSave="{00000000-0000-0000-0000-000000000000}"/>
  <bookViews>
    <workbookView xWindow="-120" yWindow="-120" windowWidth="28110" windowHeight="16440" tabRatio="636" activeTab="9"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VEnergy" sheetId="21" r:id="rId10"/>
    <sheet name="Mach" sheetId="2" r:id="rId11"/>
    <sheet name="Stubble" sheetId="6" r:id="rId12"/>
    <sheet name="Finance" sheetId="3" r:id="rId13"/>
    <sheet name="Report Settings" sheetId="13" r:id="rId14"/>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10">Mach!$B$42</definedName>
    <definedName name="arable" localSheetId="3">Crop!$H$98:$M$99</definedName>
    <definedName name="ave_pad_distance" localSheetId="10">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1">Stubble!$L$64</definedName>
    <definedName name="component_dmd" localSheetId="11">Stubble!$H$128:$L$138</definedName>
    <definedName name="CPDry" localSheetId="6">Annual!$V$568:$V$577</definedName>
    <definedName name="CPGrn" localSheetId="6">Annual!$W$452:$W$461</definedName>
    <definedName name="daily_harvest_hours" localSheetId="10">Mach!$B$12</definedName>
    <definedName name="daily_hours">Labour!$G$48:$J$52</definedName>
    <definedName name="daily_seed_hours" localSheetId="10">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1">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Sheep!$I$355</definedName>
    <definedName name="i_dry_sales_forced" localSheetId="7">Sheep!$I$354</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mvf_dmd_q">MVEnergy!$K$15:$K$24</definedName>
    <definedName name="i_mvf_me">MVEnergy!$I$26</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3">'Report Settings'!$O$18</definedName>
    <definedName name="i_store_on_hand" localSheetId="13">'Report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10">Mach!$B$5</definedName>
    <definedName name="option" localSheetId="10">Mach!$B$3</definedName>
    <definedName name="overdraw_limit" localSheetId="12">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1">Stubble!$H$113:$H$123</definedName>
    <definedName name="quality_deterioration" localSheetId="11">Stubble!$H$143:$L$153</definedName>
    <definedName name="quantity_deterioration" localSheetId="11">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10">Mach!$A$33:$B$38</definedName>
    <definedName name="seeding_after_season_start" localSheetId="4">Periods!$G$52:$P$52</definedName>
    <definedName name="seeding_fuel_lmu_adj" localSheetId="10">Mach!$A$19:$B$24</definedName>
    <definedName name="seeding_helper">Labour!$E$98</definedName>
    <definedName name="seeding_occur" localSheetId="10">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1">Stubble!$H$64</definedName>
    <definedName name="storage_cost_date">'Sup Feed'!$K$32</definedName>
    <definedName name="storage_type">'Sup Feed'!$I$13:$K$18</definedName>
    <definedName name="stub_cat_idx" localSheetId="11">Stubble!$H$157:$K$157</definedName>
    <definedName name="stub_cat_prop" localSheetId="11">Stubble!$H$158:$K$168</definedName>
    <definedName name="stub_cat_qual" localSheetId="11">Stubble!$H$175:$K$185</definedName>
    <definedName name="stub_handling_date" localSheetId="10">Mach!$B$45</definedName>
    <definedName name="stub_handling_length" localSheetId="10">Mach!$B$47</definedName>
    <definedName name="stubble_handling" localSheetId="11">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10">Mach!$A$26:$B$31</definedName>
    <definedName name="time_between_pad">'Sup Feed'!$O$57</definedName>
    <definedName name="time_fill_feeder">'Sup Feed'!$G$50:$I$53</definedName>
    <definedName name="Trampling" localSheetId="6">Annual!$J$63</definedName>
    <definedName name="trampling" localSheetId="11">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21" l="1"/>
  <c r="O12" i="21"/>
  <c r="L15" i="21"/>
  <c r="M15" i="21"/>
  <c r="L16" i="21"/>
  <c r="M16" i="21"/>
  <c r="N16" i="21" s="1"/>
  <c r="O16" i="21" s="1"/>
  <c r="L17" i="21"/>
  <c r="M17" i="21"/>
  <c r="N17" i="21" s="1"/>
  <c r="L18" i="21"/>
  <c r="M18" i="21"/>
  <c r="N18" i="21" s="1"/>
  <c r="L19" i="21"/>
  <c r="M19" i="21"/>
  <c r="N19" i="21" s="1"/>
  <c r="L20" i="21"/>
  <c r="M20" i="21"/>
  <c r="N20" i="21" s="1"/>
  <c r="O20" i="21" s="1"/>
  <c r="L21" i="21"/>
  <c r="M21" i="21"/>
  <c r="N21" i="21" s="1"/>
  <c r="O21" i="21" s="1"/>
  <c r="L22" i="21"/>
  <c r="M22" i="21"/>
  <c r="N22" i="21" s="1"/>
  <c r="L23" i="21"/>
  <c r="M23" i="21"/>
  <c r="N23" i="21" s="1"/>
  <c r="L24" i="21"/>
  <c r="M24" i="21"/>
  <c r="N24" i="21" s="1"/>
  <c r="G29" i="21"/>
  <c r="G54" i="21"/>
  <c r="O24" i="21" l="1"/>
  <c r="Q24" i="21"/>
  <c r="O22" i="21"/>
  <c r="Q22" i="21"/>
  <c r="Q21" i="21"/>
  <c r="Q18" i="21"/>
  <c r="O18" i="21"/>
  <c r="O19" i="21"/>
  <c r="Q19" i="21"/>
  <c r="O23" i="21"/>
  <c r="Q23" i="21"/>
  <c r="Q20" i="21"/>
  <c r="Q17" i="21"/>
  <c r="O17" i="21"/>
  <c r="Q16" i="21"/>
  <c r="N15" i="21"/>
  <c r="Q15" i="21" l="1"/>
  <c r="O15" i="21"/>
  <c r="D4" i="21" l="1"/>
  <c r="D7" i="21" s="1"/>
  <c r="H271" i="18" l="1"/>
  <c r="H263" i="18"/>
  <c r="SI72" i="19" l="1"/>
  <c r="U372" i="18" l="1"/>
  <c r="T372" i="18"/>
  <c r="S372" i="18"/>
  <c r="R372" i="18"/>
  <c r="U371" i="18"/>
  <c r="T371" i="18"/>
  <c r="S371" i="18"/>
  <c r="R371" i="18"/>
  <c r="U369" i="18"/>
  <c r="T369" i="18"/>
  <c r="S369" i="18"/>
  <c r="R369" i="18"/>
  <c r="U368" i="18"/>
  <c r="T368" i="18"/>
  <c r="S368" i="18"/>
  <c r="R368" i="18"/>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J72" i="19"/>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5" i="18"/>
  <c r="C354" i="18"/>
  <c r="C356"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C271" i="18"/>
  <c r="C270" i="18"/>
  <c r="C269" i="18"/>
  <c r="C268" i="18"/>
  <c r="C267" i="18"/>
  <c r="C266" i="18"/>
  <c r="Q265" i="18"/>
  <c r="Q266" i="18" s="1"/>
  <c r="P265" i="18"/>
  <c r="T283" i="18" s="1"/>
  <c r="O265" i="18"/>
  <c r="S283" i="18" s="1"/>
  <c r="N265" i="18"/>
  <c r="R283" i="18" s="1"/>
  <c r="C265" i="18"/>
  <c r="K264" i="18"/>
  <c r="L264" i="18" s="1"/>
  <c r="C264" i="18"/>
  <c r="K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9" i="18" l="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O637" authorId="0" shapeId="0" xr:uid="{E05D948C-D5E3-4144-B0AE-F9CC8307485D}">
      <text>
        <r>
          <rPr>
            <b/>
            <sz val="9"/>
            <color indexed="81"/>
            <rFont val="Tahoma"/>
            <family val="2"/>
          </rPr>
          <t>John:</t>
        </r>
        <r>
          <rPr>
            <sz val="9"/>
            <color indexed="81"/>
            <rFont val="Tahoma"/>
            <family val="2"/>
          </rPr>
          <t xml:space="preserve">
Sell at 45kg or at the end of the DVP if lighter.</t>
        </r>
      </text>
    </comment>
    <comment ref="O638" authorId="0" shapeId="0" xr:uid="{09A79D11-1E97-41B9-8307-5ADC2F2ECE62}">
      <text>
        <r>
          <rPr>
            <b/>
            <sz val="9"/>
            <color indexed="81"/>
            <rFont val="Tahoma"/>
            <family val="2"/>
          </rPr>
          <t>John:</t>
        </r>
        <r>
          <rPr>
            <sz val="9"/>
            <color indexed="81"/>
            <rFont val="Tahoma"/>
            <family val="2"/>
          </rPr>
          <t xml:space="preserve">
Sell at 45kg or at the end of the DVP if lighter.</t>
        </r>
      </text>
    </comment>
    <comment ref="K646" authorId="0" shapeId="0" xr:uid="{168E8AA3-B872-44E1-A496-DFCC31101C24}">
      <text>
        <r>
          <rPr>
            <b/>
            <sz val="9"/>
            <color indexed="81"/>
            <rFont val="Tahoma"/>
            <family val="2"/>
          </rPr>
          <t>John:</t>
        </r>
        <r>
          <rPr>
            <sz val="9"/>
            <color indexed="81"/>
            <rFont val="Tahoma"/>
            <family val="2"/>
          </rPr>
          <t xml:space="preserve">
Sold at shearing unless they reach 35kg earlier
</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<sst xmlns="http://schemas.openxmlformats.org/spreadsheetml/2006/main" count="4655" uniqueCount="1026">
  <si>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</si>
  <si>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</si>
  <si>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</si>
  <si>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</si>
  <si>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</si>
  <si>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</si>
  <si>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</si>
  <si>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</si>
  <si>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</si>
  <si>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</si>
  <si>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</si>
  <si>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</si>
  <si>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</si>
  <si>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</si>
  <si>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</si>
  <si>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</si>
  <si>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</si>
  <si>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</si>
  <si>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</si>
  <si>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</si>
  <si>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</si>
  <si>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</si>
  <si>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</si>
  <si>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</si>
  <si>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</si>
  <si>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</si>
  <si>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</si>
  <si>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</si>
  <si>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</si>
  <si>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</si>
  <si>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</si>
  <si>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</si>
  <si>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</si>
  <si>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</si>
  <si>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</si>
  <si>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</si>
  <si>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</si>
  <si>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</si>
  <si>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</si>
  <si>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</si>
  <si>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</si>
  <si>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</si>
  <si>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</si>
  <si>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</si>
  <si>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</si>
  <si>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</si>
  <si>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</si>
  <si>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</si>
  <si>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</si>
  <si>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</si>
  <si>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</si>
  <si>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</si>
  <si>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</si>
  <si>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</si>
  <si>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</si>
  <si>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</si>
  <si>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</si>
  <si>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</si>
  <si>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</si>
  <si>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</si>
  <si>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</si>
  <si>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</si>
  <si>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</si>
  <si>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</si>
  <si>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</si>
  <si>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</si>
  <si>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</si>
  <si>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</si>
  <si>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</si>
  <si>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</si>
  <si>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</si>
  <si>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</si>
  <si>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</si>
  <si>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</si>
  <si>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</si>
  <si>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</si>
  <si>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</si>
  <si>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</si>
  <si>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</si>
  <si>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</si>
  <si>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</si>
  <si>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</si>
  <si>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</si>
  <si>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</si>
  <si>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</si>
  <si>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</si>
  <si>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</si>
  <si>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</si>
  <si>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</si>
  <si>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</si>
  <si>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</si>
  <si>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</si>
  <si>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</si>
  <si>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</si>
  <si>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</si>
  <si>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</si>
  <si>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</si>
  <si>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</si>
  <si>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</si>
  <si>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</si>
  <si>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</si>
  <si>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</si>
  <si>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</si>
  <si>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</si>
  <si>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</si>
  <si>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</si>
  <si>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</si>
  <si>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</si>
  <si>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</si>
  <si>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</si>
  <si>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</si>
  <si>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</si>
  <si>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</si>
  <si>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</si>
  <si>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</si>
  <si>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</si>
  <si>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</si>
  <si>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</si>
  <si>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</si>
  <si>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</si>
  <si>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</si>
  <si>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</si>
  <si>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</si>
  <si>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</si>
  <si>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</si>
  <si>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</si>
  <si>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</si>
  <si>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</si>
  <si>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</si>
  <si>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</si>
  <si>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</si>
  <si>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</si>
  <si>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</si>
  <si>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</si>
  <si>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</si>
  <si>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</si>
  <si>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</si>
  <si>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</si>
  <si>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</si>
  <si>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</si>
  <si>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</si>
  <si>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</si>
  <si>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</si>
  <si>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</si>
  <si>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</si>
  <si>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</si>
  <si>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</si>
  <si>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</si>
  <si>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</si>
  <si>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</si>
  <si>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</si>
  <si>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</si>
  <si>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</si>
  <si>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</si>
  <si>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</si>
  <si>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</si>
  <si>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</si>
  <si>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</si>
  <si>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</si>
  <si>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</si>
  <si>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</si>
  <si>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</si>
  <si>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</si>
  <si>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</si>
  <si>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</si>
  <si>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</si>
  <si>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</si>
  <si>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</si>
  <si>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</si>
  <si>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</si>
  <si>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</si>
  <si>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</si>
  <si>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</si>
  <si>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</si>
  <si>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</si>
  <si>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</si>
  <si>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</si>
  <si>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</si>
  <si>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</si>
  <si>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</si>
  <si>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</si>
  <si>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</si>
  <si>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</si>
  <si>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</si>
  <si>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</si>
  <si>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</si>
  <si>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</si>
  <si>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</si>
  <si>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</si>
  <si>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</si>
  <si>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</si>
  <si>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</si>
  <si>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</si>
  <si>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</si>
  <si>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</si>
  <si>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</si>
  <si>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</si>
  <si>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</si>
  <si>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</si>
  <si>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</si>
  <si>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</si>
  <si>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</si>
  <si>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</si>
  <si>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</si>
  <si>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</si>
  <si>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</si>
  <si>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</si>
  <si>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</si>
  <si>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</si>
  <si>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</si>
  <si>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</si>
  <si>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</si>
  <si>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</si>
  <si>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</si>
  <si>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</si>
  <si>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</si>
  <si>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</si>
  <si>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</si>
  <si>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</si>
  <si>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</si>
  <si>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</si>
  <si>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</si>
  <si>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</si>
  <si>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</si>
  <si>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</si>
  <si>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</si>
  <si>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</si>
  <si>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</si>
  <si>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</si>
  <si>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</si>
  <si>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</si>
  <si>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</si>
  <si>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</si>
  <si>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</si>
  <si>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</si>
  <si>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</si>
  <si>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</si>
  <si>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</si>
  <si>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</si>
  <si>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</si>
  <si>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</si>
  <si>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</si>
  <si>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</si>
  <si>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</si>
  <si>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</si>
  <si>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</si>
  <si>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</si>
  <si>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</si>
  <si>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</si>
  <si>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</si>
  <si>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</si>
  <si>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</si>
  <si>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</si>
  <si>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</si>
  <si>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</si>
  <si>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</si>
  <si>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</si>
  <si>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</si>
  <si>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</si>
  <si>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</si>
  <si>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</si>
  <si>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</si>
  <si>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</si>
  <si>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</si>
  <si>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</si>
  <si>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</si>
  <si>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</si>
  <si>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</si>
  <si>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</si>
  <si>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</si>
  <si>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</si>
  <si>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</si>
  <si>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</si>
  <si>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</si>
  <si>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</si>
  <si>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</si>
  <si>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</si>
  <si>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</si>
  <si>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</si>
  <si>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</si>
  <si>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</si>
  <si>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</si>
  <si>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</si>
  <si>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</si>
  <si>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</si>
  <si>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</si>
  <si>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</si>
  <si>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</si>
  <si>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</si>
  <si>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</si>
  <si>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</si>
  <si>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</si>
  <si>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</si>
  <si>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</si>
  <si>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</si>
  <si>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</si>
  <si>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</si>
  <si>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</si>
  <si>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</si>
  <si>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</si>
  <si>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</si>
  <si>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</si>
  <si>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</si>
  <si>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</si>
  <si>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</si>
  <si>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</si>
  <si>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</si>
  <si>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</si>
  <si>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</si>
  <si>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</si>
  <si>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</si>
  <si>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</si>
  <si>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</si>
  <si>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</si>
  <si>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</si>
  <si>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</si>
  <si>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</si>
  <si>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</si>
  <si>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</si>
  <si>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</si>
  <si>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</si>
  <si>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</si>
  <si>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</si>
  <si>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</si>
  <si>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</si>
  <si>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</si>
  <si>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</si>
  <si>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</si>
  <si>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</si>
  <si>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</si>
  <si>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</si>
  <si>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</si>
  <si>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</si>
  <si>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</si>
  <si>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</si>
  <si>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</si>
  <si>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</si>
  <si>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</si>
  <si>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</si>
  <si>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</si>
  <si>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</si>
  <si>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</si>
  <si>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</si>
  <si>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</si>
  <si>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</si>
  <si>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</si>
  <si>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</si>
  <si>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</si>
  <si>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</si>
  <si>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</si>
  <si>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</si>
  <si>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</si>
  <si>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</si>
  <si>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</si>
  <si>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</si>
  <si>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</si>
  <si>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</si>
  <si>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</si>
  <si>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</si>
  <si>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</si>
  <si>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</si>
  <si>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</si>
  <si>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</si>
  <si>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</si>
  <si>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</si>
  <si>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</si>
  <si>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</si>
  <si>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</si>
  <si>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</si>
  <si>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</si>
  <si>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</si>
  <si>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</si>
  <si>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</si>
  <si>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</si>
  <si>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</si>
  <si>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</si>
  <si>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</si>
  <si>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</si>
  <si>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</si>
  <si>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</si>
  <si>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</si>
  <si>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</si>
  <si>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</si>
  <si>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</si>
  <si>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</si>
  <si>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</si>
  <si>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</si>
  <si>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</si>
  <si>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</si>
  <si>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</si>
  <si>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</si>
  <si>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</si>
  <si>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</si>
  <si>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</si>
  <si>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</si>
  <si>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</si>
  <si>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</si>
  <si>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</si>
  <si>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</si>
  <si>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</si>
  <si>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</si>
  <si>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</si>
  <si>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</si>
  <si>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</si>
  <si>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</si>
  <si>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</si>
  <si>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</si>
  <si>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</si>
  <si>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</si>
  <si>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</si>
  <si>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</si>
  <si>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</si>
  <si>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</si>
  <si>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</si>
  <si>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</si>
  <si>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</si>
  <si>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</si>
  <si>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</si>
  <si>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</si>
  <si>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</si>
  <si>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</si>
  <si>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</si>
  <si>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</si>
  <si>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</si>
  <si>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</si>
  <si>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</si>
  <si>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</si>
  <si>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</si>
  <si>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</si>
  <si>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</si>
  <si>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</si>
  <si>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</si>
  <si>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</si>
  <si>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</si>
  <si>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</si>
  <si>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</si>
  <si>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</si>
  <si>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</si>
  <si>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</si>
  <si>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</si>
  <si>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</si>
  <si>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</si>
  <si>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</si>
  <si>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</si>
  <si>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</si>
  <si>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</si>
  <si>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</si>
  <si>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</si>
  <si>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</si>
  <si>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</si>
  <si>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</si>
  <si>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</si>
  <si>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</si>
  <si>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</si>
  <si>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</si>
  <si>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</si>
  <si>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</si>
  <si>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</si>
  <si>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</si>
  <si>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</si>
  <si>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</si>
  <si>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</si>
  <si>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</si>
  <si>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</si>
  <si>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</si>
  <si>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</si>
  <si>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</si>
  <si>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</si>
  <si>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</si>
  <si>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</si>
  <si>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</si>
  <si>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</si>
  <si>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</si>
  <si>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</si>
  <si>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</si>
  <si>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</si>
  <si>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</si>
  <si>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</si>
  <si>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</si>
  <si>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</si>
  <si>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</si>
  <si>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</si>
  <si>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</si>
  <si>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</si>
  <si>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</si>
  <si>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</si>
  <si>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</si>
  <si>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</si>
  <si>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</si>
  <si>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</si>
  <si>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</si>
  <si>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</si>
  <si>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</si>
  <si>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</si>
  <si>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</si>
  <si>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</si>
  <si>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</si>
  <si>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</si>
  <si>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</si>
  <si>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</si>
  <si>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</si>
  <si>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</si>
  <si>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</si>
  <si>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</si>
  <si>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</si>
  <si>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</si>
  <si>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</si>
  <si>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</si>
  <si>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</si>
  <si>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</si>
  <si>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</si>
  <si>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</si>
  <si>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</si>
  <si>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</si>
  <si>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</si>
  <si>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</si>
  <si>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</si>
  <si>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</si>
  <si>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</si>
  <si>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</si>
  <si>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</si>
  <si>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</si>
  <si>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</si>
  <si>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</si>
  <si>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</si>
  <si>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</si>
  <si>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</si>
  <si>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</si>
  <si>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</si>
  <si>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</si>
  <si>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</si>
  <si>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</si>
  <si>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</si>
  <si>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</si>
  <si>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</si>
  <si>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</si>
  <si>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</si>
  <si>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</si>
  <si>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</si>
  <si>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</si>
  <si>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</si>
  <si>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</si>
  <si>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</si>
  <si>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</si>
  <si>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</si>
  <si>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</si>
  <si>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</si>
  <si>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</si>
  <si>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</si>
  <si>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</si>
  <si>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</si>
  <si>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</si>
  <si>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</si>
  <si>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</si>
  <si>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</si>
  <si>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</si>
  <si>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</si>
  <si>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</si>
  <si>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</si>
  <si>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</si>
  <si>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</si>
  <si>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</si>
  <si>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</si>
  <si>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</si>
  <si>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</si>
  <si>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</si>
  <si>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</si>
  <si>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</si>
  <si>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</si>
  <si>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</si>
  <si>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</si>
  <si>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</si>
  <si>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</si>
  <si>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</si>
  <si>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</si>
  <si>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</si>
  <si>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</si>
  <si>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</si>
  <si>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</si>
  <si>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</si>
  <si>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</si>
  <si>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</si>
  <si>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</si>
  <si>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</si>
  <si>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</si>
  <si>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</si>
  <si>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</si>
  <si>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</si>
  <si>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</si>
  <si>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</si>
  <si>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</si>
  <si>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</si>
  <si>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</si>
  <si>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</si>
  <si>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</si>
  <si>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</si>
  <si>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</si>
  <si>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</si>
  <si>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</si>
  <si>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</si>
  <si>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</si>
  <si>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</si>
  <si>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</si>
  <si>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</si>
  <si>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</si>
  <si>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</si>
  <si>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</si>
  <si>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</si>
  <si>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</si>
  <si>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</si>
  <si>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</si>
  <si>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</si>
  <si>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</si>
  <si>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</si>
  <si>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</si>
  <si>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</si>
  <si>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</si>
  <si>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</si>
  <si>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</si>
  <si>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</si>
  <si>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</si>
  <si>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</si>
  <si>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</si>
  <si>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</si>
  <si>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</si>
  <si>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</si>
  <si>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</si>
  <si>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</si>
  <si>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</si>
  <si>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</si>
  <si>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</si>
  <si>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</si>
  <si>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</si>
  <si>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</si>
  <si>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</si>
  <si>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</si>
  <si>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</si>
  <si>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</si>
  <si>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</si>
  <si>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</si>
  <si>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</si>
  <si>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</si>
  <si>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</si>
  <si>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</si>
  <si>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</si>
  <si>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</si>
  <si>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</si>
  <si>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</si>
  <si>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</si>
  <si>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</si>
  <si>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</si>
  <si>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</si>
  <si>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</si>
  <si>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</si>
  <si>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</si>
  <si>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</si>
  <si>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</si>
  <si>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</si>
  <si>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</si>
  <si>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</si>
  <si>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</si>
  <si>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</si>
  <si>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</si>
  <si>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</si>
  <si>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</si>
  <si>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</si>
  <si>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</si>
  <si>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</si>
  <si>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</si>
  <si>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</si>
  <si>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</si>
  <si>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</si>
  <si>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</si>
  <si>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</si>
  <si>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</si>
  <si>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</si>
  <si>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</si>
  <si>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</si>
  <si>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</si>
  <si>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</si>
  <si>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</si>
  <si>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</si>
  <si>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</si>
  <si>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</si>
  <si>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</si>
  <si>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</si>
  <si>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</si>
  <si>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</si>
  <si>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</si>
  <si>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</si>
  <si>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</si>
  <si>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</si>
  <si>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</si>
  <si>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</si>
  <si>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</si>
  <si>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</si>
  <si>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</si>
  <si>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</si>
  <si>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</si>
  <si>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</si>
  <si>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</si>
  <si>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</si>
  <si>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</si>
  <si>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</si>
  <si>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</si>
  <si>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</si>
  <si>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</si>
  <si>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</si>
  <si>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</si>
  <si>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</si>
  <si>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</si>
  <si>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</si>
  <si>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</si>
  <si>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</si>
  <si>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</si>
  <si>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</si>
  <si>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</si>
  <si>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</si>
  <si>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</si>
  <si>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</si>
  <si>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</si>
  <si>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</si>
  <si>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</si>
  <si>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</si>
  <si>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</si>
  <si>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</si>
  <si>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</si>
  <si>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</si>
  <si>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</si>
  <si>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</si>
  <si>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</si>
  <si>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</si>
  <si>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</si>
  <si>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</si>
  <si>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</si>
  <si>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</si>
  <si>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</si>
  <si>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</si>
  <si>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</si>
  <si>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</si>
  <si>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</si>
  <si>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</si>
  <si>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</si>
  <si>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</si>
  <si>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</si>
  <si>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</si>
  <si>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</si>
  <si>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</si>
  <si>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</si>
  <si>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</si>
  <si>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</si>
  <si>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</si>
  <si>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</si>
  <si>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</si>
  <si>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</si>
  <si>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</si>
  <si>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</si>
  <si>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</si>
  <si>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</si>
  <si>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</si>
  <si>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</si>
  <si>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</si>
  <si>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</si>
  <si>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</si>
  <si>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</si>
  <si>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</si>
  <si>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</si>
  <si>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Mid year</t>
  </si>
  <si>
    <t>Finished</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</si>
  <si>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</si>
  <si>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</si>
  <si>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</si>
  <si>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</si>
  <si>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</si>
  <si>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</si>
  <si>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</si>
  <si>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</si>
  <si>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</si>
  <si>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</si>
  <si>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</si>
  <si>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</si>
  <si>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</si>
  <si>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</si>
  <si>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</si>
  <si>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</si>
  <si>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</si>
  <si>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</si>
  <si>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</si>
  <si>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</si>
  <si>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</si>
  <si>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</si>
  <si>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</si>
  <si>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</si>
  <si>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</si>
  <si>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</si>
  <si>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</si>
  <si>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</si>
  <si>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</si>
  <si>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</si>
  <si>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</si>
  <si>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</si>
  <si>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</si>
  <si>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</si>
  <si>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</si>
  <si>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</si>
  <si>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</si>
  <si>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</si>
  <si>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</si>
  <si>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</si>
  <si>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</si>
  <si>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</si>
  <si>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</si>
  <si>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</si>
  <si>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</si>
  <si>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</si>
  <si>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</si>
  <si>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</si>
  <si>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</si>
  <si>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</si>
  <si>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</si>
  <si>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</si>
  <si>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</si>
  <si>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</si>
  <si>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</si>
  <si>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</si>
  <si>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</si>
  <si>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</si>
  <si>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</si>
  <si>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</si>
  <si>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</si>
  <si>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</si>
  <si>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</si>
  <si>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</si>
  <si>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</si>
  <si>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</si>
  <si>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</si>
  <si>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</si>
  <si>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</si>
  <si>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</si>
  <si>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</si>
  <si>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</si>
  <si>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</si>
  <si>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</si>
  <si>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</si>
  <si>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</si>
  <si>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</si>
  <si>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</si>
  <si>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</si>
  <si>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</si>
  <si>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</si>
  <si>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</si>
  <si>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</si>
  <si>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</si>
  <si>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</si>
  <si>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</si>
  <si>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</si>
  <si>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</si>
  <si>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</si>
  <si>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</si>
  <si>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</si>
  <si>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</si>
  <si>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</si>
  <si>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</si>
  <si>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</si>
  <si>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</si>
  <si>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</si>
  <si>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</si>
  <si>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</si>
  <si>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</si>
  <si>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</si>
  <si>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</si>
  <si>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</si>
  <si>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</si>
  <si>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</si>
  <si>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</si>
  <si>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</si>
  <si>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</si>
  <si>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</si>
  <si>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</si>
  <si>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</si>
  <si>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</si>
  <si>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</si>
  <si>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</si>
  <si>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</si>
  <si>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</si>
  <si>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</si>
  <si>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</si>
  <si>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</si>
  <si>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</si>
  <si>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</si>
  <si>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</si>
  <si>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</si>
  <si>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</si>
  <si>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</si>
  <si>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</si>
  <si>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</si>
  <si>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</si>
  <si>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</si>
  <si>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</si>
  <si>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</si>
  <si>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</si>
  <si>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</si>
  <si>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</si>
  <si>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</si>
  <si>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</si>
  <si>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</si>
  <si>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</si>
  <si>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</si>
  <si>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</si>
  <si>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</si>
  <si>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</si>
  <si>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</si>
  <si>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</si>
  <si>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</si>
  <si>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</si>
  <si>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</si>
  <si>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</si>
  <si>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</si>
  <si>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</si>
  <si>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</si>
  <si>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</si>
  <si>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</si>
  <si>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</si>
  <si>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</si>
  <si>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</si>
  <si>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</si>
  <si>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</si>
  <si>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</si>
  <si>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</si>
  <si>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</si>
  <si>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</si>
  <si>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</si>
  <si>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</si>
  <si>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</si>
  <si>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</si>
  <si>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</si>
  <si>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</si>
  <si>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</si>
  <si>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</si>
  <si>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</si>
  <si>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</si>
  <si>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</si>
  <si>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</si>
  <si>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</si>
  <si>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</si>
  <si>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</si>
  <si>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</si>
  <si>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</si>
  <si>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</si>
  <si>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</si>
  <si>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</si>
  <si>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</si>
  <si>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</si>
  <si>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</si>
  <si>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</si>
  <si>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</si>
  <si>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</si>
  <si>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</si>
  <si>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</si>
  <si>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</si>
  <si>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</si>
  <si>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</si>
  <si>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</si>
  <si>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</si>
  <si>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</si>
  <si>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</si>
  <si>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</si>
  <si>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</si>
  <si>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</si>
  <si>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</si>
  <si>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</si>
  <si>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</si>
  <si>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</si>
  <si>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</si>
  <si>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</si>
  <si>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</si>
  <si>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</si>
  <si>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</si>
  <si>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</si>
  <si>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</si>
  <si>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</si>
  <si>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</si>
  <si>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</si>
  <si>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</si>
  <si>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</si>
  <si>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</si>
  <si>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</si>
  <si>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</si>
  <si>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</si>
  <si>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</si>
  <si>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</si>
  <si>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</si>
  <si>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</si>
  <si>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</si>
  <si>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</si>
  <si>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</si>
  <si>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</si>
  <si>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GEPEP calibration pattern</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</si>
  <si>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start of the DVP. A blank weight defaults to a very high value.
To sell animals at a specified day enter that day &amp; leave weight blank.
To sell animals when they reach a target weight enter a weight in the minimum weight and either use t1 and enter 350 as days or use t2
If animals are to be shorn prior to sale then enter a number of days prior to sale. Leaving blank will result in not shearing.</t>
  </si>
  <si>
    <t>Next shearing</t>
  </si>
  <si>
    <t>5May21: Alter the GEPEP calibration feedsupply based on N33 calibration run. Calibrated to the MLP LW patterns
Update the feed supply to align with the N33 optimum (hoping to allow N11 offs to be feasible and reduce grain in p4 &amp; p5)
2May21: Altered the Offspring feedsupply to improve feasibility (reflects N5 optimum)
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</si>
  <si>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FS for PI+10% Dams</t>
  </si>
  <si>
    <t>FS for PI+10% Offs</t>
  </si>
  <si>
    <t>Autumn</t>
  </si>
  <si>
    <t>Spring</t>
  </si>
  <si>
    <t>5May21: GEPEP calibration. Altered May management to fit with the GEPEP MLP management
2May21: Altered the offspring t1 &amp; t2 definitions so that offspring can be sold at shearing in t[2]. t[1] is finished lamb for DVP0 &amp; 1 and mid year for later DVPs
                Altered dates of off spring FVPs so FVP1 aligns near the break and FVP2 near peak spring
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16May21: Revert to May lambing information rather than GEPEP calibration (TOL &amp; TOS). Revert Scan to 1.
1: 2Apr19-Added blank Standard Single Table</t>
  </si>
  <si>
    <t>16May21: Move the title that descibes the inclusion/exclusion of nutritional management (had got dsiplaced above sale/retention of drys)
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</si>
  <si>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and with more than 1600kg/ha on offer has a relative intake of 1.</t>
  </si>
  <si>
    <t>to the digestibility and availability of the diet.  Feed of 80% digestiblty</t>
  </si>
  <si>
    <t>Relative Intake is the proportional amount that an animal can eat related</t>
  </si>
  <si>
    <t>RIH</t>
  </si>
  <si>
    <t>Quality</t>
  </si>
  <si>
    <t>RI coeff.</t>
  </si>
  <si>
    <t>Clover propn in sward</t>
  </si>
  <si>
    <t>Coefficients</t>
  </si>
  <si>
    <t>RELATIVE INTAKE COEFFICIENTS - Table can be deleted when coded in python</t>
  </si>
  <si>
    <t>Note $ per 100MJ = c/MJ</t>
  </si>
  <si>
    <t>MJ</t>
  </si>
  <si>
    <t>Unit is</t>
  </si>
  <si>
    <t>Volume</t>
  </si>
  <si>
    <t>RI Quality</t>
  </si>
  <si>
    <t>ME</t>
  </si>
  <si>
    <t>group (q)</t>
  </si>
  <si>
    <t>Delete these columns when coded in python</t>
  </si>
  <si>
    <t>Marginal Value of Feed</t>
  </si>
  <si>
    <t>Input DMD of feed in each of the quality groups to report (Assumption is that feed is ad 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</si>
</sst>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5"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
      <u val="singleAccounting"/>
      <sz val="10"/>
      <color indexed="8"/>
      <name val="Times New Roman"/>
      <family val="1"/>
    </font>
  </fonts>
  <fills count="40">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indexed="9"/>
        <bgColor indexed="64"/>
      </patternFill>
    </fill>
    <fill>
      <patternFill patternType="solid">
        <fgColor rgb="FFE5FFFF"/>
        <bgColor indexed="64"/>
      </patternFill>
    </fill>
  </fills>
  <borders count="11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
      <left style="hair">
        <color auto="1"/>
      </left>
      <right style="hair">
        <color auto="1"/>
      </right>
      <top style="hair">
        <color theme="0" tint="-0.24994659260841701"/>
      </top>
      <bottom/>
      <diagonal/>
    </border>
    <border>
      <left/>
      <right/>
      <top style="hair">
        <color theme="0" tint="-0.24994659260841701"/>
      </top>
      <bottom style="hair">
        <color theme="0" tint="-0.24994659260841701"/>
      </bottom>
      <diagonal/>
    </border>
    <border>
      <left style="hair">
        <color theme="1" tint="0.24994659260841701"/>
      </left>
      <right/>
      <top style="hair">
        <color theme="1" tint="0.24994659260841701"/>
      </top>
      <bottom/>
      <diagonal/>
    </border>
    <border>
      <left/>
      <right/>
      <top style="hair">
        <color theme="1" tint="0.24994659260841701"/>
      </top>
      <bottom/>
      <diagonal/>
    </border>
    <border>
      <left/>
      <right style="hair">
        <color theme="1" tint="0.24994659260841701"/>
      </right>
      <top style="hair">
        <color theme="1" tint="0.24994659260841701"/>
      </top>
      <bottom/>
      <diagonal/>
    </border>
    <border>
      <left style="hair">
        <color theme="1" tint="0.24994659260841701"/>
      </left>
      <right/>
      <top/>
      <bottom/>
      <diagonal/>
    </border>
    <border>
      <left/>
      <right style="hair">
        <color theme="1" tint="0.24994659260841701"/>
      </right>
      <top/>
      <bottom/>
      <diagonal/>
    </border>
    <border>
      <left style="hair">
        <color theme="1" tint="0.24994659260841701"/>
      </left>
      <right/>
      <top/>
      <bottom style="hair">
        <color theme="1" tint="0.24994659260841701"/>
      </bottom>
      <diagonal/>
    </border>
    <border>
      <left/>
      <right/>
      <top/>
      <bottom style="hair">
        <color theme="1" tint="0.24994659260841701"/>
      </bottom>
      <diagonal/>
    </border>
    <border>
      <left/>
      <right style="hair">
        <color theme="1" tint="0.24994659260841701"/>
      </right>
      <top/>
      <bottom style="hair">
        <color theme="1" tint="0.24994659260841701"/>
      </bottom>
      <diagonal/>
    </border>
    <border>
      <left style="hair">
        <color theme="0" tint="-0.24994659260841701"/>
      </left>
      <right/>
      <top style="hair">
        <color theme="1" tint="0.24994659260841701"/>
      </top>
      <bottom style="hair">
        <color theme="1" tint="0.24994659260841701"/>
      </bottom>
      <diagonal/>
    </border>
  </borders>
  <cellStyleXfs count="35">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xf numFmtId="0" fontId="1" fillId="0" borderId="0"/>
    <xf numFmtId="17" fontId="2" fillId="39" borderId="12" applyNumberFormat="0" applyFont="0" applyBorder="0" applyAlignment="0">
      <alignment horizontal="center"/>
      <protection locked="0"/>
    </xf>
  </cellStyleXfs>
  <cellXfs count="94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0"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36" fillId="29" borderId="101" xfId="23" applyBorder="1">
      <alignment vertical="top"/>
      <protection locked="0"/>
    </xf>
    <xf numFmtId="0" fontId="32" fillId="27" borderId="37" xfId="21" applyBorder="1">
      <alignment vertical="top"/>
    </xf>
    <xf numFmtId="0" fontId="32" fillId="27" borderId="102" xfId="21" applyBorder="1">
      <alignment vertical="top"/>
    </xf>
    <xf numFmtId="0" fontId="22" fillId="27" borderId="103" xfId="21" applyFont="1" applyBorder="1" applyAlignment="1">
      <alignment vertical="top" wrapText="1"/>
    </xf>
    <xf numFmtId="0" fontId="22" fillId="27" borderId="104" xfId="21" applyFont="1" applyBorder="1" applyAlignment="1">
      <alignment vertical="top" wrapText="1"/>
    </xf>
    <xf numFmtId="0" fontId="22" fillId="27" borderId="105" xfId="21" applyFont="1" applyBorder="1" applyAlignment="1">
      <alignment vertical="top" wrapText="1"/>
    </xf>
    <xf numFmtId="0" fontId="22" fillId="27" borderId="106" xfId="21" applyFont="1" applyBorder="1" applyAlignment="1">
      <alignment vertical="top" wrapText="1"/>
    </xf>
    <xf numFmtId="0" fontId="22" fillId="27" borderId="107" xfId="21" applyFont="1" applyBorder="1" applyAlignment="1">
      <alignment vertical="top" wrapText="1"/>
    </xf>
    <xf numFmtId="0" fontId="22" fillId="27" borderId="108" xfId="21" applyFont="1" applyBorder="1" applyAlignment="1">
      <alignment vertical="top" wrapText="1"/>
    </xf>
    <xf numFmtId="0" fontId="22" fillId="27" borderId="109" xfId="21" applyFont="1" applyBorder="1" applyAlignment="1">
      <alignment vertical="top" wrapText="1"/>
    </xf>
    <xf numFmtId="0" fontId="22" fillId="27" borderId="110" xfId="21" applyFont="1" applyBorder="1" applyAlignment="1">
      <alignment vertical="top" wrapText="1"/>
    </xf>
    <xf numFmtId="0" fontId="32" fillId="27" borderId="33" xfId="21" applyBorder="1">
      <alignment vertical="top"/>
    </xf>
    <xf numFmtId="0" fontId="32" fillId="27" borderId="111" xfId="21" applyBorder="1">
      <alignment vertical="top"/>
    </xf>
    <xf numFmtId="0" fontId="1" fillId="0" borderId="0" xfId="33"/>
    <xf numFmtId="0" fontId="1" fillId="3" borderId="0" xfId="33" applyFill="1"/>
    <xf numFmtId="0" fontId="1" fillId="2" borderId="0" xfId="33" applyFill="1"/>
    <xf numFmtId="0" fontId="2" fillId="3" borderId="0" xfId="33" applyFont="1" applyFill="1"/>
    <xf numFmtId="0" fontId="2" fillId="2" borderId="0" xfId="33" applyFont="1" applyFill="1" applyAlignment="1">
      <alignment vertical="center"/>
    </xf>
    <xf numFmtId="164" fontId="2" fillId="4" borderId="11" xfId="33" applyNumberFormat="1" applyFont="1" applyFill="1" applyBorder="1" applyAlignment="1">
      <alignment vertical="center"/>
    </xf>
    <xf numFmtId="0" fontId="2" fillId="4" borderId="10" xfId="33" applyFont="1" applyFill="1" applyBorder="1"/>
    <xf numFmtId="0" fontId="2" fillId="4" borderId="10" xfId="33" applyFont="1" applyFill="1" applyBorder="1" applyAlignment="1">
      <alignment vertical="center"/>
    </xf>
    <xf numFmtId="0" fontId="2" fillId="4" borderId="3" xfId="33" applyFont="1" applyFill="1" applyBorder="1"/>
    <xf numFmtId="2" fontId="2" fillId="0" borderId="0" xfId="33" applyNumberFormat="1" applyFont="1" applyAlignment="1">
      <alignment horizontal="center"/>
    </xf>
    <xf numFmtId="2" fontId="2" fillId="0" borderId="9" xfId="33" applyNumberFormat="1" applyFont="1" applyBorder="1" applyAlignment="1">
      <alignment horizontal="center"/>
    </xf>
    <xf numFmtId="2" fontId="2" fillId="0" borderId="9" xfId="33" applyNumberFormat="1" applyFont="1" applyBorder="1" applyAlignment="1">
      <alignment horizontal="left"/>
    </xf>
    <xf numFmtId="2" fontId="2" fillId="0" borderId="0" xfId="33" applyNumberFormat="1" applyFont="1"/>
    <xf numFmtId="0" fontId="2" fillId="4" borderId="0" xfId="33" applyFont="1" applyFill="1"/>
    <xf numFmtId="2" fontId="2" fillId="0" borderId="7" xfId="33" applyNumberFormat="1" applyFont="1" applyBorder="1" applyAlignment="1">
      <alignment horizontal="center"/>
    </xf>
    <xf numFmtId="2" fontId="2" fillId="0" borderId="7" xfId="33" applyNumberFormat="1" applyFont="1" applyBorder="1" applyAlignment="1">
      <alignment horizontal="left"/>
    </xf>
    <xf numFmtId="2" fontId="2" fillId="0" borderId="0" xfId="33" applyNumberFormat="1" applyFont="1" applyAlignment="1">
      <alignment horizontal="right"/>
    </xf>
    <xf numFmtId="0" fontId="1" fillId="0" borderId="7" xfId="33" applyBorder="1" applyAlignment="1">
      <alignment horizontal="left"/>
    </xf>
    <xf numFmtId="2" fontId="2" fillId="0" borderId="0" xfId="33" applyNumberFormat="1" applyFont="1" applyAlignment="1">
      <alignment horizontal="left"/>
    </xf>
    <xf numFmtId="0" fontId="2" fillId="6" borderId="7" xfId="1" applyNumberFormat="1" applyFont="1" applyBorder="1">
      <protection locked="0"/>
    </xf>
    <xf numFmtId="0" fontId="2" fillId="0" borderId="7" xfId="33" applyFont="1" applyBorder="1"/>
    <xf numFmtId="9" fontId="2" fillId="38" borderId="7" xfId="9" applyFont="1" applyFill="1" applyBorder="1" applyProtection="1">
      <protection locked="0"/>
    </xf>
    <xf numFmtId="2" fontId="2" fillId="0" borderId="5" xfId="33" applyNumberFormat="1" applyFont="1" applyBorder="1" applyAlignment="1">
      <alignment horizontal="center"/>
    </xf>
    <xf numFmtId="2" fontId="2" fillId="0" borderId="5" xfId="33" applyNumberFormat="1" applyFont="1" applyBorder="1" applyAlignment="1">
      <alignment horizontal="left"/>
    </xf>
    <xf numFmtId="0" fontId="2" fillId="4" borderId="0" xfId="33" applyFont="1" applyFill="1" applyAlignment="1">
      <alignment horizontal="center"/>
    </xf>
    <xf numFmtId="0" fontId="2" fillId="5" borderId="0" xfId="33" applyFont="1" applyFill="1" applyAlignment="1">
      <alignment horizontal="center"/>
    </xf>
    <xf numFmtId="0" fontId="2" fillId="0" borderId="0" xfId="33" applyFont="1" applyAlignment="1">
      <alignment horizontal="center"/>
    </xf>
    <xf numFmtId="0" fontId="2" fillId="0" borderId="0" xfId="33" applyFont="1" applyAlignment="1">
      <alignment horizontal="left"/>
    </xf>
    <xf numFmtId="0" fontId="2" fillId="0" borderId="0" xfId="33" applyFont="1"/>
    <xf numFmtId="0" fontId="5" fillId="0" borderId="0" xfId="33" applyFont="1" applyAlignment="1">
      <alignment horizontal="left"/>
    </xf>
    <xf numFmtId="164" fontId="2" fillId="4" borderId="0" xfId="33" applyNumberFormat="1" applyFont="1" applyFill="1"/>
    <xf numFmtId="0" fontId="2" fillId="4" borderId="0" xfId="33" quotePrefix="1" applyFont="1" applyFill="1"/>
    <xf numFmtId="15" fontId="8" fillId="0" borderId="0" xfId="33" applyNumberFormat="1" applyFont="1" applyAlignment="1">
      <alignment horizontal="left"/>
    </xf>
    <xf numFmtId="0" fontId="3" fillId="0" borderId="0" xfId="33" applyFont="1"/>
    <xf numFmtId="0" fontId="2" fillId="4" borderId="2" xfId="33" applyFont="1" applyFill="1" applyBorder="1"/>
    <xf numFmtId="0" fontId="2" fillId="4" borderId="1" xfId="33" applyFont="1" applyFill="1" applyBorder="1"/>
    <xf numFmtId="164" fontId="2" fillId="4" borderId="1" xfId="33" applyNumberFormat="1" applyFont="1" applyFill="1" applyBorder="1"/>
    <xf numFmtId="0" fontId="7" fillId="4" borderId="10" xfId="33" applyFont="1" applyFill="1" applyBorder="1"/>
    <xf numFmtId="3" fontId="2" fillId="0" borderId="8" xfId="33" applyNumberFormat="1" applyFont="1" applyBorder="1"/>
    <xf numFmtId="3" fontId="2" fillId="0" borderId="9" xfId="33" applyNumberFormat="1" applyFont="1" applyBorder="1"/>
    <xf numFmtId="3" fontId="2" fillId="0" borderId="12" xfId="33" applyNumberFormat="1" applyFont="1" applyBorder="1"/>
    <xf numFmtId="2" fontId="2" fillId="0" borderId="12" xfId="33" applyNumberFormat="1" applyFont="1" applyBorder="1" applyAlignment="1">
      <alignment horizontal="center"/>
    </xf>
    <xf numFmtId="2" fontId="2" fillId="0" borderId="8" xfId="33" applyNumberFormat="1" applyFont="1" applyBorder="1" applyAlignment="1">
      <alignment horizontal="center"/>
    </xf>
    <xf numFmtId="0" fontId="1" fillId="0" borderId="8" xfId="33" applyBorder="1"/>
    <xf numFmtId="3" fontId="2" fillId="39" borderId="9" xfId="34" applyNumberFormat="1" applyBorder="1">
      <alignment horizontal="center"/>
      <protection locked="0"/>
    </xf>
    <xf numFmtId="3" fontId="2" fillId="0" borderId="9" xfId="33" applyNumberFormat="1" applyFont="1" applyBorder="1" applyAlignment="1">
      <alignment horizontal="center"/>
    </xf>
    <xf numFmtId="4" fontId="2" fillId="0" borderId="12" xfId="33" applyNumberFormat="1" applyFont="1" applyBorder="1" applyAlignment="1">
      <alignment horizontal="center"/>
    </xf>
    <xf numFmtId="0" fontId="1" fillId="0" borderId="12" xfId="33" applyBorder="1"/>
    <xf numFmtId="9" fontId="2" fillId="39" borderId="12" xfId="34" applyNumberFormat="1">
      <alignment horizontal="center"/>
      <protection locked="0"/>
    </xf>
    <xf numFmtId="2" fontId="2" fillId="0" borderId="6" xfId="33" applyNumberFormat="1" applyFont="1" applyBorder="1" applyAlignment="1">
      <alignment horizontal="center"/>
    </xf>
    <xf numFmtId="0" fontId="2" fillId="0" borderId="6" xfId="33" applyFont="1" applyBorder="1"/>
    <xf numFmtId="0" fontId="2" fillId="5" borderId="4" xfId="33" applyFont="1" applyFill="1" applyBorder="1" applyAlignment="1">
      <alignment horizontal="center"/>
    </xf>
    <xf numFmtId="0" fontId="2" fillId="5" borderId="4" xfId="33" applyFont="1" applyFill="1" applyBorder="1" applyAlignment="1">
      <alignment horizontal="centerContinuous"/>
    </xf>
    <xf numFmtId="0" fontId="54" fillId="4" borderId="0" xfId="33" applyFont="1" applyFill="1" applyAlignment="1">
      <alignment horizontal="centerContinuous"/>
    </xf>
    <xf numFmtId="0" fontId="2" fillId="4" borderId="0" xfId="33" applyFont="1" applyFill="1" applyAlignment="1">
      <alignment horizontal="left"/>
    </xf>
    <xf numFmtId="0" fontId="7" fillId="0" borderId="0" xfId="33" applyFont="1" applyAlignment="1">
      <alignment horizontal="center"/>
    </xf>
    <xf numFmtId="0" fontId="7" fillId="0" borderId="0" xfId="33" applyFont="1" applyAlignment="1">
      <alignment horizontal="left"/>
    </xf>
    <xf numFmtId="0" fontId="5" fillId="0" borderId="0" xfId="33" quotePrefix="1" applyFont="1" applyAlignment="1">
      <alignment horizontal="left"/>
    </xf>
    <xf numFmtId="15" fontId="14" fillId="0" borderId="0" xfId="33" applyNumberFormat="1" applyFont="1" applyAlignment="1">
      <alignment horizontal="left"/>
    </xf>
  </cellXfs>
  <cellStyles count="35">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 3" xfId="34" xr:uid="{78D7BC91-EEFB-4AF7-B884-3A621C63C529}"/>
    <cellStyle name="InputFormula" xfId="5" xr:uid="{3B8766E5-4D4B-4E97-8264-05B350C292E9}"/>
    <cellStyle name="KeyVariable" xfId="1" xr:uid="{7D8B17B2-0B03-4CD7-9699-1D9FAAFFB0E1}"/>
    <cellStyle name="Normal" xfId="0" builtinId="0"/>
    <cellStyle name="Normal 2" xfId="33" xr:uid="{3545FEF1-8A44-433B-AE97-2190291AE36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7">
    <dxf>
      <fill>
        <patternFill>
          <bgColor indexed="10"/>
        </patternFill>
      </fill>
    </dxf>
    <dxf>
      <fill>
        <patternFill>
          <bgColor indexed="10"/>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9525</xdr:colOff>
      <xdr:row>626</xdr:row>
      <xdr:rowOff>180975</xdr:rowOff>
    </xdr:from>
    <xdr:to>
      <xdr:col>21</xdr:col>
      <xdr:colOff>638175</xdr:colOff>
      <xdr:row>635</xdr:row>
      <xdr:rowOff>180975</xdr:rowOff>
    </xdr:to>
    <xdr:sp macro="" textlink="">
      <xdr:nvSpPr>
        <xdr:cNvPr id="2" name="TextBox 1">
          <a:extLst>
            <a:ext uri="{FF2B5EF4-FFF2-40B4-BE49-F238E27FC236}">
              <a16:creationId xmlns:a16="http://schemas.microsoft.com/office/drawing/2014/main" id="{19E4D52A-4A87-495A-8172-79034681458D}"/>
            </a:ext>
          </a:extLst>
        </xdr:cNvPr>
        <xdr:cNvSpPr txBox="1"/>
      </xdr:nvSpPr>
      <xdr:spPr>
        <a:xfrm>
          <a:off x="3448050" y="105803700"/>
          <a:ext cx="8115300" cy="17145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5400">
              <a:solidFill>
                <a:schemeClr val="bg1">
                  <a:lumMod val="85000"/>
                </a:schemeClr>
              </a:solidFill>
            </a:rPr>
            <a:t>Retained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930</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931</v>
      </c>
      <c r="J30" s="264" t="s">
        <v>942</v>
      </c>
      <c r="K30" s="264" t="s">
        <v>943</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932</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941</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969</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933</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934</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935</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936</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937</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938</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939</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940</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903</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969</v>
      </c>
      <c r="J36" s="341" t="s">
        <v>470</v>
      </c>
      <c r="K36" s="276" t="s">
        <v>933</v>
      </c>
      <c r="L36" s="276" t="s">
        <v>934</v>
      </c>
      <c r="M36" s="276" t="s">
        <v>935</v>
      </c>
      <c r="N36" s="341" t="s">
        <v>936</v>
      </c>
      <c r="O36" s="341" t="s">
        <v>937</v>
      </c>
      <c r="P36" s="341" t="s">
        <v>938</v>
      </c>
      <c r="Q36" s="341" t="s">
        <v>939</v>
      </c>
      <c r="R36" s="341" t="s">
        <v>940</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969</v>
      </c>
      <c r="J50" s="341" t="s">
        <v>470</v>
      </c>
      <c r="K50" s="276" t="s">
        <v>933</v>
      </c>
      <c r="L50" s="276" t="s">
        <v>934</v>
      </c>
      <c r="M50" s="276" t="s">
        <v>935</v>
      </c>
      <c r="N50" s="341" t="s">
        <v>936</v>
      </c>
      <c r="O50" s="341" t="s">
        <v>937</v>
      </c>
      <c r="P50" s="341" t="s">
        <v>938</v>
      </c>
      <c r="Q50" s="341" t="s">
        <v>939</v>
      </c>
      <c r="R50" s="341" t="s">
        <v>940</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969</v>
      </c>
      <c r="J65" s="34" t="s">
        <v>470</v>
      </c>
      <c r="K65" s="71" t="s">
        <v>933</v>
      </c>
      <c r="L65" s="71" t="s">
        <v>934</v>
      </c>
      <c r="M65" s="71" t="s">
        <v>935</v>
      </c>
      <c r="N65" s="34" t="s">
        <v>936</v>
      </c>
      <c r="O65" s="34" t="s">
        <v>937</v>
      </c>
      <c r="P65" s="34" t="s">
        <v>938</v>
      </c>
      <c r="Q65" s="34" t="s">
        <v>939</v>
      </c>
      <c r="R65" s="34" t="s">
        <v>940</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962</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964</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963</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945</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949</v>
      </c>
      <c r="H223" s="79" t="s">
        <v>969</v>
      </c>
      <c r="I223" s="79" t="s">
        <v>470</v>
      </c>
      <c r="J223" s="79" t="s">
        <v>933</v>
      </c>
      <c r="K223" s="79" t="s">
        <v>934</v>
      </c>
      <c r="L223" s="79" t="s">
        <v>935</v>
      </c>
      <c r="M223" s="79" t="s">
        <v>936</v>
      </c>
      <c r="N223" s="79" t="s">
        <v>937</v>
      </c>
      <c r="O223" s="79" t="s">
        <v>938</v>
      </c>
      <c r="P223" s="79" t="s">
        <v>939</v>
      </c>
      <c r="Q223" s="79" t="s">
        <v>940</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944</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949</v>
      </c>
      <c r="H244" s="79" t="s">
        <v>969</v>
      </c>
      <c r="I244" s="79" t="s">
        <v>969</v>
      </c>
      <c r="J244" s="79" t="s">
        <v>969</v>
      </c>
      <c r="K244" s="79" t="s">
        <v>969</v>
      </c>
      <c r="L244" s="79" t="s">
        <v>969</v>
      </c>
      <c r="M244" s="79" t="s">
        <v>969</v>
      </c>
      <c r="N244" s="79" t="s">
        <v>470</v>
      </c>
      <c r="O244" s="79" t="s">
        <v>470</v>
      </c>
      <c r="P244" s="79" t="s">
        <v>470</v>
      </c>
      <c r="Q244" s="79" t="s">
        <v>470</v>
      </c>
      <c r="R244" s="79" t="s">
        <v>470</v>
      </c>
      <c r="S244" s="79" t="s">
        <v>470</v>
      </c>
      <c r="T244" s="79" t="s">
        <v>933</v>
      </c>
      <c r="U244" s="79" t="s">
        <v>933</v>
      </c>
      <c r="V244" s="79" t="s">
        <v>933</v>
      </c>
      <c r="W244" s="79" t="s">
        <v>933</v>
      </c>
      <c r="X244" s="79" t="s">
        <v>933</v>
      </c>
      <c r="Y244" s="79" t="s">
        <v>933</v>
      </c>
      <c r="Z244" s="79" t="s">
        <v>934</v>
      </c>
      <c r="AA244" s="79" t="s">
        <v>934</v>
      </c>
      <c r="AB244" s="79" t="s">
        <v>934</v>
      </c>
      <c r="AC244" s="79" t="s">
        <v>934</v>
      </c>
      <c r="AD244" s="79" t="s">
        <v>934</v>
      </c>
      <c r="AE244" s="79" t="s">
        <v>934</v>
      </c>
      <c r="AF244" s="79" t="s">
        <v>935</v>
      </c>
      <c r="AG244" s="79" t="s">
        <v>935</v>
      </c>
      <c r="AH244" s="79" t="s">
        <v>935</v>
      </c>
      <c r="AI244" s="79" t="s">
        <v>935</v>
      </c>
      <c r="AJ244" s="79" t="s">
        <v>935</v>
      </c>
      <c r="AK244" s="79" t="s">
        <v>935</v>
      </c>
      <c r="AL244" s="79" t="s">
        <v>936</v>
      </c>
      <c r="AM244" s="79" t="s">
        <v>936</v>
      </c>
      <c r="AN244" s="79" t="s">
        <v>936</v>
      </c>
      <c r="AO244" s="79" t="s">
        <v>936</v>
      </c>
      <c r="AP244" s="79" t="s">
        <v>936</v>
      </c>
      <c r="AQ244" s="79" t="s">
        <v>936</v>
      </c>
      <c r="AR244" s="79" t="s">
        <v>937</v>
      </c>
      <c r="AS244" s="79" t="s">
        <v>937</v>
      </c>
      <c r="AT244" s="79" t="s">
        <v>937</v>
      </c>
      <c r="AU244" s="79" t="s">
        <v>937</v>
      </c>
      <c r="AV244" s="79" t="s">
        <v>937</v>
      </c>
      <c r="AW244" s="79" t="s">
        <v>937</v>
      </c>
      <c r="AX244" s="79" t="s">
        <v>938</v>
      </c>
      <c r="AY244" s="79" t="s">
        <v>938</v>
      </c>
      <c r="AZ244" s="79" t="s">
        <v>938</v>
      </c>
      <c r="BA244" s="79" t="s">
        <v>938</v>
      </c>
      <c r="BB244" s="79" t="s">
        <v>938</v>
      </c>
      <c r="BC244" s="79" t="s">
        <v>938</v>
      </c>
      <c r="BD244" s="79" t="s">
        <v>939</v>
      </c>
      <c r="BE244" s="79" t="s">
        <v>939</v>
      </c>
      <c r="BF244" s="79" t="s">
        <v>939</v>
      </c>
      <c r="BG244" s="79" t="s">
        <v>939</v>
      </c>
      <c r="BH244" s="79" t="s">
        <v>939</v>
      </c>
      <c r="BI244" s="79" t="s">
        <v>939</v>
      </c>
      <c r="BJ244" s="79" t="s">
        <v>940</v>
      </c>
      <c r="BK244" s="79" t="s">
        <v>940</v>
      </c>
      <c r="BL244" s="79" t="s">
        <v>940</v>
      </c>
      <c r="BM244" s="79" t="s">
        <v>940</v>
      </c>
      <c r="BN244" s="79" t="s">
        <v>940</v>
      </c>
      <c r="BO244" s="79" t="s">
        <v>940</v>
      </c>
      <c r="BP244" s="339"/>
      <c r="BQ244" s="339"/>
      <c r="BR244" s="267"/>
      <c r="BS244" s="259"/>
      <c r="BT244" s="259"/>
      <c r="BU244" s="259"/>
    </row>
    <row r="245" spans="1:73" s="79" customFormat="1" ht="15" outlineLevel="1" x14ac:dyDescent="0.25">
      <c r="A245" s="257"/>
      <c r="B245" s="258"/>
      <c r="C245" s="268"/>
      <c r="D245" s="268"/>
      <c r="E245" s="268"/>
      <c r="F245" s="276"/>
      <c r="G245" s="276" t="s">
        <v>948</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946</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949</v>
      </c>
      <c r="H266" s="79" t="s">
        <v>969</v>
      </c>
      <c r="I266" s="79" t="s">
        <v>969</v>
      </c>
      <c r="J266" s="79" t="s">
        <v>969</v>
      </c>
      <c r="K266" s="79" t="s">
        <v>969</v>
      </c>
      <c r="L266" s="79" t="s">
        <v>470</v>
      </c>
      <c r="M266" s="79" t="s">
        <v>470</v>
      </c>
      <c r="N266" s="79" t="s">
        <v>470</v>
      </c>
      <c r="O266" s="79" t="s">
        <v>470</v>
      </c>
      <c r="P266" s="79" t="s">
        <v>933</v>
      </c>
      <c r="Q266" s="79" t="s">
        <v>933</v>
      </c>
      <c r="R266" s="79" t="s">
        <v>933</v>
      </c>
      <c r="S266" s="79" t="s">
        <v>933</v>
      </c>
      <c r="T266" s="79" t="s">
        <v>934</v>
      </c>
      <c r="U266" s="79" t="s">
        <v>934</v>
      </c>
      <c r="V266" s="79" t="s">
        <v>934</v>
      </c>
      <c r="W266" s="79" t="s">
        <v>934</v>
      </c>
      <c r="X266" s="79" t="s">
        <v>935</v>
      </c>
      <c r="Y266" s="79" t="s">
        <v>935</v>
      </c>
      <c r="Z266" s="79" t="s">
        <v>935</v>
      </c>
      <c r="AA266" s="79" t="s">
        <v>935</v>
      </c>
      <c r="AB266" s="79" t="s">
        <v>936</v>
      </c>
      <c r="AC266" s="79" t="s">
        <v>936</v>
      </c>
      <c r="AD266" s="79" t="s">
        <v>936</v>
      </c>
      <c r="AE266" s="79" t="s">
        <v>936</v>
      </c>
      <c r="AF266" s="79" t="s">
        <v>937</v>
      </c>
      <c r="AG266" s="79" t="s">
        <v>937</v>
      </c>
      <c r="AH266" s="79" t="s">
        <v>937</v>
      </c>
      <c r="AI266" s="79" t="s">
        <v>937</v>
      </c>
      <c r="AJ266" s="79" t="s">
        <v>938</v>
      </c>
      <c r="AK266" s="79" t="s">
        <v>938</v>
      </c>
      <c r="AL266" s="79" t="s">
        <v>938</v>
      </c>
      <c r="AM266" s="79" t="s">
        <v>938</v>
      </c>
      <c r="AN266" s="79" t="s">
        <v>939</v>
      </c>
      <c r="AO266" s="79" t="s">
        <v>939</v>
      </c>
      <c r="AP266" s="79" t="s">
        <v>939</v>
      </c>
      <c r="AQ266" s="79" t="s">
        <v>939</v>
      </c>
      <c r="AR266" s="79" t="s">
        <v>940</v>
      </c>
      <c r="AS266" s="79" t="s">
        <v>940</v>
      </c>
      <c r="AT266" s="79" t="s">
        <v>940</v>
      </c>
      <c r="AU266" s="79" t="s">
        <v>940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947</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949</v>
      </c>
      <c r="H288" s="79" t="s">
        <v>969</v>
      </c>
      <c r="I288" s="79" t="s">
        <v>969</v>
      </c>
      <c r="J288" s="79" t="s">
        <v>969</v>
      </c>
      <c r="K288" s="79" t="s">
        <v>969</v>
      </c>
      <c r="L288" s="79" t="s">
        <v>470</v>
      </c>
      <c r="M288" s="79" t="s">
        <v>470</v>
      </c>
      <c r="N288" s="79" t="s">
        <v>470</v>
      </c>
      <c r="O288" s="79" t="s">
        <v>470</v>
      </c>
      <c r="P288" s="79" t="s">
        <v>933</v>
      </c>
      <c r="Q288" s="79" t="s">
        <v>933</v>
      </c>
      <c r="R288" s="79" t="s">
        <v>933</v>
      </c>
      <c r="S288" s="79" t="s">
        <v>933</v>
      </c>
      <c r="T288" s="79" t="s">
        <v>934</v>
      </c>
      <c r="U288" s="79" t="s">
        <v>934</v>
      </c>
      <c r="V288" s="79" t="s">
        <v>934</v>
      </c>
      <c r="W288" s="79" t="s">
        <v>934</v>
      </c>
      <c r="X288" s="79" t="s">
        <v>935</v>
      </c>
      <c r="Y288" s="79" t="s">
        <v>935</v>
      </c>
      <c r="Z288" s="79" t="s">
        <v>935</v>
      </c>
      <c r="AA288" s="79" t="s">
        <v>935</v>
      </c>
      <c r="AB288" s="79" t="s">
        <v>936</v>
      </c>
      <c r="AC288" s="79" t="s">
        <v>936</v>
      </c>
      <c r="AD288" s="79" t="s">
        <v>936</v>
      </c>
      <c r="AE288" s="79" t="s">
        <v>936</v>
      </c>
      <c r="AF288" s="79" t="s">
        <v>937</v>
      </c>
      <c r="AG288" s="79" t="s">
        <v>937</v>
      </c>
      <c r="AH288" s="79" t="s">
        <v>937</v>
      </c>
      <c r="AI288" s="79" t="s">
        <v>937</v>
      </c>
      <c r="AJ288" s="79" t="s">
        <v>938</v>
      </c>
      <c r="AK288" s="79" t="s">
        <v>938</v>
      </c>
      <c r="AL288" s="79" t="s">
        <v>938</v>
      </c>
      <c r="AM288" s="79" t="s">
        <v>938</v>
      </c>
      <c r="AN288" s="79" t="s">
        <v>939</v>
      </c>
      <c r="AO288" s="79" t="s">
        <v>939</v>
      </c>
      <c r="AP288" s="79" t="s">
        <v>939</v>
      </c>
      <c r="AQ288" s="79" t="s">
        <v>939</v>
      </c>
      <c r="AR288" s="79" t="s">
        <v>940</v>
      </c>
      <c r="AS288" s="79" t="s">
        <v>940</v>
      </c>
      <c r="AT288" s="79" t="s">
        <v>940</v>
      </c>
      <c r="AU288" s="79" t="s">
        <v>940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950</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901</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969</v>
      </c>
      <c r="G9" s="712" t="s">
        <v>900</v>
      </c>
      <c r="H9" s="712" t="s">
        <v>892</v>
      </c>
      <c r="I9" s="712" t="s">
        <v>893</v>
      </c>
      <c r="J9" s="712" t="s">
        <v>894</v>
      </c>
      <c r="K9" s="712" t="s">
        <v>895</v>
      </c>
      <c r="L9" s="712" t="s">
        <v>896</v>
      </c>
      <c r="M9" s="712" t="s">
        <v>897</v>
      </c>
      <c r="N9" s="712" t="s">
        <v>898</v>
      </c>
      <c r="O9" s="712" t="s">
        <v>899</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976</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902</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969</v>
      </c>
      <c r="H46" s="712" t="s">
        <v>900</v>
      </c>
      <c r="I46" s="712" t="s">
        <v>892</v>
      </c>
      <c r="J46" s="712" t="s">
        <v>893</v>
      </c>
      <c r="K46" s="712" t="s">
        <v>894</v>
      </c>
      <c r="L46" s="712" t="s">
        <v>895</v>
      </c>
      <c r="M46" s="712" t="s">
        <v>896</v>
      </c>
      <c r="N46" s="712" t="s">
        <v>897</v>
      </c>
      <c r="O46" s="712" t="s">
        <v>898</v>
      </c>
      <c r="P46" s="712" t="s">
        <v>899</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910</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951</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951</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891</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904</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907</v>
      </c>
      <c r="G70" s="718"/>
      <c r="H70" s="718"/>
      <c r="I70" s="819" t="s">
        <v>908</v>
      </c>
      <c r="J70" s="819"/>
      <c r="K70" s="819"/>
      <c r="L70" s="819" t="s">
        <v>909</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900</v>
      </c>
      <c r="G72" s="712" t="s">
        <v>892</v>
      </c>
      <c r="H72" s="712" t="s">
        <v>893</v>
      </c>
      <c r="I72" s="712" t="s">
        <v>894</v>
      </c>
      <c r="J72" s="712" t="s">
        <v>895</v>
      </c>
      <c r="K72" s="712" t="s">
        <v>896</v>
      </c>
      <c r="L72" s="712" t="s">
        <v>897</v>
      </c>
      <c r="M72" s="712" t="s">
        <v>898</v>
      </c>
      <c r="N72" s="712" t="s">
        <v>899</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911</v>
      </c>
      <c r="F73" s="713">
        <v>43466</v>
      </c>
      <c r="G73" s="713">
        <v>43466</v>
      </c>
      <c r="H73" s="713">
        <v>43466</v>
      </c>
      <c r="I73" s="713">
        <v>43466</v>
      </c>
      <c r="J73" s="713">
        <v>43466</v>
      </c>
      <c r="K73" s="713">
        <v>43466</v>
      </c>
      <c r="L73" s="713">
        <v>43466</v>
      </c>
      <c r="M73" s="713">
        <v>43466</v>
      </c>
      <c r="N73" s="713">
        <v>43466</v>
      </c>
      <c r="O73" s="79" t="s">
        <v>927</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912</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913</v>
      </c>
      <c r="F75" s="713">
        <v>43556</v>
      </c>
      <c r="G75" s="713">
        <v>43556</v>
      </c>
      <c r="H75" s="713">
        <v>43556</v>
      </c>
      <c r="I75" s="713">
        <v>43556</v>
      </c>
      <c r="J75" s="713">
        <v>43556</v>
      </c>
      <c r="K75" s="713">
        <v>43556</v>
      </c>
      <c r="L75" s="713">
        <v>43556</v>
      </c>
      <c r="M75" s="713">
        <v>43556</v>
      </c>
      <c r="N75" s="713">
        <v>43556</v>
      </c>
      <c r="O75" s="79" t="s">
        <v>905</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914</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906</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915</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923</v>
      </c>
      <c r="Q77" s="228"/>
      <c r="R77" s="228"/>
      <c r="S77" s="228"/>
      <c r="T77" s="228"/>
      <c r="Y77" s="267"/>
      <c r="Z77" s="259"/>
      <c r="AA77" s="259"/>
      <c r="AB77" s="259"/>
    </row>
    <row r="78" spans="1:28" s="79" customFormat="1" outlineLevel="1" x14ac:dyDescent="0.25">
      <c r="A78" s="257"/>
      <c r="B78" s="258"/>
      <c r="C78" s="268"/>
      <c r="D78" s="276"/>
      <c r="E78" s="277" t="s">
        <v>916</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924</v>
      </c>
      <c r="Q78" s="228"/>
      <c r="R78" s="228"/>
      <c r="S78" s="228"/>
      <c r="T78" s="228"/>
      <c r="Y78" s="267"/>
      <c r="Z78" s="259"/>
      <c r="AA78" s="259"/>
      <c r="AB78" s="259"/>
    </row>
    <row r="79" spans="1:28" s="79" customFormat="1" outlineLevel="1" x14ac:dyDescent="0.25">
      <c r="A79" s="257"/>
      <c r="B79" s="258"/>
      <c r="C79" s="268"/>
      <c r="D79" s="276"/>
      <c r="E79" s="277" t="s">
        <v>917</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918</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919</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920</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921</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925</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922</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926</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929</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928</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874</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875</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873</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985</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984</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996</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969</v>
      </c>
      <c r="K60" s="110" t="s">
        <v>470</v>
      </c>
      <c r="L60" s="274" t="s">
        <v>933</v>
      </c>
      <c r="M60" s="274" t="s">
        <v>934</v>
      </c>
      <c r="N60" s="274" t="s">
        <v>935</v>
      </c>
      <c r="O60" s="274" t="s">
        <v>936</v>
      </c>
      <c r="P60" s="274" t="s">
        <v>937</v>
      </c>
      <c r="Q60" s="274" t="s">
        <v>938</v>
      </c>
      <c r="R60" s="274" t="s">
        <v>939</v>
      </c>
      <c r="S60" s="274" t="s">
        <v>940</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966</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967</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965</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969</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933</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934</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935</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936</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937</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938</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939</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940</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968</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889</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969</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933</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934</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935</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936</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937</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938</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939</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940</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969</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933</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934</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935</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936</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937</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938</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939</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940</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991</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952</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988</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987</v>
      </c>
      <c r="K450" s="95"/>
      <c r="L450" s="109"/>
      <c r="M450" s="109"/>
      <c r="N450" s="109"/>
      <c r="O450" s="109"/>
      <c r="P450" s="744"/>
      <c r="Q450" s="110" t="s">
        <v>221</v>
      </c>
      <c r="R450" s="109"/>
      <c r="S450" s="109" t="s">
        <v>990</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955</v>
      </c>
      <c r="I451" s="167" t="s">
        <v>184</v>
      </c>
      <c r="J451" s="167" t="s">
        <v>456</v>
      </c>
      <c r="K451" s="167" t="s">
        <v>66</v>
      </c>
      <c r="L451" s="167" t="s">
        <v>67</v>
      </c>
      <c r="M451" s="167" t="s">
        <v>68</v>
      </c>
      <c r="N451" s="167" t="s">
        <v>69</v>
      </c>
      <c r="O451" s="274"/>
      <c r="P451" s="274"/>
      <c r="Q451" s="110" t="s">
        <v>224</v>
      </c>
      <c r="R451" s="110"/>
      <c r="S451" s="110" t="s">
        <v>989</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969</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933</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934</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935</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936</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937</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938</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939</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940</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995</v>
      </c>
      <c r="O562" s="199"/>
      <c r="P562" s="801" t="s">
        <v>992</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994</v>
      </c>
      <c r="O563" s="268"/>
      <c r="P563" s="801" t="s">
        <v>993</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953</v>
      </c>
      <c r="O564" s="274"/>
      <c r="P564" s="274" t="s">
        <v>954</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949</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969</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933</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934</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935</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936</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937</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938</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939</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940</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881</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885</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884</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883</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882</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879</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880</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886</v>
      </c>
      <c r="H781" s="114"/>
      <c r="I781" s="114"/>
      <c r="J781" s="114"/>
      <c r="K781" s="114"/>
      <c r="L781" s="703">
        <v>6.5</v>
      </c>
      <c r="M781" s="114" t="s">
        <v>887</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6" priority="56" stopIfTrue="1">
      <formula>OR($M$428:$M428=1)</formula>
    </cfRule>
  </conditionalFormatting>
  <conditionalFormatting sqref="S452:S461 Q452:Q461 U452:U461 W452:W461 J452:N461">
    <cfRule type="expression" dxfId="25" priority="58" stopIfTrue="1">
      <formula>OR($M$428:$M428=1)</formula>
    </cfRule>
  </conditionalFormatting>
  <conditionalFormatting sqref="R568:S577">
    <cfRule type="expression" dxfId="24" priority="63" stopIfTrue="1">
      <formula>OR($M$428:$M428=1)</formula>
    </cfRule>
  </conditionalFormatting>
  <conditionalFormatting sqref="K429:K438">
    <cfRule type="expression" dxfId="23" priority="64" stopIfTrue="1">
      <formula>OR($M$428:$M429=1)</formula>
    </cfRule>
  </conditionalFormatting>
  <conditionalFormatting sqref="J462:N471 Q462:Q471">
    <cfRule type="expression" dxfId="22" priority="44" stopIfTrue="1">
      <formula>OR($N$428:$N428=1)</formula>
    </cfRule>
  </conditionalFormatting>
  <conditionalFormatting sqref="J472:N481 Q472:Q481">
    <cfRule type="expression" dxfId="21" priority="43" stopIfTrue="1">
      <formula>OR($N$428:$N428=1)</formula>
    </cfRule>
  </conditionalFormatting>
  <conditionalFormatting sqref="J482:N491 Q482:Q491">
    <cfRule type="expression" dxfId="20" priority="42" stopIfTrue="1">
      <formula>OR($N$428:$N428=1)</formula>
    </cfRule>
  </conditionalFormatting>
  <conditionalFormatting sqref="J492:N501 Q492:Q501">
    <cfRule type="expression" dxfId="19" priority="41" stopIfTrue="1">
      <formula>OR($N$428:$N428=1)</formula>
    </cfRule>
  </conditionalFormatting>
  <conditionalFormatting sqref="J502:N511 Q502:Q511">
    <cfRule type="expression" dxfId="18" priority="40" stopIfTrue="1">
      <formula>OR($N$428:$N428=1)</formula>
    </cfRule>
  </conditionalFormatting>
  <conditionalFormatting sqref="J512:N521 Q512:Q521">
    <cfRule type="expression" dxfId="17" priority="39" stopIfTrue="1">
      <formula>OR($N$428:$N428=1)</formula>
    </cfRule>
  </conditionalFormatting>
  <conditionalFormatting sqref="J522:N531 Q522:Q531">
    <cfRule type="expression" dxfId="16" priority="38" stopIfTrue="1">
      <formula>OR($N$428:$N428=1)</formula>
    </cfRule>
  </conditionalFormatting>
  <conditionalFormatting sqref="J532:N541 Q532:Q541">
    <cfRule type="expression" dxfId="15" priority="37" stopIfTrue="1">
      <formula>OR($N$428:$N428=1)</formula>
    </cfRule>
  </conditionalFormatting>
  <conditionalFormatting sqref="J542:N551 Q542:Q551">
    <cfRule type="expression" dxfId="14" priority="36" stopIfTrue="1">
      <formula>OR($N$428:$N428=1)</formula>
    </cfRule>
  </conditionalFormatting>
  <conditionalFormatting sqref="R578:S587">
    <cfRule type="expression" dxfId="13" priority="33" stopIfTrue="1">
      <formula>OR($M$428:$M438=1)</formula>
    </cfRule>
  </conditionalFormatting>
  <conditionalFormatting sqref="R588:S597">
    <cfRule type="expression" dxfId="12" priority="29" stopIfTrue="1">
      <formula>OR($M$428:$M448=1)</formula>
    </cfRule>
  </conditionalFormatting>
  <conditionalFormatting sqref="R598:S607">
    <cfRule type="expression" dxfId="11" priority="25" stopIfTrue="1">
      <formula>OR($M$428:$M458=1)</formula>
    </cfRule>
  </conditionalFormatting>
  <conditionalFormatting sqref="R608:S617">
    <cfRule type="expression" dxfId="10" priority="21" stopIfTrue="1">
      <formula>OR($M$428:$M468=1)</formula>
    </cfRule>
  </conditionalFormatting>
  <conditionalFormatting sqref="R618:S627">
    <cfRule type="expression" dxfId="9" priority="17" stopIfTrue="1">
      <formula>OR($M$428:$M478=1)</formula>
    </cfRule>
  </conditionalFormatting>
  <conditionalFormatting sqref="R628:S637">
    <cfRule type="expression" dxfId="8" priority="13" stopIfTrue="1">
      <formula>OR($M$428:$M488=1)</formula>
    </cfRule>
  </conditionalFormatting>
  <conditionalFormatting sqref="R638:S647">
    <cfRule type="expression" dxfId="7" priority="9" stopIfTrue="1">
      <formula>OR($M$428:$M498=1)</formula>
    </cfRule>
  </conditionalFormatting>
  <conditionalFormatting sqref="R648:S657">
    <cfRule type="expression" dxfId="6" priority="5" stopIfTrue="1">
      <formula>OR($M$428:$M508=1)</formula>
    </cfRule>
  </conditionalFormatting>
  <conditionalFormatting sqref="R658:S667">
    <cfRule type="expression" dxfId="5" priority="1" stopIfTrue="1">
      <formula>OR($M$428:$M518=1)</formula>
    </cfRule>
  </conditionalFormatting>
  <conditionalFormatting sqref="P569:P577 P579:P587 P589:P597 P599:P607 P609:P617 P619:P627 P629:P637 P639:P647 P649:P657 P659:P667">
    <cfRule type="expression" dxfId="4" priority="69" stopIfTrue="1">
      <formula>AND(P569&gt;$R569,NOT(OR($N$429:$N$61089=1)))</formula>
    </cfRule>
  </conditionalFormatting>
  <conditionalFormatting sqref="N568:N667 P568:P667">
    <cfRule type="expression" dxfId="3"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opLeftCell="A6" workbookViewId="0">
      <pane xSplit="8" ySplit="29" topLeftCell="I35" activePane="bottomRight" state="frozen"/>
      <selection activeCell="A6" sqref="A6"/>
      <selection pane="topRight" activeCell="I6" sqref="I6"/>
      <selection pane="bottomLeft" activeCell="A35" sqref="A35"/>
      <selection pane="bottomRight" activeCell="R644" sqref="R644"/>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collapsed="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hidden="1" customHeight="1" outlineLevel="1" collapsed="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hidden="1"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hidden="1"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hidden="1" customHeight="1" outlineLevel="1" collapsed="1" x14ac:dyDescent="0.25">
      <c r="A18" s="440"/>
      <c r="B18" s="449"/>
      <c r="C18" s="442">
        <f>INT($C$6)+1.045</f>
        <v>2.0449999999999999</v>
      </c>
      <c r="D18" s="471"/>
      <c r="E18" s="467"/>
      <c r="F18" s="467"/>
      <c r="G18" s="471"/>
      <c r="H18" s="476" t="s">
        <v>494</v>
      </c>
      <c r="I18" s="708">
        <v>44332.6521341435</v>
      </c>
      <c r="J18" s="832" t="s">
        <v>1006</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hidden="1" customHeight="1" outlineLevel="1" collapsed="1" x14ac:dyDescent="0.25">
      <c r="A21" s="440"/>
      <c r="B21" s="449"/>
      <c r="C21" s="442">
        <f>INT($C$6)+1.045</f>
        <v>2.0449999999999999</v>
      </c>
      <c r="D21" s="471"/>
      <c r="E21" s="467"/>
      <c r="F21" s="467"/>
      <c r="G21" s="471"/>
      <c r="H21" s="476" t="s">
        <v>495</v>
      </c>
      <c r="I21" s="586">
        <v>44332.649593402799</v>
      </c>
      <c r="J21" s="835" t="s">
        <v>1005</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hidden="1"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507</v>
      </c>
      <c r="I52" s="492"/>
      <c r="J52" s="493">
        <v>3</v>
      </c>
      <c r="K52" s="476"/>
      <c r="L52" s="476" t="s">
        <v>986</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878</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877</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974</v>
      </c>
      <c r="O73" s="867" t="s">
        <v>973</v>
      </c>
      <c r="P73" s="868"/>
      <c r="Q73" s="868"/>
      <c r="R73" s="868"/>
      <c r="S73" s="868"/>
      <c r="T73" s="868"/>
      <c r="U73" s="868"/>
      <c r="V73" s="869"/>
      <c r="W73" s="476"/>
      <c r="X73" s="476"/>
      <c r="Y73" s="551"/>
      <c r="Z73" s="695" t="str">
        <f>INDEX(i_i_idx,1,1)</f>
        <v>Autumn</v>
      </c>
      <c r="AA73" s="545" t="str">
        <f>INDEX(i_i_idx,2,1)</f>
        <v>Spring</v>
      </c>
      <c r="AB73" s="545" t="str">
        <f>INDEX(i_i_idx,1,1)</f>
        <v>Autumn</v>
      </c>
      <c r="AC73" s="545" t="str">
        <f>INDEX(i_i_idx,2,1)</f>
        <v>Spring</v>
      </c>
      <c r="AD73" s="545" t="str">
        <f>INDEX(i_i_idx,1,1)</f>
        <v>Autumn</v>
      </c>
      <c r="AE73" s="696" t="str">
        <f>INDEX(i_i_idx,2,1)</f>
        <v>Spring</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969</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 t="shared" ref="C84" si="3">INT($C$40)+2</f>
        <v>3</v>
      </c>
      <c r="D84" s="471"/>
      <c r="E84" s="467"/>
      <c r="F84" s="467"/>
      <c r="G84" s="471"/>
      <c r="H84" s="492"/>
      <c r="I84" s="768" t="s">
        <v>900</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 t="shared" ref="C94" si="5">INT($C$40)+2</f>
        <v>3</v>
      </c>
      <c r="D94" s="471"/>
      <c r="E94" s="467"/>
      <c r="F94" s="467"/>
      <c r="G94" s="471"/>
      <c r="H94" s="492"/>
      <c r="I94" s="768" t="s">
        <v>892</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 t="shared" ref="C104" si="6">INT($C$40)+2</f>
        <v>3</v>
      </c>
      <c r="D104" s="471"/>
      <c r="E104" s="467"/>
      <c r="F104" s="467"/>
      <c r="G104" s="471"/>
      <c r="H104" s="492"/>
      <c r="I104" s="768" t="s">
        <v>893</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 t="shared" ref="C114" si="8">INT($C$40)+2</f>
        <v>3</v>
      </c>
      <c r="D114" s="471"/>
      <c r="E114" s="467"/>
      <c r="F114" s="467"/>
      <c r="G114" s="471"/>
      <c r="H114" s="492"/>
      <c r="I114" s="768" t="s">
        <v>894</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 t="shared" ref="C124" si="9">INT($C$40)+2</f>
        <v>3</v>
      </c>
      <c r="D124" s="471"/>
      <c r="E124" s="467"/>
      <c r="F124" s="467"/>
      <c r="G124" s="471"/>
      <c r="H124" s="492"/>
      <c r="I124" s="768" t="s">
        <v>895</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 t="shared" ref="C134" si="10">INT($C$40)+2</f>
        <v>3</v>
      </c>
      <c r="D134" s="471"/>
      <c r="E134" s="467"/>
      <c r="F134" s="467"/>
      <c r="G134" s="471"/>
      <c r="H134" s="492"/>
      <c r="I134" s="768" t="s">
        <v>896</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 t="shared" ref="C144" si="13">INT($C$40)+2</f>
        <v>3</v>
      </c>
      <c r="D144" s="471"/>
      <c r="E144" s="467"/>
      <c r="F144" s="467"/>
      <c r="G144" s="471"/>
      <c r="H144" s="492"/>
      <c r="I144" s="768" t="s">
        <v>897</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 t="shared" ref="C154" si="14">INT($C$40)+2</f>
        <v>3</v>
      </c>
      <c r="D154" s="471"/>
      <c r="E154" s="467"/>
      <c r="F154" s="467"/>
      <c r="G154" s="471"/>
      <c r="H154" s="492"/>
      <c r="I154" s="768" t="s">
        <v>898</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 t="shared" ref="C164" si="15">INT($C$40)+2</f>
        <v>3</v>
      </c>
      <c r="D164" s="471"/>
      <c r="E164" s="467"/>
      <c r="F164" s="467"/>
      <c r="G164" s="471"/>
      <c r="H164" s="492"/>
      <c r="I164" s="768" t="s">
        <v>899</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599</v>
      </c>
      <c r="J228" s="492" t="s">
        <v>600</v>
      </c>
      <c r="K228" s="492" t="s">
        <v>890</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1003</v>
      </c>
      <c r="I258" s="537" t="b">
        <v>0</v>
      </c>
      <c r="J258" s="493" t="b">
        <v>1</v>
      </c>
      <c r="K258" s="538">
        <f t="shared" ref="K258:Q258" si="20">DATE($I$260,MONTH(INDEX($N$266:$Q$266,1,K$247+1)),DAY(INDEX($N$266:$Q$266,1,K$247+1)))</f>
        <v>43600</v>
      </c>
      <c r="L258" s="538">
        <f t="shared" si="20"/>
        <v>43600</v>
      </c>
      <c r="M258" s="538">
        <f t="shared" si="20"/>
        <v>43600</v>
      </c>
      <c r="N258" s="538">
        <f t="shared" si="20"/>
        <v>43600</v>
      </c>
      <c r="O258" s="538">
        <f t="shared" si="20"/>
        <v>43600</v>
      </c>
      <c r="P258" s="538">
        <f t="shared" si="20"/>
        <v>43600</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1004</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619</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620</v>
      </c>
      <c r="AD260" s="837"/>
      <c r="AE260" s="837"/>
      <c r="AF260" s="838"/>
      <c r="AG260" s="476"/>
      <c r="AH260" s="544" t="s">
        <v>621</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622</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623</v>
      </c>
      <c r="F262" s="529"/>
      <c r="G262" s="471"/>
      <c r="H262" s="545" t="s">
        <v>624</v>
      </c>
      <c r="I262" s="499" t="s">
        <v>625</v>
      </c>
      <c r="J262" s="546"/>
      <c r="K262" s="479">
        <f>COUNTA($H$263:$H$279)</f>
        <v>2</v>
      </c>
      <c r="L262" s="479">
        <f>COUNTA($I$263:$I$279)/K262</f>
        <v>8</v>
      </c>
      <c r="M262" s="547">
        <v>-8</v>
      </c>
      <c r="N262" s="499" t="s">
        <v>956</v>
      </c>
      <c r="O262" s="499"/>
      <c r="P262" s="499"/>
      <c r="Q262" s="499"/>
      <c r="R262" s="499" t="s">
        <v>626</v>
      </c>
      <c r="S262" s="499"/>
      <c r="T262" s="499"/>
      <c r="U262" s="499"/>
      <c r="V262" s="476"/>
      <c r="W262" s="548" t="s">
        <v>627</v>
      </c>
      <c r="X262" s="548" t="s">
        <v>628</v>
      </c>
      <c r="Y262" s="548" t="s">
        <v>629</v>
      </c>
      <c r="Z262" s="548" t="s">
        <v>630</v>
      </c>
      <c r="AA262" s="549"/>
      <c r="AB262" s="476"/>
      <c r="AC262" s="548" t="s">
        <v>627</v>
      </c>
      <c r="AD262" s="548" t="s">
        <v>628</v>
      </c>
      <c r="AE262" s="548" t="s">
        <v>629</v>
      </c>
      <c r="AF262" s="548" t="s">
        <v>630</v>
      </c>
      <c r="AG262" s="476"/>
      <c r="AH262" s="550" t="s">
        <v>627</v>
      </c>
      <c r="AI262" s="550" t="s">
        <v>628</v>
      </c>
      <c r="AJ262" s="550" t="s">
        <v>629</v>
      </c>
      <c r="AK262" s="550" t="s">
        <v>630</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Autumn</v>
      </c>
      <c r="I263" s="551">
        <v>0</v>
      </c>
      <c r="J263" s="552" t="s">
        <v>631</v>
      </c>
      <c r="K263" s="553">
        <f>N263-150</f>
        <v>43872</v>
      </c>
      <c r="L263" s="553">
        <f>K263+17/2</f>
        <v>43880.5</v>
      </c>
      <c r="M263" s="476"/>
      <c r="N263" s="554">
        <v>44022</v>
      </c>
      <c r="O263" s="554">
        <v>44013</v>
      </c>
      <c r="P263" s="554">
        <v>44013</v>
      </c>
      <c r="Q263" s="554">
        <v>43982</v>
      </c>
      <c r="R263" s="555">
        <f t="shared" ref="R263:U278" si="22">DATE($I$260,MONTH(INDEX($N263:$Q263,1,R$247+1)),DAY(INDEX($N263:$Q263,1,R$247+1)))</f>
        <v>43656</v>
      </c>
      <c r="S263" s="555">
        <f t="shared" si="22"/>
        <v>43647</v>
      </c>
      <c r="T263" s="555">
        <f t="shared" si="22"/>
        <v>43647</v>
      </c>
      <c r="U263" s="555">
        <f t="shared" si="22"/>
        <v>43616</v>
      </c>
      <c r="V263" s="476"/>
      <c r="W263" s="556">
        <f t="shared" ref="W263:W278" si="23">((N263-150)-INDEX(N$258:N$259,$E263,1))/30.5</f>
        <v>8.9180327868852451</v>
      </c>
      <c r="X263" s="556">
        <f t="shared" ref="X263:X278" si="24">((O263-150)-INDEX(O$258:O$259,$E263,1))/30.5</f>
        <v>8.6229508196721305</v>
      </c>
      <c r="Y263" s="556">
        <f t="shared" ref="Y263:Y278" si="25">((P263-150)-INDEX(P$258:P$259,$E263,1))/30.5</f>
        <v>8.6229508196721305</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632</v>
      </c>
      <c r="K264" s="553">
        <f>N264-150</f>
        <v>44181</v>
      </c>
      <c r="L264" s="553">
        <f>K264+17/2</f>
        <v>44189.5</v>
      </c>
      <c r="M264" s="476"/>
      <c r="N264" s="554">
        <v>44331</v>
      </c>
      <c r="O264" s="554">
        <v>44301</v>
      </c>
      <c r="P264" s="554">
        <v>44301</v>
      </c>
      <c r="Q264" s="554">
        <v>44301</v>
      </c>
      <c r="R264" s="555">
        <f t="shared" si="22"/>
        <v>43600</v>
      </c>
      <c r="S264" s="555">
        <f t="shared" si="22"/>
        <v>43570</v>
      </c>
      <c r="T264" s="555">
        <f t="shared" si="22"/>
        <v>43570</v>
      </c>
      <c r="U264" s="555">
        <f t="shared" si="22"/>
        <v>43570</v>
      </c>
      <c r="V264" s="476"/>
      <c r="W264" s="565">
        <f t="shared" si="23"/>
        <v>19.049180327868854</v>
      </c>
      <c r="X264" s="565">
        <f t="shared" si="24"/>
        <v>18.065573770491802</v>
      </c>
      <c r="Y264" s="565">
        <f t="shared" si="25"/>
        <v>18.065573770491802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27">INT($C$239+3)</f>
        <v>4</v>
      </c>
      <c r="D265" s="471"/>
      <c r="E265" s="529">
        <v>1</v>
      </c>
      <c r="F265" s="529"/>
      <c r="G265" s="471"/>
      <c r="H265" s="476"/>
      <c r="I265" s="551">
        <v>2</v>
      </c>
      <c r="J265" s="573" t="s">
        <v>633</v>
      </c>
      <c r="K265" s="574"/>
      <c r="L265" s="476"/>
      <c r="M265" s="476"/>
      <c r="N265" s="575">
        <f t="shared" ref="N265:Q270" si="28">DATEVALUE(DAY(N264)&amp;"/"&amp;MONTH(N264)&amp;"/"&amp;YEAR(N264)+1)</f>
        <v>44696</v>
      </c>
      <c r="O265" s="575">
        <f t="shared" si="28"/>
        <v>44666</v>
      </c>
      <c r="P265" s="575">
        <f t="shared" si="28"/>
        <v>44666</v>
      </c>
      <c r="Q265" s="575">
        <f t="shared" si="28"/>
        <v>44666</v>
      </c>
      <c r="R265" s="555">
        <f t="shared" si="22"/>
        <v>43600</v>
      </c>
      <c r="S265" s="555">
        <f t="shared" si="22"/>
        <v>43570</v>
      </c>
      <c r="T265" s="555">
        <f t="shared" si="22"/>
        <v>43570</v>
      </c>
      <c r="U265" s="555">
        <f t="shared" si="22"/>
        <v>43570</v>
      </c>
      <c r="V265" s="476"/>
      <c r="W265" s="565">
        <f t="shared" si="23"/>
        <v>31.016393442622952</v>
      </c>
      <c r="X265" s="565">
        <f t="shared" si="24"/>
        <v>30.032786885245901</v>
      </c>
      <c r="Y265" s="565">
        <f t="shared" si="25"/>
        <v>30.032786885245901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27"/>
        <v>4</v>
      </c>
      <c r="D266" s="471"/>
      <c r="E266" s="529">
        <v>1</v>
      </c>
      <c r="F266" s="529"/>
      <c r="G266" s="471"/>
      <c r="H266" s="476"/>
      <c r="I266" s="476">
        <v>3</v>
      </c>
      <c r="J266" s="475" t="s">
        <v>634</v>
      </c>
      <c r="K266" s="476"/>
      <c r="L266" s="476"/>
      <c r="M266" s="476"/>
      <c r="N266" s="575">
        <f t="shared" si="28"/>
        <v>45061</v>
      </c>
      <c r="O266" s="575">
        <f t="shared" si="28"/>
        <v>45031</v>
      </c>
      <c r="P266" s="575">
        <f t="shared" si="28"/>
        <v>45031</v>
      </c>
      <c r="Q266" s="575">
        <f t="shared" si="28"/>
        <v>45031</v>
      </c>
      <c r="R266" s="555">
        <f t="shared" si="22"/>
        <v>43600</v>
      </c>
      <c r="S266" s="555">
        <f t="shared" si="22"/>
        <v>43570</v>
      </c>
      <c r="T266" s="555">
        <f t="shared" si="22"/>
        <v>43570</v>
      </c>
      <c r="U266" s="555">
        <f t="shared" si="22"/>
        <v>43570</v>
      </c>
      <c r="V266" s="476"/>
      <c r="W266" s="565">
        <f t="shared" si="23"/>
        <v>42.983606557377051</v>
      </c>
      <c r="X266" s="565">
        <f t="shared" si="24"/>
        <v>42</v>
      </c>
      <c r="Y266" s="565">
        <f t="shared" si="25"/>
        <v>42</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27"/>
        <v>4</v>
      </c>
      <c r="D267" s="471"/>
      <c r="E267" s="529">
        <v>1</v>
      </c>
      <c r="F267" s="529"/>
      <c r="G267" s="471"/>
      <c r="H267" s="476"/>
      <c r="I267" s="476">
        <v>4</v>
      </c>
      <c r="J267" s="476" t="s">
        <v>635</v>
      </c>
      <c r="K267" s="476"/>
      <c r="L267" s="476"/>
      <c r="M267" s="476"/>
      <c r="N267" s="575">
        <f t="shared" si="28"/>
        <v>45427</v>
      </c>
      <c r="O267" s="575">
        <f t="shared" si="28"/>
        <v>45397</v>
      </c>
      <c r="P267" s="575">
        <f t="shared" si="28"/>
        <v>45397</v>
      </c>
      <c r="Q267" s="575">
        <f t="shared" si="28"/>
        <v>45397</v>
      </c>
      <c r="R267" s="555">
        <f t="shared" si="22"/>
        <v>43600</v>
      </c>
      <c r="S267" s="555">
        <f t="shared" si="22"/>
        <v>43570</v>
      </c>
      <c r="T267" s="555">
        <f t="shared" si="22"/>
        <v>43570</v>
      </c>
      <c r="U267" s="555">
        <f t="shared" si="22"/>
        <v>43570</v>
      </c>
      <c r="V267" s="476"/>
      <c r="W267" s="565">
        <f t="shared" si="23"/>
        <v>54.983606557377051</v>
      </c>
      <c r="X267" s="565">
        <f t="shared" si="24"/>
        <v>54</v>
      </c>
      <c r="Y267" s="565">
        <f t="shared" si="25"/>
        <v>54</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27"/>
        <v>4</v>
      </c>
      <c r="D268" s="471"/>
      <c r="E268" s="529">
        <v>1</v>
      </c>
      <c r="F268" s="529"/>
      <c r="G268" s="471"/>
      <c r="H268" s="476"/>
      <c r="I268" s="476">
        <v>5</v>
      </c>
      <c r="J268" s="476" t="s">
        <v>636</v>
      </c>
      <c r="K268" s="476"/>
      <c r="L268" s="476"/>
      <c r="M268" s="476"/>
      <c r="N268" s="575">
        <f t="shared" si="28"/>
        <v>45792</v>
      </c>
      <c r="O268" s="575">
        <f t="shared" si="28"/>
        <v>45762</v>
      </c>
      <c r="P268" s="575">
        <f t="shared" si="28"/>
        <v>45762</v>
      </c>
      <c r="Q268" s="575">
        <f t="shared" si="28"/>
        <v>45762</v>
      </c>
      <c r="R268" s="555">
        <f t="shared" si="22"/>
        <v>43600</v>
      </c>
      <c r="S268" s="555">
        <f t="shared" si="22"/>
        <v>43570</v>
      </c>
      <c r="T268" s="555">
        <f t="shared" si="22"/>
        <v>43570</v>
      </c>
      <c r="U268" s="555">
        <f t="shared" si="22"/>
        <v>43570</v>
      </c>
      <c r="V268" s="476"/>
      <c r="W268" s="565">
        <f t="shared" si="23"/>
        <v>66.950819672131146</v>
      </c>
      <c r="X268" s="565">
        <f t="shared" si="24"/>
        <v>65.967213114754102</v>
      </c>
      <c r="Y268" s="565">
        <f t="shared" si="25"/>
        <v>65.967213114754102</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27"/>
        <v>4</v>
      </c>
      <c r="D269" s="471"/>
      <c r="E269" s="529">
        <v>1</v>
      </c>
      <c r="F269" s="529"/>
      <c r="G269" s="471"/>
      <c r="H269" s="476"/>
      <c r="I269" s="476">
        <v>6</v>
      </c>
      <c r="J269" s="476" t="s">
        <v>637</v>
      </c>
      <c r="K269" s="476"/>
      <c r="L269" s="476"/>
      <c r="M269" s="476"/>
      <c r="N269" s="575">
        <f t="shared" si="28"/>
        <v>46157</v>
      </c>
      <c r="O269" s="575">
        <f t="shared" si="28"/>
        <v>46127</v>
      </c>
      <c r="P269" s="575">
        <f t="shared" si="28"/>
        <v>46127</v>
      </c>
      <c r="Q269" s="575">
        <f t="shared" si="28"/>
        <v>46127</v>
      </c>
      <c r="R269" s="555">
        <f t="shared" si="22"/>
        <v>43600</v>
      </c>
      <c r="S269" s="555">
        <f t="shared" si="22"/>
        <v>43570</v>
      </c>
      <c r="T269" s="555">
        <f t="shared" si="22"/>
        <v>43570</v>
      </c>
      <c r="U269" s="555">
        <f t="shared" si="22"/>
        <v>43570</v>
      </c>
      <c r="V269" s="476"/>
      <c r="W269" s="565">
        <f t="shared" si="23"/>
        <v>78.918032786885249</v>
      </c>
      <c r="X269" s="565">
        <f t="shared" si="24"/>
        <v>77.93442622950819</v>
      </c>
      <c r="Y269" s="565">
        <f t="shared" si="25"/>
        <v>77.93442622950819</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27"/>
        <v>4</v>
      </c>
      <c r="D270" s="471"/>
      <c r="E270" s="529">
        <v>1</v>
      </c>
      <c r="F270" s="529"/>
      <c r="G270" s="471"/>
      <c r="H270" s="476"/>
      <c r="I270" s="476">
        <v>7</v>
      </c>
      <c r="J270" s="476" t="s">
        <v>638</v>
      </c>
      <c r="K270" s="476"/>
      <c r="L270" s="476"/>
      <c r="M270" s="476"/>
      <c r="N270" s="575">
        <f t="shared" si="28"/>
        <v>46522</v>
      </c>
      <c r="O270" s="575">
        <f t="shared" si="28"/>
        <v>46492</v>
      </c>
      <c r="P270" s="575">
        <f t="shared" si="28"/>
        <v>46492</v>
      </c>
      <c r="Q270" s="575">
        <f t="shared" si="28"/>
        <v>46492</v>
      </c>
      <c r="R270" s="555">
        <f t="shared" si="22"/>
        <v>43600</v>
      </c>
      <c r="S270" s="555">
        <f t="shared" si="22"/>
        <v>43570</v>
      </c>
      <c r="T270" s="555">
        <f t="shared" si="22"/>
        <v>43570</v>
      </c>
      <c r="U270" s="555">
        <f t="shared" si="22"/>
        <v>43570</v>
      </c>
      <c r="V270" s="476"/>
      <c r="W270" s="576">
        <f t="shared" si="23"/>
        <v>90.885245901639351</v>
      </c>
      <c r="X270" s="576">
        <f t="shared" si="24"/>
        <v>89.901639344262293</v>
      </c>
      <c r="Y270" s="576">
        <f t="shared" si="25"/>
        <v>89.901639344262293</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Spring</v>
      </c>
      <c r="I271" s="476">
        <v>0</v>
      </c>
      <c r="J271" s="552" t="s">
        <v>631</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632</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29">INT($C$239+3)</f>
        <v>4</v>
      </c>
      <c r="D273" s="471"/>
      <c r="E273" s="529">
        <v>2</v>
      </c>
      <c r="F273" s="529"/>
      <c r="G273" s="471"/>
      <c r="H273" s="476"/>
      <c r="I273" s="476">
        <v>2</v>
      </c>
      <c r="J273" s="564" t="s">
        <v>639</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29"/>
        <v>4</v>
      </c>
      <c r="D274" s="471"/>
      <c r="E274" s="529">
        <v>2</v>
      </c>
      <c r="F274" s="529"/>
      <c r="G274" s="471"/>
      <c r="H274" s="476"/>
      <c r="I274" s="476">
        <v>3</v>
      </c>
      <c r="J274" s="564" t="s">
        <v>640</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29"/>
        <v>4</v>
      </c>
      <c r="D275" s="471"/>
      <c r="E275" s="529">
        <v>2</v>
      </c>
      <c r="F275" s="529"/>
      <c r="G275" s="471"/>
      <c r="H275" s="476"/>
      <c r="I275" s="476">
        <v>4</v>
      </c>
      <c r="J275" s="564" t="s">
        <v>641</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29"/>
        <v>4</v>
      </c>
      <c r="D276" s="471"/>
      <c r="E276" s="529">
        <v>2</v>
      </c>
      <c r="F276" s="529"/>
      <c r="G276" s="471"/>
      <c r="H276" s="476"/>
      <c r="I276" s="476">
        <v>5</v>
      </c>
      <c r="J276" s="564" t="s">
        <v>642</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29"/>
        <v>4</v>
      </c>
      <c r="D277" s="471"/>
      <c r="E277" s="529">
        <v>2</v>
      </c>
      <c r="F277" s="529"/>
      <c r="G277" s="471"/>
      <c r="H277" s="476"/>
      <c r="I277" s="476">
        <v>6</v>
      </c>
      <c r="J277" s="564" t="s">
        <v>643</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29"/>
        <v>4</v>
      </c>
      <c r="D278" s="471"/>
      <c r="E278" s="529">
        <v>2</v>
      </c>
      <c r="F278" s="529"/>
      <c r="G278" s="471"/>
      <c r="H278" s="476"/>
      <c r="I278" s="476">
        <v>7</v>
      </c>
      <c r="J278" s="573" t="s">
        <v>644</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outlineLevel="2" x14ac:dyDescent="0.25">
      <c r="A280" s="440"/>
      <c r="B280" s="449"/>
      <c r="C280" s="442">
        <f>INT($C$239)+2</f>
        <v>3</v>
      </c>
      <c r="D280" s="471"/>
      <c r="E280" s="529" t="s">
        <v>623</v>
      </c>
      <c r="F280" s="529"/>
      <c r="G280" s="471"/>
      <c r="H280" s="545" t="s">
        <v>624</v>
      </c>
      <c r="I280" s="499" t="s">
        <v>625</v>
      </c>
      <c r="J280" s="499"/>
      <c r="K280" s="476"/>
      <c r="L280" s="476"/>
      <c r="M280" s="476"/>
      <c r="N280" s="499" t="s">
        <v>645</v>
      </c>
      <c r="O280" s="499"/>
      <c r="P280" s="499"/>
      <c r="Q280" s="499"/>
      <c r="R280" s="476" t="s">
        <v>646</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Autumn</v>
      </c>
      <c r="I281" s="476">
        <v>0</v>
      </c>
      <c r="J281" s="476" t="s">
        <v>647</v>
      </c>
      <c r="K281" s="476"/>
      <c r="L281" s="476"/>
      <c r="M281" s="476"/>
      <c r="N281" s="584">
        <v>2.5000000000000001E-2</v>
      </c>
      <c r="O281" s="584">
        <v>2.5000000000000001E-2</v>
      </c>
      <c r="P281" s="584">
        <v>2.5000000000000001E-2</v>
      </c>
      <c r="Q281" s="584">
        <v>2.5000000000000001E-2</v>
      </c>
      <c r="R281" s="585">
        <f t="shared" ref="R281:R296" si="31">N263-150</f>
        <v>43872</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648</v>
      </c>
      <c r="K282" s="476"/>
      <c r="L282" s="476"/>
      <c r="M282" s="476"/>
      <c r="N282" s="584">
        <v>2.5000000000000001E-2</v>
      </c>
      <c r="O282" s="584">
        <v>2.5000000000000001E-2</v>
      </c>
      <c r="P282" s="584">
        <v>2.5000000000000001E-2</v>
      </c>
      <c r="Q282" s="584">
        <v>2.5000000000000001E-2</v>
      </c>
      <c r="R282" s="585">
        <f t="shared" si="31"/>
        <v>44181</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35">INT($C$239+3)</f>
        <v>4</v>
      </c>
      <c r="D283" s="471"/>
      <c r="E283" s="529">
        <v>1</v>
      </c>
      <c r="F283" s="529"/>
      <c r="G283" s="471"/>
      <c r="H283" s="476"/>
      <c r="I283" s="476">
        <v>2</v>
      </c>
      <c r="J283" s="476" t="s">
        <v>649</v>
      </c>
      <c r="K283" s="476"/>
      <c r="L283" s="476"/>
      <c r="M283" s="476"/>
      <c r="N283" s="584">
        <v>1.4999999999999999E-2</v>
      </c>
      <c r="O283" s="584">
        <v>1.4999999999999999E-2</v>
      </c>
      <c r="P283" s="584">
        <v>1.4999999999999999E-2</v>
      </c>
      <c r="Q283" s="584">
        <v>1.4999999999999999E-2</v>
      </c>
      <c r="R283" s="585">
        <f t="shared" si="31"/>
        <v>44546</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35"/>
        <v>4</v>
      </c>
      <c r="D284" s="471"/>
      <c r="E284" s="529">
        <v>1</v>
      </c>
      <c r="F284" s="529"/>
      <c r="G284" s="471"/>
      <c r="H284" s="476"/>
      <c r="I284" s="476">
        <v>3</v>
      </c>
      <c r="J284" s="476" t="s">
        <v>634</v>
      </c>
      <c r="K284" s="476"/>
      <c r="L284" s="476"/>
      <c r="M284" s="476"/>
      <c r="N284" s="584">
        <v>1.4999999999999999E-2</v>
      </c>
      <c r="O284" s="584">
        <v>1.4999999999999999E-2</v>
      </c>
      <c r="P284" s="584">
        <v>1.4999999999999999E-2</v>
      </c>
      <c r="Q284" s="584">
        <v>1.4999999999999999E-2</v>
      </c>
      <c r="R284" s="585">
        <f t="shared" si="31"/>
        <v>44911</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35"/>
        <v>4</v>
      </c>
      <c r="D285" s="471"/>
      <c r="E285" s="529">
        <v>1</v>
      </c>
      <c r="F285" s="529"/>
      <c r="G285" s="471"/>
      <c r="H285" s="476"/>
      <c r="I285" s="476">
        <v>4</v>
      </c>
      <c r="J285" s="476" t="s">
        <v>635</v>
      </c>
      <c r="K285" s="476"/>
      <c r="L285" s="476"/>
      <c r="M285" s="476"/>
      <c r="N285" s="584">
        <v>1.4999999999999999E-2</v>
      </c>
      <c r="O285" s="584">
        <v>1.4999999999999999E-2</v>
      </c>
      <c r="P285" s="584">
        <v>1.4999999999999999E-2</v>
      </c>
      <c r="Q285" s="584">
        <v>1.4999999999999999E-2</v>
      </c>
      <c r="R285" s="585">
        <f t="shared" si="31"/>
        <v>45277</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35"/>
        <v>4</v>
      </c>
      <c r="D286" s="471"/>
      <c r="E286" s="529">
        <v>1</v>
      </c>
      <c r="F286" s="529"/>
      <c r="G286" s="471"/>
      <c r="H286" s="476"/>
      <c r="I286" s="476">
        <v>5</v>
      </c>
      <c r="J286" s="476" t="s">
        <v>636</v>
      </c>
      <c r="K286" s="476"/>
      <c r="L286" s="476"/>
      <c r="M286" s="476"/>
      <c r="N286" s="584">
        <v>1.4999999999999999E-2</v>
      </c>
      <c r="O286" s="584">
        <v>1.4999999999999999E-2</v>
      </c>
      <c r="P286" s="584">
        <v>1.4999999999999999E-2</v>
      </c>
      <c r="Q286" s="584">
        <v>1.4999999999999999E-2</v>
      </c>
      <c r="R286" s="585">
        <f t="shared" si="31"/>
        <v>45642</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35"/>
        <v>4</v>
      </c>
      <c r="D287" s="471"/>
      <c r="E287" s="529">
        <v>1</v>
      </c>
      <c r="F287" s="529"/>
      <c r="G287" s="471"/>
      <c r="H287" s="476"/>
      <c r="I287" s="476">
        <v>6</v>
      </c>
      <c r="J287" s="476" t="s">
        <v>637</v>
      </c>
      <c r="K287" s="476"/>
      <c r="L287" s="476"/>
      <c r="M287" s="476"/>
      <c r="N287" s="584">
        <v>1.4999999999999999E-2</v>
      </c>
      <c r="O287" s="584">
        <v>1.4999999999999999E-2</v>
      </c>
      <c r="P287" s="584">
        <v>1.4999999999999999E-2</v>
      </c>
      <c r="Q287" s="584">
        <v>1.4999999999999999E-2</v>
      </c>
      <c r="R287" s="585">
        <f t="shared" si="31"/>
        <v>46007</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35"/>
        <v>4</v>
      </c>
      <c r="D288" s="471"/>
      <c r="E288" s="529">
        <v>1</v>
      </c>
      <c r="F288" s="529"/>
      <c r="G288" s="471"/>
      <c r="H288" s="476"/>
      <c r="I288" s="476">
        <v>7</v>
      </c>
      <c r="J288" s="476" t="s">
        <v>638</v>
      </c>
      <c r="K288" s="476"/>
      <c r="L288" s="476"/>
      <c r="M288" s="476"/>
      <c r="N288" s="584">
        <v>1.4999999999999999E-2</v>
      </c>
      <c r="O288" s="584">
        <v>1.4999999999999999E-2</v>
      </c>
      <c r="P288" s="584">
        <v>1.4999999999999999E-2</v>
      </c>
      <c r="Q288" s="584">
        <v>1.4999999999999999E-2</v>
      </c>
      <c r="R288" s="585">
        <f t="shared" si="31"/>
        <v>46372</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Spring</v>
      </c>
      <c r="I289" s="476">
        <v>0</v>
      </c>
      <c r="J289" s="476" t="s">
        <v>647</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648</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36">INT($C$239+3)</f>
        <v>4</v>
      </c>
      <c r="D291" s="471"/>
      <c r="E291" s="529">
        <v>2</v>
      </c>
      <c r="F291" s="529"/>
      <c r="G291" s="471"/>
      <c r="H291" s="476"/>
      <c r="I291" s="476">
        <v>2</v>
      </c>
      <c r="J291" s="476" t="s">
        <v>649</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36"/>
        <v>4</v>
      </c>
      <c r="D292" s="471"/>
      <c r="E292" s="529">
        <v>2</v>
      </c>
      <c r="F292" s="529"/>
      <c r="G292" s="471"/>
      <c r="H292" s="476"/>
      <c r="I292" s="476">
        <v>3</v>
      </c>
      <c r="J292" s="476" t="s">
        <v>634</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36"/>
        <v>4</v>
      </c>
      <c r="D293" s="471"/>
      <c r="E293" s="529">
        <v>2</v>
      </c>
      <c r="F293" s="529"/>
      <c r="G293" s="471"/>
      <c r="H293" s="476"/>
      <c r="I293" s="476">
        <v>4</v>
      </c>
      <c r="J293" s="476" t="s">
        <v>635</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36"/>
        <v>4</v>
      </c>
      <c r="D294" s="471"/>
      <c r="E294" s="529">
        <v>2</v>
      </c>
      <c r="F294" s="529"/>
      <c r="G294" s="471"/>
      <c r="H294" s="476"/>
      <c r="I294" s="476">
        <v>5</v>
      </c>
      <c r="J294" s="476" t="s">
        <v>636</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36"/>
        <v>4</v>
      </c>
      <c r="D295" s="471"/>
      <c r="E295" s="529">
        <v>2</v>
      </c>
      <c r="F295" s="529"/>
      <c r="G295" s="471"/>
      <c r="H295" s="476"/>
      <c r="I295" s="476">
        <v>6</v>
      </c>
      <c r="J295" s="476" t="s">
        <v>637</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36"/>
        <v>4</v>
      </c>
      <c r="D296" s="471"/>
      <c r="E296" s="529">
        <v>2</v>
      </c>
      <c r="F296" s="529"/>
      <c r="G296" s="471"/>
      <c r="H296" s="476"/>
      <c r="I296" s="476">
        <v>7</v>
      </c>
      <c r="J296" s="476" t="s">
        <v>638</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outlineLevel="2" x14ac:dyDescent="0.25">
      <c r="A298" s="440"/>
      <c r="B298" s="449"/>
      <c r="C298" s="442">
        <f>INT($C$239+3)</f>
        <v>4</v>
      </c>
      <c r="D298" s="471"/>
      <c r="E298" s="529"/>
      <c r="F298" s="529"/>
      <c r="G298" s="471"/>
      <c r="H298" s="545" t="s">
        <v>650</v>
      </c>
      <c r="I298" s="499" t="s">
        <v>651</v>
      </c>
      <c r="J298" s="498"/>
      <c r="K298" s="476"/>
      <c r="L298" s="476"/>
      <c r="M298" s="476"/>
      <c r="N298" s="476"/>
      <c r="O298" s="842" t="s">
        <v>652</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653</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outlineLevel="2" x14ac:dyDescent="0.25">
      <c r="A303" s="440"/>
      <c r="B303" s="449"/>
      <c r="C303" s="442">
        <f>INT($C$239+3)</f>
        <v>4</v>
      </c>
      <c r="D303" s="471"/>
      <c r="E303" s="529"/>
      <c r="F303" s="529"/>
      <c r="G303" s="471"/>
      <c r="H303" s="545" t="s">
        <v>624</v>
      </c>
      <c r="I303" s="476" t="s">
        <v>654</v>
      </c>
      <c r="J303" s="476"/>
      <c r="K303" s="476"/>
      <c r="L303" s="476"/>
      <c r="M303" s="476"/>
      <c r="N303" s="499" t="s">
        <v>655</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Autumn</v>
      </c>
      <c r="I304" s="510">
        <v>0.7</v>
      </c>
      <c r="J304" s="476"/>
      <c r="K304" s="476"/>
      <c r="L304" s="478" t="s">
        <v>656</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Spring</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outlineLevel="2" x14ac:dyDescent="0.25">
      <c r="A307" s="440"/>
      <c r="B307" s="449"/>
      <c r="C307" s="442">
        <f>INT($C$239+3)</f>
        <v>4</v>
      </c>
      <c r="D307" s="471"/>
      <c r="E307" s="529"/>
      <c r="F307" s="529"/>
      <c r="G307" s="471"/>
      <c r="H307" s="588" t="s">
        <v>657</v>
      </c>
      <c r="I307" s="492" t="s">
        <v>601</v>
      </c>
      <c r="J307" s="476"/>
      <c r="K307" s="478" t="s">
        <v>658</v>
      </c>
      <c r="L307" s="492">
        <f>COUNTA($H$308:$H$311)</f>
        <v>3</v>
      </c>
      <c r="M307" s="479">
        <v>-6</v>
      </c>
      <c r="N307" s="476"/>
      <c r="O307" s="476"/>
      <c r="P307" s="476"/>
      <c r="Q307" s="476"/>
      <c r="R307" s="499" t="s">
        <v>659</v>
      </c>
      <c r="S307" s="498"/>
      <c r="T307" s="498"/>
      <c r="U307" s="498"/>
      <c r="V307" s="476"/>
      <c r="W307" s="476" t="s">
        <v>660</v>
      </c>
      <c r="X307" s="476" t="s">
        <v>661</v>
      </c>
      <c r="Y307" s="476" t="s">
        <v>662</v>
      </c>
      <c r="Z307" s="476" t="s">
        <v>663</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664</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970</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971</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x14ac:dyDescent="0.25">
      <c r="A312" s="440"/>
      <c r="B312" s="449"/>
      <c r="C312" s="442">
        <f>INT($C$239)+1</f>
        <v>2</v>
      </c>
      <c r="D312" s="471"/>
      <c r="E312" s="529"/>
      <c r="F312" s="529"/>
      <c r="G312" s="471"/>
      <c r="H312" s="532" t="s">
        <v>665</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625</v>
      </c>
      <c r="J314" s="499"/>
      <c r="K314" s="476"/>
      <c r="L314" s="476"/>
      <c r="M314" s="476"/>
      <c r="N314" s="499" t="s">
        <v>666</v>
      </c>
      <c r="O314" s="499"/>
      <c r="P314" s="499"/>
      <c r="Q314" s="499"/>
      <c r="R314" s="476"/>
      <c r="S314" s="476"/>
      <c r="T314" s="476"/>
      <c r="U314" s="476"/>
      <c r="V314" s="476" t="s">
        <v>667</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38">INT($C$239)+3</f>
        <v>4</v>
      </c>
      <c r="D315" s="471"/>
      <c r="E315" s="529"/>
      <c r="F315" s="529"/>
      <c r="G315" s="471"/>
      <c r="H315" s="476"/>
      <c r="I315" s="476">
        <v>0</v>
      </c>
      <c r="J315" s="476" t="s">
        <v>647</v>
      </c>
      <c r="K315" s="476"/>
      <c r="L315" s="476"/>
      <c r="M315" s="476"/>
      <c r="N315" s="493">
        <v>1</v>
      </c>
      <c r="O315" s="493">
        <v>1</v>
      </c>
      <c r="P315" s="493">
        <v>1</v>
      </c>
      <c r="Q315" s="493">
        <v>1</v>
      </c>
      <c r="R315" s="476"/>
      <c r="S315" s="476"/>
      <c r="T315" s="476"/>
      <c r="U315" s="476"/>
      <c r="V315" s="476">
        <f t="shared" ref="V315:Y322" si="39">INDEX(i_scan_day,N315+1,0)+17*N$304</f>
        <v>69</v>
      </c>
      <c r="W315" s="476">
        <f t="shared" si="39"/>
        <v>69</v>
      </c>
      <c r="X315" s="476">
        <f t="shared" si="39"/>
        <v>69</v>
      </c>
      <c r="Y315" s="476">
        <f t="shared" si="39"/>
        <v>69</v>
      </c>
      <c r="Z315" s="553">
        <f>R281+V315</f>
        <v>43941</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38"/>
        <v>4</v>
      </c>
      <c r="D316" s="471"/>
      <c r="E316" s="529"/>
      <c r="F316" s="529"/>
      <c r="G316" s="471"/>
      <c r="H316" s="476"/>
      <c r="I316" s="476">
        <v>1</v>
      </c>
      <c r="J316" s="476" t="s">
        <v>648</v>
      </c>
      <c r="K316" s="476"/>
      <c r="L316" s="476"/>
      <c r="M316" s="476"/>
      <c r="N316" s="493">
        <v>1</v>
      </c>
      <c r="O316" s="493">
        <v>1</v>
      </c>
      <c r="P316" s="493">
        <v>1</v>
      </c>
      <c r="Q316" s="493">
        <v>1</v>
      </c>
      <c r="R316" s="476"/>
      <c r="S316" s="476"/>
      <c r="T316" s="476"/>
      <c r="U316" s="476"/>
      <c r="V316" s="476">
        <f t="shared" si="39"/>
        <v>69</v>
      </c>
      <c r="W316" s="476">
        <f t="shared" si="39"/>
        <v>69</v>
      </c>
      <c r="X316" s="476">
        <f t="shared" si="39"/>
        <v>69</v>
      </c>
      <c r="Y316" s="476">
        <f t="shared" si="39"/>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38"/>
        <v>4</v>
      </c>
      <c r="D317" s="471"/>
      <c r="E317" s="529"/>
      <c r="F317" s="529"/>
      <c r="G317" s="471"/>
      <c r="H317" s="476"/>
      <c r="I317" s="476">
        <v>2</v>
      </c>
      <c r="J317" s="476" t="s">
        <v>649</v>
      </c>
      <c r="K317" s="476"/>
      <c r="L317" s="476"/>
      <c r="M317" s="476"/>
      <c r="N317" s="493">
        <v>1</v>
      </c>
      <c r="O317" s="493">
        <v>1</v>
      </c>
      <c r="P317" s="493">
        <v>1</v>
      </c>
      <c r="Q317" s="493">
        <v>1</v>
      </c>
      <c r="R317" s="476"/>
      <c r="S317" s="476"/>
      <c r="T317" s="476"/>
      <c r="U317" s="476"/>
      <c r="V317" s="476">
        <f t="shared" si="39"/>
        <v>69</v>
      </c>
      <c r="W317" s="476">
        <f t="shared" si="39"/>
        <v>69</v>
      </c>
      <c r="X317" s="476">
        <f t="shared" si="39"/>
        <v>69</v>
      </c>
      <c r="Y317" s="476">
        <f t="shared" si="39"/>
        <v>69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38"/>
        <v>4</v>
      </c>
      <c r="D318" s="471"/>
      <c r="E318" s="529"/>
      <c r="F318" s="529"/>
      <c r="G318" s="471"/>
      <c r="H318" s="476"/>
      <c r="I318" s="476">
        <v>3</v>
      </c>
      <c r="J318" s="476" t="s">
        <v>634</v>
      </c>
      <c r="K318" s="476"/>
      <c r="L318" s="476"/>
      <c r="M318" s="476"/>
      <c r="N318" s="493">
        <v>1</v>
      </c>
      <c r="O318" s="493">
        <v>1</v>
      </c>
      <c r="P318" s="493">
        <v>1</v>
      </c>
      <c r="Q318" s="493">
        <v>1</v>
      </c>
      <c r="R318" s="476"/>
      <c r="S318" s="476"/>
      <c r="T318" s="476"/>
      <c r="U318" s="476"/>
      <c r="V318" s="476">
        <f t="shared" si="39"/>
        <v>69</v>
      </c>
      <c r="W318" s="476">
        <f t="shared" si="39"/>
        <v>69</v>
      </c>
      <c r="X318" s="476">
        <f t="shared" si="39"/>
        <v>69</v>
      </c>
      <c r="Y318" s="476">
        <f t="shared" si="39"/>
        <v>69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38"/>
        <v>4</v>
      </c>
      <c r="D319" s="471"/>
      <c r="E319" s="529"/>
      <c r="F319" s="529"/>
      <c r="G319" s="471"/>
      <c r="H319" s="476"/>
      <c r="I319" s="476">
        <v>4</v>
      </c>
      <c r="J319" s="476" t="s">
        <v>635</v>
      </c>
      <c r="K319" s="476"/>
      <c r="L319" s="476"/>
      <c r="M319" s="476"/>
      <c r="N319" s="493">
        <v>1</v>
      </c>
      <c r="O319" s="493">
        <v>1</v>
      </c>
      <c r="P319" s="493">
        <v>1</v>
      </c>
      <c r="Q319" s="493">
        <v>1</v>
      </c>
      <c r="R319" s="476"/>
      <c r="S319" s="476"/>
      <c r="T319" s="476"/>
      <c r="U319" s="476"/>
      <c r="V319" s="476">
        <f t="shared" si="39"/>
        <v>69</v>
      </c>
      <c r="W319" s="476">
        <f t="shared" si="39"/>
        <v>69</v>
      </c>
      <c r="X319" s="476">
        <f t="shared" si="39"/>
        <v>69</v>
      </c>
      <c r="Y319" s="476">
        <f t="shared" si="39"/>
        <v>69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38"/>
        <v>4</v>
      </c>
      <c r="D320" s="471"/>
      <c r="E320" s="529"/>
      <c r="F320" s="529"/>
      <c r="G320" s="471"/>
      <c r="H320" s="476"/>
      <c r="I320" s="476">
        <v>5</v>
      </c>
      <c r="J320" s="476" t="s">
        <v>636</v>
      </c>
      <c r="K320" s="476"/>
      <c r="L320" s="476"/>
      <c r="M320" s="476"/>
      <c r="N320" s="493">
        <v>1</v>
      </c>
      <c r="O320" s="493">
        <v>1</v>
      </c>
      <c r="P320" s="493">
        <v>1</v>
      </c>
      <c r="Q320" s="493">
        <v>1</v>
      </c>
      <c r="R320" s="476"/>
      <c r="S320" s="476"/>
      <c r="T320" s="476"/>
      <c r="U320" s="476"/>
      <c r="V320" s="476">
        <f t="shared" si="39"/>
        <v>69</v>
      </c>
      <c r="W320" s="476">
        <f t="shared" si="39"/>
        <v>69</v>
      </c>
      <c r="X320" s="476">
        <f t="shared" si="39"/>
        <v>69</v>
      </c>
      <c r="Y320" s="476">
        <f t="shared" si="39"/>
        <v>69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38"/>
        <v>4</v>
      </c>
      <c r="D321" s="471"/>
      <c r="E321" s="529"/>
      <c r="F321" s="529"/>
      <c r="G321" s="471"/>
      <c r="H321" s="476"/>
      <c r="I321" s="476">
        <v>6</v>
      </c>
      <c r="J321" s="476" t="s">
        <v>637</v>
      </c>
      <c r="K321" s="476"/>
      <c r="L321" s="476"/>
      <c r="M321" s="476"/>
      <c r="N321" s="493">
        <v>1</v>
      </c>
      <c r="O321" s="493">
        <v>1</v>
      </c>
      <c r="P321" s="493">
        <v>1</v>
      </c>
      <c r="Q321" s="493">
        <v>1</v>
      </c>
      <c r="R321" s="476"/>
      <c r="S321" s="476"/>
      <c r="T321" s="476"/>
      <c r="U321" s="476"/>
      <c r="V321" s="476">
        <f t="shared" si="39"/>
        <v>69</v>
      </c>
      <c r="W321" s="476">
        <f t="shared" si="39"/>
        <v>69</v>
      </c>
      <c r="X321" s="476">
        <f t="shared" si="39"/>
        <v>69</v>
      </c>
      <c r="Y321" s="476">
        <f t="shared" si="39"/>
        <v>69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38"/>
        <v>4</v>
      </c>
      <c r="D322" s="471"/>
      <c r="E322" s="529"/>
      <c r="F322" s="529"/>
      <c r="G322" s="471"/>
      <c r="H322" s="476"/>
      <c r="I322" s="476">
        <v>7</v>
      </c>
      <c r="J322" s="476" t="s">
        <v>638</v>
      </c>
      <c r="K322" s="476"/>
      <c r="L322" s="476"/>
      <c r="M322" s="476"/>
      <c r="N322" s="493">
        <v>1</v>
      </c>
      <c r="O322" s="493">
        <v>1</v>
      </c>
      <c r="P322" s="493">
        <v>1</v>
      </c>
      <c r="Q322" s="493">
        <v>1</v>
      </c>
      <c r="R322" s="476"/>
      <c r="S322" s="476"/>
      <c r="T322" s="476"/>
      <c r="U322" s="476"/>
      <c r="V322" s="476">
        <f t="shared" si="39"/>
        <v>69</v>
      </c>
      <c r="W322" s="476">
        <f t="shared" si="39"/>
        <v>69</v>
      </c>
      <c r="X322" s="476">
        <f t="shared" si="39"/>
        <v>69</v>
      </c>
      <c r="Y322" s="476">
        <f t="shared" si="39"/>
        <v>69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outlineLevel="2" x14ac:dyDescent="0.25">
      <c r="A324" s="440"/>
      <c r="B324" s="449"/>
      <c r="C324" s="442">
        <f>INT($C$239+3)</f>
        <v>4</v>
      </c>
      <c r="D324" s="471"/>
      <c r="E324" s="529"/>
      <c r="F324" s="529"/>
      <c r="G324" s="471"/>
      <c r="H324" s="545"/>
      <c r="I324" s="499" t="s">
        <v>625</v>
      </c>
      <c r="J324" s="499"/>
      <c r="K324" s="476"/>
      <c r="L324" s="476"/>
      <c r="M324" s="476"/>
      <c r="N324" s="499" t="s">
        <v>975</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40">INT($C$239)+3</f>
        <v>4</v>
      </c>
      <c r="D325" s="471"/>
      <c r="E325" s="529"/>
      <c r="F325" s="529"/>
      <c r="G325" s="471"/>
      <c r="H325" s="476"/>
      <c r="I325" s="476">
        <v>0</v>
      </c>
      <c r="J325" s="476" t="s">
        <v>647</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40"/>
        <v>4</v>
      </c>
      <c r="D326" s="471"/>
      <c r="E326" s="529"/>
      <c r="F326" s="529"/>
      <c r="G326" s="471"/>
      <c r="H326" s="476"/>
      <c r="I326" s="476">
        <v>1</v>
      </c>
      <c r="J326" s="476" t="s">
        <v>648</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40"/>
        <v>4</v>
      </c>
      <c r="D327" s="471"/>
      <c r="E327" s="529"/>
      <c r="F327" s="529"/>
      <c r="G327" s="471"/>
      <c r="H327" s="476"/>
      <c r="I327" s="476">
        <v>2</v>
      </c>
      <c r="J327" s="476" t="s">
        <v>649</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40"/>
        <v>4</v>
      </c>
      <c r="D328" s="471"/>
      <c r="E328" s="529"/>
      <c r="F328" s="529"/>
      <c r="G328" s="471"/>
      <c r="H328" s="476"/>
      <c r="I328" s="476">
        <v>3</v>
      </c>
      <c r="J328" s="476" t="s">
        <v>634</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40"/>
        <v>4</v>
      </c>
      <c r="D329" s="471"/>
      <c r="E329" s="529"/>
      <c r="F329" s="529"/>
      <c r="G329" s="471"/>
      <c r="H329" s="476"/>
      <c r="I329" s="476">
        <v>4</v>
      </c>
      <c r="J329" s="476" t="s">
        <v>635</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40"/>
        <v>4</v>
      </c>
      <c r="D330" s="471"/>
      <c r="E330" s="529"/>
      <c r="F330" s="529"/>
      <c r="G330" s="471"/>
      <c r="H330" s="476"/>
      <c r="I330" s="476">
        <v>5</v>
      </c>
      <c r="J330" s="476" t="s">
        <v>636</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40"/>
        <v>4</v>
      </c>
      <c r="D331" s="471"/>
      <c r="E331" s="529"/>
      <c r="F331" s="529"/>
      <c r="G331" s="471"/>
      <c r="H331" s="476"/>
      <c r="I331" s="476">
        <v>6</v>
      </c>
      <c r="J331" s="476" t="s">
        <v>637</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40"/>
        <v>4</v>
      </c>
      <c r="D332" s="471"/>
      <c r="E332" s="529"/>
      <c r="F332" s="529"/>
      <c r="G332" s="471"/>
      <c r="H332" s="476"/>
      <c r="I332" s="476">
        <v>7</v>
      </c>
      <c r="J332" s="476" t="s">
        <v>638</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outlineLevel="2" x14ac:dyDescent="0.25">
      <c r="A334" s="440"/>
      <c r="B334" s="449"/>
      <c r="C334" s="442">
        <f>INT($C$239+3)</f>
        <v>4</v>
      </c>
      <c r="D334" s="471"/>
      <c r="E334" s="529"/>
      <c r="F334" s="529"/>
      <c r="G334" s="471"/>
      <c r="H334" s="545"/>
      <c r="I334" s="499" t="s">
        <v>625</v>
      </c>
      <c r="J334" s="499"/>
      <c r="K334" s="476"/>
      <c r="L334" s="476"/>
      <c r="M334" s="476"/>
      <c r="N334" s="499" t="s">
        <v>668</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41">INT($C$239)+3</f>
        <v>4</v>
      </c>
      <c r="D335" s="471"/>
      <c r="E335" s="529"/>
      <c r="F335" s="529"/>
      <c r="G335" s="471"/>
      <c r="H335" s="476"/>
      <c r="I335" s="476">
        <v>0</v>
      </c>
      <c r="J335" s="476" t="s">
        <v>647</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41"/>
        <v>4</v>
      </c>
      <c r="D336" s="471"/>
      <c r="E336" s="529"/>
      <c r="F336" s="529"/>
      <c r="G336" s="471"/>
      <c r="H336" s="476"/>
      <c r="I336" s="476">
        <v>1</v>
      </c>
      <c r="J336" s="476" t="s">
        <v>648</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41"/>
        <v>4</v>
      </c>
      <c r="D337" s="471"/>
      <c r="E337" s="529"/>
      <c r="F337" s="529"/>
      <c r="G337" s="471"/>
      <c r="H337" s="476"/>
      <c r="I337" s="476">
        <v>2</v>
      </c>
      <c r="J337" s="476" t="s">
        <v>649</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41"/>
        <v>4</v>
      </c>
      <c r="D338" s="471"/>
      <c r="E338" s="529"/>
      <c r="F338" s="529"/>
      <c r="G338" s="471"/>
      <c r="H338" s="476"/>
      <c r="I338" s="476">
        <v>3</v>
      </c>
      <c r="J338" s="476" t="s">
        <v>634</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41"/>
        <v>4</v>
      </c>
      <c r="D339" s="471"/>
      <c r="E339" s="529"/>
      <c r="F339" s="529"/>
      <c r="G339" s="471"/>
      <c r="H339" s="476"/>
      <c r="I339" s="476">
        <v>4</v>
      </c>
      <c r="J339" s="476" t="s">
        <v>635</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41"/>
        <v>4</v>
      </c>
      <c r="D340" s="471"/>
      <c r="E340" s="529"/>
      <c r="F340" s="529"/>
      <c r="G340" s="471"/>
      <c r="H340" s="476"/>
      <c r="I340" s="476">
        <v>5</v>
      </c>
      <c r="J340" s="476" t="s">
        <v>636</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41"/>
        <v>4</v>
      </c>
      <c r="D341" s="471"/>
      <c r="E341" s="529"/>
      <c r="F341" s="529"/>
      <c r="G341" s="471"/>
      <c r="H341" s="476"/>
      <c r="I341" s="476">
        <v>6</v>
      </c>
      <c r="J341" s="476" t="s">
        <v>637</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41"/>
        <v>4</v>
      </c>
      <c r="D342" s="471"/>
      <c r="E342" s="529"/>
      <c r="F342" s="529"/>
      <c r="G342" s="471"/>
      <c r="H342" s="476"/>
      <c r="I342" s="476">
        <v>7</v>
      </c>
      <c r="J342" s="476" t="s">
        <v>638</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outlineLevel="2" x14ac:dyDescent="0.25">
      <c r="A344" s="440"/>
      <c r="B344" s="449"/>
      <c r="C344" s="442">
        <f t="shared" ref="C344:C349" si="42">INT($C$239)+3</f>
        <v>4</v>
      </c>
      <c r="D344" s="471"/>
      <c r="E344" s="529"/>
      <c r="F344" s="529"/>
      <c r="G344" s="471"/>
      <c r="H344" s="476" t="s">
        <v>669</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42"/>
        <v>4</v>
      </c>
      <c r="D345" s="471"/>
      <c r="E345" s="529"/>
      <c r="F345" s="529"/>
      <c r="G345" s="471"/>
      <c r="H345" s="476" t="s">
        <v>670</v>
      </c>
      <c r="I345" s="476">
        <v>55</v>
      </c>
      <c r="J345" s="476" t="s">
        <v>671</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42"/>
        <v>4</v>
      </c>
      <c r="D346" s="471"/>
      <c r="E346" s="529"/>
      <c r="F346" s="529"/>
      <c r="G346" s="471"/>
      <c r="H346" s="476" t="s">
        <v>672</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42"/>
        <v>4</v>
      </c>
      <c r="D347" s="471"/>
      <c r="E347" s="529"/>
      <c r="F347" s="529"/>
      <c r="G347" s="471"/>
      <c r="H347" s="476" t="s">
        <v>673</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42"/>
        <v>4</v>
      </c>
      <c r="D348" s="471"/>
      <c r="E348" s="529"/>
      <c r="F348" s="529"/>
      <c r="G348" s="471"/>
      <c r="H348" s="476" t="s">
        <v>674</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42"/>
        <v>4</v>
      </c>
      <c r="D349" s="471"/>
      <c r="E349" s="529"/>
      <c r="F349" s="529"/>
      <c r="G349" s="471"/>
      <c r="H349" s="476" t="s">
        <v>675</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676</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677</v>
      </c>
      <c r="I352" s="510">
        <v>1</v>
      </c>
      <c r="J352" s="476"/>
      <c r="K352" s="851" t="s">
        <v>678</v>
      </c>
      <c r="L352" s="852"/>
      <c r="M352" s="853"/>
      <c r="N352" s="476"/>
      <c r="O352" s="476"/>
      <c r="P352" s="549"/>
      <c r="Q352" s="549"/>
      <c r="R352" s="549"/>
      <c r="S352" s="549"/>
      <c r="T352" s="549"/>
      <c r="U352" s="549"/>
      <c r="V352" s="549"/>
      <c r="W352" s="549"/>
      <c r="X352" s="549"/>
      <c r="Y352" s="549"/>
      <c r="Z352" s="549"/>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 t="shared" ref="C353:C360" si="43">INT($C$239)+3</f>
        <v>4</v>
      </c>
      <c r="D353" s="471"/>
      <c r="E353" s="529"/>
      <c r="F353" s="529"/>
      <c r="G353" s="471"/>
      <c r="H353" s="592" t="s">
        <v>679</v>
      </c>
      <c r="I353" s="510">
        <v>1</v>
      </c>
      <c r="J353" s="476"/>
      <c r="K353" s="854"/>
      <c r="L353" s="855"/>
      <c r="M353" s="856"/>
      <c r="N353" s="476"/>
      <c r="O353" s="551"/>
      <c r="P353" s="878" t="s">
        <v>680</v>
      </c>
      <c r="Q353" s="879"/>
      <c r="R353" s="879"/>
      <c r="S353" s="879"/>
      <c r="T353" s="879"/>
      <c r="U353" s="879"/>
      <c r="V353" s="879"/>
      <c r="W353" s="879"/>
      <c r="X353" s="879"/>
      <c r="Y353" s="879"/>
      <c r="Z353" s="880"/>
      <c r="AA353" s="574"/>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 t="shared" si="43"/>
        <v>4</v>
      </c>
      <c r="D354" s="471"/>
      <c r="E354" s="529"/>
      <c r="F354" s="529"/>
      <c r="G354" s="471"/>
      <c r="H354" s="476" t="s">
        <v>682</v>
      </c>
      <c r="I354" s="593" t="b">
        <v>0</v>
      </c>
      <c r="J354" s="476" t="s">
        <v>683</v>
      </c>
      <c r="K354" s="476"/>
      <c r="L354" s="476"/>
      <c r="M354" s="476"/>
      <c r="N354" s="476"/>
      <c r="O354" s="551"/>
      <c r="P354" s="881"/>
      <c r="Q354" s="857"/>
      <c r="R354" s="857"/>
      <c r="S354" s="857"/>
      <c r="T354" s="857"/>
      <c r="U354" s="857"/>
      <c r="V354" s="857"/>
      <c r="W354" s="857"/>
      <c r="X354" s="857"/>
      <c r="Y354" s="857"/>
      <c r="Z354" s="882"/>
      <c r="AA354" s="574"/>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si="43"/>
        <v>4</v>
      </c>
      <c r="D355" s="471"/>
      <c r="E355" s="529"/>
      <c r="F355" s="529"/>
      <c r="G355" s="471"/>
      <c r="H355" s="549" t="s">
        <v>684</v>
      </c>
      <c r="I355" s="875" t="b">
        <v>1</v>
      </c>
      <c r="J355" s="549" t="s">
        <v>685</v>
      </c>
      <c r="K355" s="549"/>
      <c r="L355" s="549"/>
      <c r="M355" s="549"/>
      <c r="N355" s="549"/>
      <c r="O355" s="876"/>
      <c r="P355" s="881"/>
      <c r="Q355" s="857"/>
      <c r="R355" s="857"/>
      <c r="S355" s="857"/>
      <c r="T355" s="857"/>
      <c r="U355" s="857"/>
      <c r="V355" s="857"/>
      <c r="W355" s="857"/>
      <c r="X355" s="857"/>
      <c r="Y355" s="857"/>
      <c r="Z355" s="882"/>
      <c r="AA355" s="574"/>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43"/>
        <v>4</v>
      </c>
      <c r="D356" s="471"/>
      <c r="E356" s="529"/>
      <c r="F356" s="529"/>
      <c r="G356" s="471"/>
      <c r="H356" s="644" t="s">
        <v>681</v>
      </c>
      <c r="I356" s="644"/>
      <c r="J356" s="644"/>
      <c r="K356" s="644"/>
      <c r="L356" s="644"/>
      <c r="M356" s="644"/>
      <c r="N356" s="644"/>
      <c r="O356" s="887"/>
      <c r="P356" s="857"/>
      <c r="Q356" s="857"/>
      <c r="R356" s="857"/>
      <c r="S356" s="857"/>
      <c r="T356" s="857"/>
      <c r="U356" s="857"/>
      <c r="V356" s="857"/>
      <c r="W356" s="857"/>
      <c r="X356" s="857"/>
      <c r="Y356" s="857"/>
      <c r="Z356" s="882"/>
      <c r="AA356" s="574"/>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 t="shared" si="43"/>
        <v>4</v>
      </c>
      <c r="D357" s="471"/>
      <c r="E357" s="529"/>
      <c r="F357" s="529"/>
      <c r="G357" s="471"/>
      <c r="H357" s="551"/>
      <c r="I357" s="594"/>
      <c r="J357" s="594"/>
      <c r="K357" s="595" t="s">
        <v>686</v>
      </c>
      <c r="L357" s="498"/>
      <c r="M357" s="498"/>
      <c r="N357" s="596"/>
      <c r="O357" s="886"/>
      <c r="P357" s="881"/>
      <c r="Q357" s="857"/>
      <c r="R357" s="857"/>
      <c r="S357" s="857"/>
      <c r="T357" s="857"/>
      <c r="U357" s="857"/>
      <c r="V357" s="857"/>
      <c r="W357" s="857"/>
      <c r="X357" s="857"/>
      <c r="Y357" s="857"/>
      <c r="Z357" s="882"/>
      <c r="AA357" s="574"/>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 t="shared" si="43"/>
        <v>4</v>
      </c>
      <c r="D358" s="471"/>
      <c r="E358" s="529"/>
      <c r="F358" s="529"/>
      <c r="G358" s="471"/>
      <c r="H358" s="551"/>
      <c r="I358" s="597" t="s">
        <v>657</v>
      </c>
      <c r="J358" s="597" t="s">
        <v>687</v>
      </c>
      <c r="K358" s="598" t="s">
        <v>688</v>
      </c>
      <c r="L358" s="492" t="s">
        <v>689</v>
      </c>
      <c r="M358" s="492" t="s">
        <v>690</v>
      </c>
      <c r="N358" s="599" t="s">
        <v>657</v>
      </c>
      <c r="O358" s="877"/>
      <c r="P358" s="881"/>
      <c r="Q358" s="857"/>
      <c r="R358" s="857"/>
      <c r="S358" s="857"/>
      <c r="T358" s="857"/>
      <c r="U358" s="857"/>
      <c r="V358" s="857"/>
      <c r="W358" s="857"/>
      <c r="X358" s="857"/>
      <c r="Y358" s="857"/>
      <c r="Z358" s="882"/>
      <c r="AA358" s="574"/>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877"/>
      <c r="P359" s="881"/>
      <c r="Q359" s="857"/>
      <c r="R359" s="857"/>
      <c r="S359" s="857"/>
      <c r="T359" s="857"/>
      <c r="U359" s="857"/>
      <c r="V359" s="857"/>
      <c r="W359" s="857"/>
      <c r="X359" s="857"/>
      <c r="Y359" s="857"/>
      <c r="Z359" s="882"/>
      <c r="AA359" s="574"/>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877"/>
      <c r="P360" s="883"/>
      <c r="Q360" s="884"/>
      <c r="R360" s="884"/>
      <c r="S360" s="884"/>
      <c r="T360" s="884"/>
      <c r="U360" s="884"/>
      <c r="V360" s="884"/>
      <c r="W360" s="884"/>
      <c r="X360" s="884"/>
      <c r="Y360" s="884"/>
      <c r="Z360" s="885"/>
      <c r="AA360" s="574"/>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x14ac:dyDescent="0.25">
      <c r="A362" s="440"/>
      <c r="B362" s="449"/>
      <c r="C362" s="442">
        <f>INT($C$239)+1</f>
        <v>2</v>
      </c>
      <c r="D362" s="471"/>
      <c r="E362" s="529"/>
      <c r="F362" s="529"/>
      <c r="G362" s="471"/>
      <c r="H362" s="532" t="s">
        <v>691</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692</v>
      </c>
      <c r="I364" s="499" t="s">
        <v>693</v>
      </c>
      <c r="J364" s="602"/>
      <c r="K364" s="499" t="s">
        <v>957</v>
      </c>
      <c r="L364" s="499"/>
      <c r="M364" s="499"/>
      <c r="N364" s="499" t="s">
        <v>958</v>
      </c>
      <c r="O364" s="499"/>
      <c r="P364" s="499"/>
      <c r="Q364" s="499"/>
      <c r="R364" s="499" t="s">
        <v>959</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4">INT($C$239)+3</f>
        <v>4</v>
      </c>
      <c r="D365" s="471"/>
      <c r="E365" s="529"/>
      <c r="F365" s="529"/>
      <c r="G365" s="471"/>
      <c r="H365" s="492" t="str">
        <f>H$258</f>
        <v>Autumn</v>
      </c>
      <c r="I365" s="498">
        <v>0</v>
      </c>
      <c r="J365" s="498"/>
      <c r="K365" s="476"/>
      <c r="L365" s="476"/>
      <c r="M365" s="492"/>
      <c r="N365" s="476"/>
      <c r="O365" s="476"/>
      <c r="P365" s="476"/>
      <c r="Q365" s="476"/>
      <c r="R365" s="493">
        <v>14</v>
      </c>
      <c r="S365" s="493">
        <v>14</v>
      </c>
      <c r="T365" s="493">
        <v>14</v>
      </c>
      <c r="U365" s="493">
        <v>14</v>
      </c>
      <c r="V365" s="476" t="s">
        <v>960</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4"/>
        <v>4</v>
      </c>
      <c r="D366" s="471"/>
      <c r="E366" s="529"/>
      <c r="F366" s="529"/>
      <c r="G366" s="471"/>
      <c r="H366" s="492" t="str">
        <f>H$259</f>
        <v>Spring</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4"/>
        <v>4</v>
      </c>
      <c r="D368" s="471"/>
      <c r="E368" s="529"/>
      <c r="F368" s="529"/>
      <c r="G368" s="471"/>
      <c r="H368" s="492" t="str">
        <f>H$258</f>
        <v>Autumn</v>
      </c>
      <c r="I368" s="498">
        <v>1</v>
      </c>
      <c r="J368" s="498"/>
      <c r="K368" s="476"/>
      <c r="L368" s="476"/>
      <c r="M368" s="476"/>
      <c r="N368" s="476"/>
      <c r="O368" s="476"/>
      <c r="P368" s="476"/>
      <c r="Q368" s="476"/>
      <c r="R368" s="493">
        <f>134-28</f>
        <v>106</v>
      </c>
      <c r="S368" s="493">
        <f t="shared" ref="S368:U369" si="45">134-28</f>
        <v>106</v>
      </c>
      <c r="T368" s="493">
        <f t="shared" si="45"/>
        <v>106</v>
      </c>
      <c r="U368" s="493">
        <f t="shared" si="45"/>
        <v>106</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4"/>
        <v>4</v>
      </c>
      <c r="D369" s="471"/>
      <c r="E369" s="529"/>
      <c r="F369" s="529"/>
      <c r="G369" s="471"/>
      <c r="H369" s="492" t="str">
        <f>H$259</f>
        <v>Spring</v>
      </c>
      <c r="I369" s="498"/>
      <c r="J369" s="498"/>
      <c r="K369" s="476"/>
      <c r="L369" s="476"/>
      <c r="M369" s="476"/>
      <c r="N369" s="476"/>
      <c r="O369" s="476"/>
      <c r="P369" s="476"/>
      <c r="Q369" s="476"/>
      <c r="R369" s="493">
        <f t="shared" ref="R369" si="46">134-28</f>
        <v>106</v>
      </c>
      <c r="S369" s="493">
        <f t="shared" si="45"/>
        <v>106</v>
      </c>
      <c r="T369" s="493">
        <f t="shared" si="45"/>
        <v>106</v>
      </c>
      <c r="U369" s="493">
        <f t="shared" si="45"/>
        <v>106</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4"/>
        <v>4</v>
      </c>
      <c r="D371" s="471"/>
      <c r="E371" s="529"/>
      <c r="F371" s="529"/>
      <c r="G371" s="471"/>
      <c r="H371" s="492" t="str">
        <f>H$258</f>
        <v>Autumn</v>
      </c>
      <c r="I371" s="498">
        <v>2</v>
      </c>
      <c r="J371" s="498"/>
      <c r="K371" s="476"/>
      <c r="L371" s="476"/>
      <c r="M371" s="476"/>
      <c r="N371" s="476"/>
      <c r="O371" s="476"/>
      <c r="P371" s="476"/>
      <c r="Q371" s="476"/>
      <c r="R371" s="493">
        <f>254-28</f>
        <v>226</v>
      </c>
      <c r="S371" s="493">
        <f t="shared" ref="S371:U372" si="47">254-28</f>
        <v>226</v>
      </c>
      <c r="T371" s="493">
        <f t="shared" si="47"/>
        <v>226</v>
      </c>
      <c r="U371" s="493">
        <f t="shared" si="47"/>
        <v>226</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4"/>
        <v>4</v>
      </c>
      <c r="D372" s="471"/>
      <c r="E372" s="529"/>
      <c r="F372" s="529"/>
      <c r="G372" s="471"/>
      <c r="H372" s="492" t="str">
        <f>H$259</f>
        <v>Spring</v>
      </c>
      <c r="I372" s="498"/>
      <c r="J372" s="498"/>
      <c r="K372" s="476"/>
      <c r="L372" s="476"/>
      <c r="M372" s="476"/>
      <c r="N372" s="476"/>
      <c r="O372" s="476"/>
      <c r="P372" s="476"/>
      <c r="Q372" s="476"/>
      <c r="R372" s="493">
        <f t="shared" ref="R372" si="48">254-28</f>
        <v>226</v>
      </c>
      <c r="S372" s="493">
        <f t="shared" si="47"/>
        <v>226</v>
      </c>
      <c r="T372" s="493">
        <f t="shared" si="47"/>
        <v>226</v>
      </c>
      <c r="U372" s="493">
        <f t="shared" si="47"/>
        <v>226</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outlineLevel="2" x14ac:dyDescent="0.25">
      <c r="A374" s="440"/>
      <c r="B374" s="449"/>
      <c r="C374" s="442">
        <f>INT($C$239)+2</f>
        <v>3</v>
      </c>
      <c r="D374" s="471"/>
      <c r="E374" s="529"/>
      <c r="F374" s="529"/>
      <c r="G374" s="471"/>
      <c r="H374" s="545" t="s">
        <v>692</v>
      </c>
      <c r="I374" s="499" t="s">
        <v>694</v>
      </c>
      <c r="J374" s="602"/>
      <c r="K374" s="603">
        <f>COUNTA($H375:$H$395)</f>
        <v>20</v>
      </c>
      <c r="L374" s="603">
        <f>COUNTA($I$375:$I$395)/K374</f>
        <v>1</v>
      </c>
      <c r="M374" s="479">
        <v>-9</v>
      </c>
      <c r="N374" s="499" t="s">
        <v>695</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9">INT($C$239)+3</f>
        <v>4</v>
      </c>
      <c r="D375" s="471"/>
      <c r="E375" s="529"/>
      <c r="F375" s="529"/>
      <c r="G375" s="471"/>
      <c r="H375" s="492" t="str">
        <f t="shared" ref="H375:H384" si="50">H$258</f>
        <v>Autumn</v>
      </c>
      <c r="I375" s="498" t="s">
        <v>969</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9"/>
        <v>4</v>
      </c>
      <c r="D376" s="471"/>
      <c r="E376" s="529"/>
      <c r="F376" s="529"/>
      <c r="G376" s="471"/>
      <c r="H376" s="492" t="str">
        <f t="shared" si="50"/>
        <v>Autumn</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9"/>
        <v>4</v>
      </c>
      <c r="D377" s="471"/>
      <c r="E377" s="529"/>
      <c r="F377" s="529"/>
      <c r="G377" s="471"/>
      <c r="H377" s="492" t="str">
        <f t="shared" si="50"/>
        <v>Autumn</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9"/>
        <v>4</v>
      </c>
      <c r="D378" s="471"/>
      <c r="E378" s="529"/>
      <c r="F378" s="529"/>
      <c r="G378" s="471"/>
      <c r="H378" s="492" t="str">
        <f t="shared" si="50"/>
        <v>Autumn</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9"/>
        <v>4</v>
      </c>
      <c r="D379" s="471"/>
      <c r="E379" s="529"/>
      <c r="F379" s="529"/>
      <c r="G379" s="471"/>
      <c r="H379" s="492" t="str">
        <f t="shared" si="50"/>
        <v>Autumn</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9"/>
        <v>4</v>
      </c>
      <c r="D380" s="471"/>
      <c r="E380" s="529"/>
      <c r="F380" s="529"/>
      <c r="G380" s="471"/>
      <c r="H380" s="492" t="str">
        <f t="shared" si="50"/>
        <v>Autumn</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9"/>
        <v>4</v>
      </c>
      <c r="D381" s="471"/>
      <c r="E381" s="529"/>
      <c r="F381" s="529"/>
      <c r="G381" s="471"/>
      <c r="H381" s="492" t="str">
        <f t="shared" si="50"/>
        <v>Autumn</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9"/>
        <v>4</v>
      </c>
      <c r="D382" s="471"/>
      <c r="E382" s="529"/>
      <c r="F382" s="529"/>
      <c r="G382" s="471"/>
      <c r="H382" s="492" t="str">
        <f t="shared" si="50"/>
        <v>Autumn</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9"/>
        <v>4</v>
      </c>
      <c r="D383" s="471"/>
      <c r="E383" s="529"/>
      <c r="F383" s="529"/>
      <c r="G383" s="471"/>
      <c r="H383" s="492" t="str">
        <f t="shared" si="50"/>
        <v>Autumn</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9"/>
        <v>4</v>
      </c>
      <c r="D384" s="471"/>
      <c r="E384" s="529"/>
      <c r="F384" s="529"/>
      <c r="G384" s="471"/>
      <c r="H384" s="492" t="str">
        <f t="shared" si="50"/>
        <v>Autumn</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9"/>
        <v>4</v>
      </c>
      <c r="D385" s="471"/>
      <c r="E385" s="529"/>
      <c r="F385" s="529"/>
      <c r="G385" s="471"/>
      <c r="H385" s="492" t="str">
        <f t="shared" ref="H385:H394" si="51">H$259</f>
        <v>Spring</v>
      </c>
      <c r="I385" s="498" t="s">
        <v>969</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9"/>
        <v>4</v>
      </c>
      <c r="D386" s="471"/>
      <c r="E386" s="529"/>
      <c r="F386" s="529"/>
      <c r="G386" s="471"/>
      <c r="H386" s="492" t="str">
        <f t="shared" si="51"/>
        <v>Spring</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9"/>
        <v>4</v>
      </c>
      <c r="D387" s="471"/>
      <c r="E387" s="529"/>
      <c r="F387" s="529"/>
      <c r="G387" s="471"/>
      <c r="H387" s="492" t="str">
        <f t="shared" si="51"/>
        <v>Spring</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9"/>
        <v>4</v>
      </c>
      <c r="D388" s="471"/>
      <c r="E388" s="529"/>
      <c r="F388" s="529"/>
      <c r="G388" s="471"/>
      <c r="H388" s="492" t="str">
        <f t="shared" si="51"/>
        <v>Spring</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9"/>
        <v>4</v>
      </c>
      <c r="D389" s="471"/>
      <c r="E389" s="529"/>
      <c r="F389" s="529"/>
      <c r="G389" s="471"/>
      <c r="H389" s="492" t="str">
        <f t="shared" si="51"/>
        <v>Spring</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9"/>
        <v>4</v>
      </c>
      <c r="D390" s="471"/>
      <c r="E390" s="529"/>
      <c r="F390" s="529"/>
      <c r="G390" s="471"/>
      <c r="H390" s="492" t="str">
        <f t="shared" si="51"/>
        <v>Spring</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9"/>
        <v>4</v>
      </c>
      <c r="D391" s="471"/>
      <c r="E391" s="529"/>
      <c r="F391" s="529"/>
      <c r="G391" s="471"/>
      <c r="H391" s="492" t="str">
        <f t="shared" si="51"/>
        <v>Spring</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9"/>
        <v>4</v>
      </c>
      <c r="D392" s="471"/>
      <c r="E392" s="529"/>
      <c r="F392" s="529"/>
      <c r="G392" s="471"/>
      <c r="H392" s="492" t="str">
        <f t="shared" si="51"/>
        <v>Spring</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9"/>
        <v>4</v>
      </c>
      <c r="D393" s="471"/>
      <c r="E393" s="529"/>
      <c r="F393" s="529"/>
      <c r="G393" s="471"/>
      <c r="H393" s="492" t="str">
        <f t="shared" si="51"/>
        <v>Spring</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9"/>
        <v>4</v>
      </c>
      <c r="D394" s="471"/>
      <c r="E394" s="529"/>
      <c r="F394" s="529"/>
      <c r="G394" s="471"/>
      <c r="H394" s="492" t="str">
        <f t="shared" si="51"/>
        <v>Spring</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outlineLevel="2" x14ac:dyDescent="0.25">
      <c r="A396" s="440"/>
      <c r="B396" s="449"/>
      <c r="C396" s="442">
        <f>INT($C$239)+2</f>
        <v>3</v>
      </c>
      <c r="D396" s="471"/>
      <c r="E396" s="529"/>
      <c r="F396" s="529"/>
      <c r="G396" s="471"/>
      <c r="H396" s="545" t="s">
        <v>692</v>
      </c>
      <c r="I396" s="499" t="s">
        <v>696</v>
      </c>
      <c r="J396" s="499"/>
      <c r="K396" s="606">
        <f>COUNTA($H397:$H$405)</f>
        <v>2</v>
      </c>
      <c r="L396" s="603">
        <f>COUNTA($I$397:$I$405)/K396</f>
        <v>4</v>
      </c>
      <c r="M396" s="574"/>
      <c r="N396" s="479">
        <v>-14</v>
      </c>
      <c r="O396" s="499" t="s">
        <v>697</v>
      </c>
      <c r="P396" s="499"/>
      <c r="Q396" s="499"/>
      <c r="R396" s="499" t="s">
        <v>698</v>
      </c>
      <c r="S396" s="499"/>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52">INT($C$239)+3</f>
        <v>4</v>
      </c>
      <c r="D397" s="471"/>
      <c r="E397" s="529"/>
      <c r="F397" s="529"/>
      <c r="G397" s="471"/>
      <c r="H397" s="492" t="str">
        <f>H$258</f>
        <v>Autumn</v>
      </c>
      <c r="I397" s="498" t="s">
        <v>699</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52"/>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52"/>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52"/>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52"/>
        <v>4</v>
      </c>
      <c r="D401" s="471"/>
      <c r="E401" s="529"/>
      <c r="F401" s="529"/>
      <c r="G401" s="471"/>
      <c r="H401" s="492" t="str">
        <f>H$259</f>
        <v>Spring</v>
      </c>
      <c r="I401" s="498" t="s">
        <v>699</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52"/>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52"/>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52"/>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outlineLevel="2" x14ac:dyDescent="0.25">
      <c r="A406" s="440"/>
      <c r="B406" s="449"/>
      <c r="C406" s="442">
        <f>INT($C$239)+2</f>
        <v>3</v>
      </c>
      <c r="D406" s="471"/>
      <c r="E406" s="529"/>
      <c r="F406" s="529"/>
      <c r="G406" s="471"/>
      <c r="H406" s="545" t="s">
        <v>692</v>
      </c>
      <c r="I406" s="499" t="s">
        <v>700</v>
      </c>
      <c r="J406" s="499"/>
      <c r="K406" s="606">
        <f>COUNTA($H407:$H$415)</f>
        <v>2</v>
      </c>
      <c r="L406" s="603">
        <f>COUNTA($I$407:$I$415)/K406</f>
        <v>4</v>
      </c>
      <c r="M406" s="479">
        <v>-13</v>
      </c>
      <c r="N406" s="499" t="s">
        <v>701</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53">INT($C$239)+3</f>
        <v>4</v>
      </c>
      <c r="D407" s="471"/>
      <c r="E407" s="529"/>
      <c r="F407" s="529"/>
      <c r="G407" s="471"/>
      <c r="H407" s="492" t="str">
        <f>H$258</f>
        <v>Autumn</v>
      </c>
      <c r="I407" s="498" t="s">
        <v>699</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53"/>
        <v>4</v>
      </c>
      <c r="D408" s="471"/>
      <c r="E408" s="529"/>
      <c r="F408" s="529"/>
      <c r="G408" s="471"/>
      <c r="H408" s="492"/>
      <c r="I408" s="498" t="s">
        <v>702</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53"/>
        <v>4</v>
      </c>
      <c r="D409" s="471"/>
      <c r="E409" s="529"/>
      <c r="F409" s="529"/>
      <c r="G409" s="471"/>
      <c r="H409" s="492"/>
      <c r="I409" s="498" t="s">
        <v>703</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53"/>
        <v>4</v>
      </c>
      <c r="D410" s="471"/>
      <c r="E410" s="529"/>
      <c r="F410" s="529"/>
      <c r="G410" s="471"/>
      <c r="H410" s="492"/>
      <c r="I410" s="498" t="s">
        <v>704</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53"/>
        <v>4</v>
      </c>
      <c r="D411" s="471"/>
      <c r="E411" s="529"/>
      <c r="F411" s="529"/>
      <c r="G411" s="471"/>
      <c r="H411" s="492" t="str">
        <f>H$259</f>
        <v>Spring</v>
      </c>
      <c r="I411" s="498" t="s">
        <v>699</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53"/>
        <v>4</v>
      </c>
      <c r="D412" s="471"/>
      <c r="E412" s="529"/>
      <c r="F412" s="529"/>
      <c r="G412" s="471"/>
      <c r="H412" s="492"/>
      <c r="I412" s="498" t="s">
        <v>702</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53"/>
        <v>4</v>
      </c>
      <c r="D413" s="471"/>
      <c r="E413" s="529"/>
      <c r="F413" s="529"/>
      <c r="G413" s="471"/>
      <c r="H413" s="492"/>
      <c r="I413" s="498" t="s">
        <v>703</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53"/>
        <v>4</v>
      </c>
      <c r="D414" s="471"/>
      <c r="E414" s="529"/>
      <c r="F414" s="529"/>
      <c r="G414" s="471"/>
      <c r="H414" s="492"/>
      <c r="I414" s="498" t="s">
        <v>704</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outlineLevel="2" x14ac:dyDescent="0.25">
      <c r="A416" s="440"/>
      <c r="B416" s="449"/>
      <c r="C416" s="442">
        <f>INT($C$239)+2</f>
        <v>3</v>
      </c>
      <c r="D416" s="471"/>
      <c r="E416" s="529"/>
      <c r="F416" s="529"/>
      <c r="G416" s="471"/>
      <c r="H416" s="545" t="s">
        <v>692</v>
      </c>
      <c r="I416" s="499" t="s">
        <v>705</v>
      </c>
      <c r="J416" s="499"/>
      <c r="K416" s="492">
        <f>COUNTA($H417:$H$431)</f>
        <v>2</v>
      </c>
      <c r="L416" s="492">
        <f>COUNTA($I$417:$I$431)/K416</f>
        <v>7</v>
      </c>
      <c r="M416" s="479">
        <v>-12</v>
      </c>
      <c r="N416" s="499" t="s">
        <v>701</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54">INT($C$239)+3</f>
        <v>4</v>
      </c>
      <c r="D417" s="471"/>
      <c r="E417" s="529"/>
      <c r="F417" s="529"/>
      <c r="G417" s="471"/>
      <c r="H417" s="492" t="str">
        <f>H$258</f>
        <v>Autumn</v>
      </c>
      <c r="I417" s="498" t="s">
        <v>699</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54"/>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54"/>
        <v>4</v>
      </c>
      <c r="D419" s="471"/>
      <c r="E419" s="529"/>
      <c r="F419" s="529"/>
      <c r="G419" s="471"/>
      <c r="H419" s="476"/>
      <c r="I419" s="498" t="s">
        <v>706</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54"/>
        <v>4</v>
      </c>
      <c r="D420" s="471"/>
      <c r="E420" s="529"/>
      <c r="F420" s="529"/>
      <c r="G420" s="471"/>
      <c r="H420" s="476"/>
      <c r="I420" s="498" t="s">
        <v>707</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54"/>
        <v>4</v>
      </c>
      <c r="D421" s="471"/>
      <c r="E421" s="529"/>
      <c r="F421" s="529"/>
      <c r="G421" s="471"/>
      <c r="H421" s="476"/>
      <c r="I421" s="498" t="s">
        <v>708</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54"/>
        <v>4</v>
      </c>
      <c r="D422" s="471"/>
      <c r="E422" s="529"/>
      <c r="F422" s="529"/>
      <c r="G422" s="471"/>
      <c r="H422" s="476"/>
      <c r="I422" s="498" t="s">
        <v>709</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54"/>
        <v>4</v>
      </c>
      <c r="D423" s="471"/>
      <c r="E423" s="529"/>
      <c r="F423" s="529"/>
      <c r="G423" s="471"/>
      <c r="H423" s="476"/>
      <c r="I423" s="498" t="s">
        <v>674</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54"/>
        <v>4</v>
      </c>
      <c r="D424" s="471"/>
      <c r="E424" s="529"/>
      <c r="F424" s="529"/>
      <c r="G424" s="471"/>
      <c r="H424" s="492" t="str">
        <f>H$259</f>
        <v>Spring</v>
      </c>
      <c r="I424" s="498" t="s">
        <v>699</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54"/>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54"/>
        <v>4</v>
      </c>
      <c r="D426" s="471"/>
      <c r="E426" s="529"/>
      <c r="F426" s="529"/>
      <c r="G426" s="471"/>
      <c r="H426" s="476"/>
      <c r="I426" s="498" t="s">
        <v>706</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54"/>
        <v>4</v>
      </c>
      <c r="D427" s="471"/>
      <c r="E427" s="529"/>
      <c r="F427" s="529"/>
      <c r="G427" s="471"/>
      <c r="H427" s="476"/>
      <c r="I427" s="498" t="s">
        <v>707</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54"/>
        <v>4</v>
      </c>
      <c r="D428" s="471"/>
      <c r="E428" s="529"/>
      <c r="F428" s="529"/>
      <c r="G428" s="471"/>
      <c r="H428" s="476"/>
      <c r="I428" s="498" t="s">
        <v>708</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54"/>
        <v>4</v>
      </c>
      <c r="D429" s="471"/>
      <c r="E429" s="529"/>
      <c r="F429" s="529"/>
      <c r="G429" s="471"/>
      <c r="H429" s="476"/>
      <c r="I429" s="498" t="s">
        <v>709</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54"/>
        <v>4</v>
      </c>
      <c r="D430" s="471"/>
      <c r="E430" s="529"/>
      <c r="F430" s="529"/>
      <c r="G430" s="471"/>
      <c r="H430" s="476"/>
      <c r="I430" s="498" t="s">
        <v>674</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outlineLevel="2" x14ac:dyDescent="0.25">
      <c r="A432" s="440"/>
      <c r="B432" s="449"/>
      <c r="C432" s="442">
        <f>INT($C$239)+2</f>
        <v>3</v>
      </c>
      <c r="D432" s="471"/>
      <c r="E432" s="529"/>
      <c r="F432" s="529"/>
      <c r="G432" s="471"/>
      <c r="H432" s="545" t="s">
        <v>692</v>
      </c>
      <c r="I432" s="499" t="s">
        <v>710</v>
      </c>
      <c r="J432" s="499"/>
      <c r="K432" s="606">
        <f>COUNTA($H433:$H$449)</f>
        <v>2</v>
      </c>
      <c r="L432" s="603">
        <f>COUNTA($I$433:$I$449)/K432</f>
        <v>8</v>
      </c>
      <c r="M432" s="479">
        <v>-7</v>
      </c>
      <c r="N432" s="499"/>
      <c r="O432" s="499"/>
      <c r="P432" s="499"/>
      <c r="Q432" s="499"/>
      <c r="R432" s="499" t="s">
        <v>711</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55">INT($C$239)+3</f>
        <v>4</v>
      </c>
      <c r="D433" s="471"/>
      <c r="E433" s="529"/>
      <c r="F433" s="529"/>
      <c r="G433" s="471"/>
      <c r="H433" s="492" t="str">
        <f>H$258</f>
        <v>Autumn</v>
      </c>
      <c r="I433" s="498" t="s">
        <v>647</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55"/>
        <v>4</v>
      </c>
      <c r="D434" s="471"/>
      <c r="E434" s="529"/>
      <c r="F434" s="529"/>
      <c r="G434" s="471"/>
      <c r="H434" s="492"/>
      <c r="I434" s="498" t="s">
        <v>648</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55"/>
        <v>4</v>
      </c>
      <c r="D435" s="471"/>
      <c r="E435" s="529"/>
      <c r="F435" s="529"/>
      <c r="G435" s="471"/>
      <c r="H435" s="492"/>
      <c r="I435" s="498" t="s">
        <v>649</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55"/>
        <v>4</v>
      </c>
      <c r="D436" s="471"/>
      <c r="E436" s="529"/>
      <c r="F436" s="529"/>
      <c r="G436" s="471"/>
      <c r="H436" s="492"/>
      <c r="I436" s="498" t="s">
        <v>634</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55"/>
        <v>4</v>
      </c>
      <c r="D437" s="471"/>
      <c r="E437" s="529"/>
      <c r="F437" s="529"/>
      <c r="G437" s="471"/>
      <c r="H437" s="492"/>
      <c r="I437" s="498" t="s">
        <v>635</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55"/>
        <v>4</v>
      </c>
      <c r="D438" s="471"/>
      <c r="E438" s="529"/>
      <c r="F438" s="529"/>
      <c r="G438" s="471"/>
      <c r="H438" s="492"/>
      <c r="I438" s="498" t="s">
        <v>636</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55"/>
        <v>4</v>
      </c>
      <c r="D439" s="471"/>
      <c r="E439" s="529"/>
      <c r="F439" s="529"/>
      <c r="G439" s="471"/>
      <c r="H439" s="492"/>
      <c r="I439" s="498" t="s">
        <v>637</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55"/>
        <v>4</v>
      </c>
      <c r="D440" s="471"/>
      <c r="E440" s="529"/>
      <c r="F440" s="529"/>
      <c r="G440" s="471"/>
      <c r="H440" s="492"/>
      <c r="I440" s="498" t="s">
        <v>638</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55"/>
        <v>4</v>
      </c>
      <c r="D441" s="471"/>
      <c r="E441" s="529"/>
      <c r="F441" s="529"/>
      <c r="G441" s="471"/>
      <c r="H441" s="492" t="str">
        <f>H$259</f>
        <v>Spring</v>
      </c>
      <c r="I441" s="498" t="s">
        <v>647</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55"/>
        <v>4</v>
      </c>
      <c r="D442" s="471"/>
      <c r="E442" s="529"/>
      <c r="F442" s="529"/>
      <c r="G442" s="471"/>
      <c r="H442" s="492"/>
      <c r="I442" s="498" t="s">
        <v>648</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55"/>
        <v>4</v>
      </c>
      <c r="D443" s="471"/>
      <c r="E443" s="529"/>
      <c r="F443" s="529"/>
      <c r="G443" s="471"/>
      <c r="H443" s="492"/>
      <c r="I443" s="498" t="s">
        <v>649</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55"/>
        <v>4</v>
      </c>
      <c r="D444" s="471"/>
      <c r="E444" s="529"/>
      <c r="F444" s="529"/>
      <c r="G444" s="471"/>
      <c r="H444" s="492"/>
      <c r="I444" s="498" t="s">
        <v>634</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55"/>
        <v>4</v>
      </c>
      <c r="D445" s="471"/>
      <c r="E445" s="529"/>
      <c r="F445" s="529"/>
      <c r="G445" s="471"/>
      <c r="H445" s="492"/>
      <c r="I445" s="498" t="s">
        <v>635</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55"/>
        <v>4</v>
      </c>
      <c r="D446" s="471"/>
      <c r="E446" s="529"/>
      <c r="F446" s="529"/>
      <c r="G446" s="471"/>
      <c r="H446" s="492"/>
      <c r="I446" s="498" t="s">
        <v>636</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55"/>
        <v>4</v>
      </c>
      <c r="D447" s="471"/>
      <c r="E447" s="529"/>
      <c r="F447" s="529"/>
      <c r="G447" s="471"/>
      <c r="H447" s="492"/>
      <c r="I447" s="498" t="s">
        <v>637</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55"/>
        <v>4</v>
      </c>
      <c r="D448" s="471"/>
      <c r="E448" s="529"/>
      <c r="F448" s="529"/>
      <c r="G448" s="471"/>
      <c r="H448" s="492"/>
      <c r="I448" s="498" t="s">
        <v>638</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outlineLevel="2" x14ac:dyDescent="0.25">
      <c r="A450" s="440"/>
      <c r="B450" s="449"/>
      <c r="C450" s="442">
        <f>INT($C$239)+2</f>
        <v>3</v>
      </c>
      <c r="D450" s="471"/>
      <c r="E450" s="529"/>
      <c r="F450" s="529"/>
      <c r="G450" s="471"/>
      <c r="H450" s="545" t="s">
        <v>692</v>
      </c>
      <c r="I450" s="499" t="s">
        <v>712</v>
      </c>
      <c r="J450" s="499"/>
      <c r="K450" s="606">
        <f>COUNTA($H451:$H$461)</f>
        <v>2</v>
      </c>
      <c r="L450" s="603">
        <f>COUNTA($I$451:$I$461)/K450</f>
        <v>5</v>
      </c>
      <c r="M450" s="479">
        <v>-4</v>
      </c>
      <c r="N450" s="499"/>
      <c r="O450" s="499"/>
      <c r="P450" s="499"/>
      <c r="Q450" s="499"/>
      <c r="R450" s="499" t="s">
        <v>711</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56">INT($C$239)+3</f>
        <v>4</v>
      </c>
      <c r="D451" s="471"/>
      <c r="E451" s="529"/>
      <c r="F451" s="529"/>
      <c r="G451" s="471"/>
      <c r="H451" s="492" t="str">
        <f>H$258</f>
        <v>Autumn</v>
      </c>
      <c r="I451" s="498" t="s">
        <v>699</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56"/>
        <v>4</v>
      </c>
      <c r="D452" s="471"/>
      <c r="E452" s="529"/>
      <c r="F452" s="529"/>
      <c r="G452" s="471"/>
      <c r="H452" s="492"/>
      <c r="I452" s="498" t="s">
        <v>713</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56"/>
        <v>4</v>
      </c>
      <c r="D453" s="471"/>
      <c r="E453" s="529"/>
      <c r="F453" s="529"/>
      <c r="G453" s="471"/>
      <c r="H453" s="492"/>
      <c r="I453" s="498" t="s">
        <v>673</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56"/>
        <v>4</v>
      </c>
      <c r="D454" s="471"/>
      <c r="E454" s="529"/>
      <c r="F454" s="529"/>
      <c r="G454" s="471"/>
      <c r="H454" s="492"/>
      <c r="I454" s="498" t="s">
        <v>709</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56"/>
        <v>4</v>
      </c>
      <c r="D455" s="471"/>
      <c r="E455" s="529"/>
      <c r="F455" s="529"/>
      <c r="G455" s="471"/>
      <c r="H455" s="492"/>
      <c r="I455" s="498" t="s">
        <v>674</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56"/>
        <v>4</v>
      </c>
      <c r="D456" s="471"/>
      <c r="E456" s="529"/>
      <c r="F456" s="529"/>
      <c r="G456" s="471"/>
      <c r="H456" s="492" t="str">
        <f>H$259</f>
        <v>Spring</v>
      </c>
      <c r="I456" s="498" t="s">
        <v>699</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56"/>
        <v>4</v>
      </c>
      <c r="D457" s="471"/>
      <c r="E457" s="529"/>
      <c r="F457" s="529"/>
      <c r="G457" s="471"/>
      <c r="H457" s="492"/>
      <c r="I457" s="498" t="s">
        <v>713</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56"/>
        <v>4</v>
      </c>
      <c r="D458" s="471"/>
      <c r="E458" s="529"/>
      <c r="F458" s="529"/>
      <c r="G458" s="471"/>
      <c r="H458" s="492"/>
      <c r="I458" s="498" t="s">
        <v>673</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56"/>
        <v>4</v>
      </c>
      <c r="D459" s="471"/>
      <c r="E459" s="529"/>
      <c r="F459" s="529"/>
      <c r="G459" s="471"/>
      <c r="H459" s="492"/>
      <c r="I459" s="498" t="s">
        <v>709</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56"/>
        <v>4</v>
      </c>
      <c r="D460" s="471"/>
      <c r="E460" s="529"/>
      <c r="F460" s="529"/>
      <c r="G460" s="471"/>
      <c r="H460" s="492"/>
      <c r="I460" s="498" t="s">
        <v>674</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outlineLevel="2" x14ac:dyDescent="0.25">
      <c r="A462" s="440"/>
      <c r="B462" s="449"/>
      <c r="C462" s="442">
        <f>INT($C$239)+2</f>
        <v>3</v>
      </c>
      <c r="D462" s="471"/>
      <c r="E462" s="529"/>
      <c r="F462" s="529"/>
      <c r="G462" s="471"/>
      <c r="H462" s="545" t="s">
        <v>692</v>
      </c>
      <c r="I462" s="499" t="s">
        <v>714</v>
      </c>
      <c r="J462" s="499"/>
      <c r="K462" s="606">
        <f>COUNTA($H463:$H$471)</f>
        <v>2</v>
      </c>
      <c r="L462" s="603">
        <f>COUNTA($I$463:$I$471)/K462</f>
        <v>4</v>
      </c>
      <c r="M462" s="479">
        <v>-3</v>
      </c>
      <c r="N462" s="499"/>
      <c r="O462" s="499"/>
      <c r="P462" s="499"/>
      <c r="Q462" s="499"/>
      <c r="R462" s="499" t="s">
        <v>711</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57">INT($C$239)+3</f>
        <v>4</v>
      </c>
      <c r="D463" s="471"/>
      <c r="E463" s="529"/>
      <c r="F463" s="529"/>
      <c r="G463" s="471"/>
      <c r="H463" s="492" t="str">
        <f>H$258</f>
        <v>Autumn</v>
      </c>
      <c r="I463" s="498" t="s">
        <v>699</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57"/>
        <v>4</v>
      </c>
      <c r="D464" s="471"/>
      <c r="E464" s="529"/>
      <c r="F464" s="529"/>
      <c r="G464" s="471"/>
      <c r="H464" s="492"/>
      <c r="I464" s="498" t="s">
        <v>715</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57"/>
        <v>4</v>
      </c>
      <c r="D465" s="471"/>
      <c r="E465" s="529"/>
      <c r="F465" s="529"/>
      <c r="G465" s="471"/>
      <c r="H465" s="492"/>
      <c r="I465" s="498" t="s">
        <v>716</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57"/>
        <v>4</v>
      </c>
      <c r="D466" s="471"/>
      <c r="E466" s="529"/>
      <c r="F466" s="529"/>
      <c r="G466" s="471"/>
      <c r="H466" s="492"/>
      <c r="I466" s="498" t="s">
        <v>717</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57"/>
        <v>4</v>
      </c>
      <c r="D467" s="471"/>
      <c r="E467" s="529"/>
      <c r="F467" s="529"/>
      <c r="G467" s="471"/>
      <c r="H467" s="492" t="str">
        <f>H$259</f>
        <v>Spring</v>
      </c>
      <c r="I467" s="498" t="s">
        <v>699</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57"/>
        <v>4</v>
      </c>
      <c r="D468" s="471"/>
      <c r="E468" s="529"/>
      <c r="F468" s="529"/>
      <c r="G468" s="471"/>
      <c r="H468" s="492"/>
      <c r="I468" s="498" t="s">
        <v>715</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57"/>
        <v>4</v>
      </c>
      <c r="D469" s="471"/>
      <c r="E469" s="529"/>
      <c r="F469" s="529"/>
      <c r="G469" s="471"/>
      <c r="H469" s="492"/>
      <c r="I469" s="498" t="s">
        <v>716</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57"/>
        <v>4</v>
      </c>
      <c r="D470" s="471"/>
      <c r="E470" s="529"/>
      <c r="F470" s="529"/>
      <c r="G470" s="471"/>
      <c r="H470" s="492"/>
      <c r="I470" s="498" t="s">
        <v>717</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x14ac:dyDescent="0.25">
      <c r="A472" s="440"/>
      <c r="B472" s="449"/>
      <c r="C472" s="442">
        <f>INT($C$239)+1</f>
        <v>2</v>
      </c>
      <c r="D472" s="471"/>
      <c r="E472" s="529"/>
      <c r="F472" s="529"/>
      <c r="G472" s="471"/>
      <c r="H472" s="532" t="s">
        <v>718</v>
      </c>
      <c r="I472" s="489" t="s">
        <v>719</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58">INT($C$239)+2</f>
        <v>3</v>
      </c>
      <c r="D474" s="471"/>
      <c r="E474" s="529"/>
      <c r="F474" s="529"/>
      <c r="G474" s="471"/>
      <c r="H474" s="492" t="str">
        <f>"Birth: "&amp;H$258</f>
        <v>Birth: Autumn</v>
      </c>
      <c r="I474" s="498" t="s">
        <v>615</v>
      </c>
      <c r="J474" s="498"/>
      <c r="K474" s="538">
        <f>K258</f>
        <v>43600</v>
      </c>
      <c r="L474" s="538">
        <f>L258</f>
        <v>43600</v>
      </c>
      <c r="M474" s="538">
        <f>M258</f>
        <v>43600</v>
      </c>
      <c r="N474" s="538">
        <f>N258</f>
        <v>43600</v>
      </c>
      <c r="O474" s="538">
        <f>O258</f>
        <v>43600</v>
      </c>
      <c r="P474" s="538">
        <f t="shared" ref="P474:Q474" si="59">P258</f>
        <v>43600</v>
      </c>
      <c r="Q474" s="538">
        <f t="shared" si="59"/>
        <v>43570</v>
      </c>
      <c r="R474" s="608">
        <f>R266</f>
        <v>43600</v>
      </c>
      <c r="S474" s="608">
        <f>S266</f>
        <v>43570</v>
      </c>
      <c r="T474" s="608">
        <f>T266</f>
        <v>43570</v>
      </c>
      <c r="U474" s="608">
        <f>U266</f>
        <v>43570</v>
      </c>
      <c r="V474" s="476" t="s">
        <v>720</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58"/>
        <v>3</v>
      </c>
      <c r="D475" s="471"/>
      <c r="E475" s="529"/>
      <c r="F475" s="529"/>
      <c r="G475" s="471"/>
      <c r="H475" s="545"/>
      <c r="I475" s="498" t="s">
        <v>721</v>
      </c>
      <c r="J475" s="498"/>
      <c r="K475" s="609">
        <f t="shared" ref="K475:U475" si="60">K474+INDEX($R$308:$U$308,1,K$247+1)</f>
        <v>43691</v>
      </c>
      <c r="L475" s="609">
        <f t="shared" si="60"/>
        <v>43691</v>
      </c>
      <c r="M475" s="609">
        <f t="shared" si="60"/>
        <v>43691</v>
      </c>
      <c r="N475" s="609">
        <f t="shared" si="60"/>
        <v>43691</v>
      </c>
      <c r="O475" s="609">
        <f t="shared" si="60"/>
        <v>43691</v>
      </c>
      <c r="P475" s="609">
        <f t="shared" si="60"/>
        <v>43691</v>
      </c>
      <c r="Q475" s="609">
        <f t="shared" si="60"/>
        <v>43670</v>
      </c>
      <c r="R475" s="609">
        <f t="shared" si="60"/>
        <v>43691</v>
      </c>
      <c r="S475" s="609">
        <f t="shared" si="60"/>
        <v>43670</v>
      </c>
      <c r="T475" s="609">
        <f t="shared" si="60"/>
        <v>43680</v>
      </c>
      <c r="U475" s="609">
        <f t="shared" si="60"/>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58"/>
        <v>3</v>
      </c>
      <c r="D476" s="471"/>
      <c r="E476" s="529"/>
      <c r="F476" s="529"/>
      <c r="G476" s="471"/>
      <c r="H476" s="492" t="str">
        <f>"Birth: "&amp;H$259</f>
        <v>Birth: Spring</v>
      </c>
      <c r="I476" s="498" t="s">
        <v>615</v>
      </c>
      <c r="J476" s="498"/>
      <c r="K476" s="542">
        <f>K259</f>
        <v>43669</v>
      </c>
      <c r="L476" s="542">
        <f>L259</f>
        <v>43669</v>
      </c>
      <c r="M476" s="542">
        <f>M259</f>
        <v>43669</v>
      </c>
      <c r="N476" s="542">
        <f>N259</f>
        <v>43669</v>
      </c>
      <c r="O476" s="542">
        <f>O259</f>
        <v>43669</v>
      </c>
      <c r="P476" s="542">
        <f t="shared" ref="P476:Q476" si="61">P259</f>
        <v>43669</v>
      </c>
      <c r="Q476" s="542">
        <f t="shared" si="61"/>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58"/>
        <v>3</v>
      </c>
      <c r="D477" s="471"/>
      <c r="E477" s="529"/>
      <c r="F477" s="529"/>
      <c r="G477" s="471"/>
      <c r="H477" s="545"/>
      <c r="I477" s="498" t="s">
        <v>721</v>
      </c>
      <c r="J477" s="498"/>
      <c r="K477" s="610">
        <f t="shared" ref="K477:U477" si="62">K476+INDEX($R$308:$U$308,1,K$247+1)</f>
        <v>43760</v>
      </c>
      <c r="L477" s="610">
        <f t="shared" si="62"/>
        <v>43760</v>
      </c>
      <c r="M477" s="609">
        <f t="shared" si="62"/>
        <v>43760</v>
      </c>
      <c r="N477" s="609">
        <f t="shared" si="62"/>
        <v>43760</v>
      </c>
      <c r="O477" s="609">
        <f t="shared" si="62"/>
        <v>43760</v>
      </c>
      <c r="P477" s="609">
        <f t="shared" si="62"/>
        <v>43760</v>
      </c>
      <c r="Q477" s="609">
        <f t="shared" si="62"/>
        <v>43717</v>
      </c>
      <c r="R477" s="609">
        <f t="shared" si="62"/>
        <v>43760</v>
      </c>
      <c r="S477" s="609">
        <f t="shared" si="62"/>
        <v>43717</v>
      </c>
      <c r="T477" s="609">
        <f t="shared" si="62"/>
        <v>43727</v>
      </c>
      <c r="U477" s="609">
        <f t="shared" si="62"/>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58"/>
        <v>3</v>
      </c>
      <c r="D478" s="471"/>
      <c r="E478" s="529"/>
      <c r="F478" s="529"/>
      <c r="G478" s="471"/>
      <c r="H478" s="545" t="s">
        <v>624</v>
      </c>
      <c r="I478" s="499" t="s">
        <v>722</v>
      </c>
      <c r="J478" s="602" t="s">
        <v>723</v>
      </c>
      <c r="K478" s="603">
        <f>COUNTA($H$479:$H$527)</f>
        <v>2</v>
      </c>
      <c r="L478" s="603">
        <f>COUNTA($I$479:$I$527)/K478</f>
        <v>8</v>
      </c>
      <c r="M478" s="547">
        <f>COUNTA($J$479:$J$527)/(L478*K478)</f>
        <v>3</v>
      </c>
      <c r="N478" s="611" t="s">
        <v>724</v>
      </c>
      <c r="O478" s="612"/>
      <c r="P478" s="612"/>
      <c r="Q478" s="612"/>
      <c r="R478" s="612"/>
      <c r="S478" s="612"/>
      <c r="T478" s="612"/>
      <c r="U478" s="585"/>
      <c r="V478" s="492" t="s">
        <v>725</v>
      </c>
      <c r="W478" s="476"/>
      <c r="X478" s="498" t="s">
        <v>726</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58"/>
        <v>3</v>
      </c>
      <c r="D479" s="471"/>
      <c r="E479" s="529"/>
      <c r="F479" s="529"/>
      <c r="G479" s="471"/>
      <c r="H479" s="492" t="str">
        <f>H$258</f>
        <v>Autumn</v>
      </c>
      <c r="I479" s="492">
        <v>0</v>
      </c>
      <c r="J479" s="519" t="s">
        <v>603</v>
      </c>
      <c r="K479" s="613">
        <v>43753</v>
      </c>
      <c r="L479" s="613">
        <v>43753</v>
      </c>
      <c r="M479" s="613">
        <v>43753</v>
      </c>
      <c r="N479" s="476"/>
      <c r="O479" s="476"/>
      <c r="P479" s="476"/>
      <c r="Q479" s="476"/>
      <c r="R479" s="614">
        <v>43753</v>
      </c>
      <c r="S479" s="614">
        <v>43753</v>
      </c>
      <c r="T479" s="614">
        <v>43753</v>
      </c>
      <c r="U479" s="614">
        <v>43753</v>
      </c>
      <c r="V479" s="520">
        <v>0</v>
      </c>
      <c r="W479" s="476"/>
      <c r="X479" s="476" t="b">
        <f t="shared" ref="X479:AA481" si="63">R479&lt;(MAX(R$263:R$270)+MAX($I$308*R$308,$I$309*R$309,$I$310*R$310))</f>
        <v>0</v>
      </c>
      <c r="Y479" s="476" t="b">
        <f t="shared" si="63"/>
        <v>0</v>
      </c>
      <c r="Z479" s="476" t="b">
        <f t="shared" si="63"/>
        <v>1</v>
      </c>
      <c r="AA479" s="476" t="b">
        <f t="shared" si="63"/>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58"/>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63"/>
        <v>0</v>
      </c>
      <c r="Y480" s="476" t="b">
        <f t="shared" si="63"/>
        <v>0</v>
      </c>
      <c r="Z480" s="476" t="b">
        <f t="shared" si="63"/>
        <v>1</v>
      </c>
      <c r="AA480" s="476" t="b">
        <f t="shared" si="63"/>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58"/>
        <v>3</v>
      </c>
      <c r="D481" s="471"/>
      <c r="E481" s="529"/>
      <c r="F481" s="529"/>
      <c r="G481" s="471"/>
      <c r="H481" s="492"/>
      <c r="I481" s="492"/>
      <c r="J481" s="519" t="s">
        <v>961</v>
      </c>
      <c r="K481" s="476"/>
      <c r="L481" s="476"/>
      <c r="M481" s="476"/>
      <c r="N481" s="476"/>
      <c r="O481" s="476"/>
      <c r="P481" s="476"/>
      <c r="Q481" s="476"/>
      <c r="R481" s="614">
        <v>43753</v>
      </c>
      <c r="S481" s="614">
        <v>43753</v>
      </c>
      <c r="T481" s="614">
        <v>43753</v>
      </c>
      <c r="U481" s="614">
        <v>43753</v>
      </c>
      <c r="V481" s="520">
        <v>0.5</v>
      </c>
      <c r="W481" s="476"/>
      <c r="X481" s="476" t="b">
        <f t="shared" si="63"/>
        <v>0</v>
      </c>
      <c r="Y481" s="476" t="b">
        <f t="shared" si="63"/>
        <v>0</v>
      </c>
      <c r="Z481" s="476" t="b">
        <f t="shared" si="63"/>
        <v>1</v>
      </c>
      <c r="AA481" s="476" t="b">
        <f t="shared" si="63"/>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727</v>
      </c>
      <c r="K482" s="575">
        <f>DATE(YEAR(K479)+1,MONTH(K479),DAY(K479))</f>
        <v>44119</v>
      </c>
      <c r="L482" s="575">
        <f>DATE(YEAR(L479)+1,MONTH(L479),DAY(L479))</f>
        <v>44119</v>
      </c>
      <c r="M482" s="575">
        <f>DATE(YEAR(M479)+1,MONTH(M479),DAY(M479))</f>
        <v>44119</v>
      </c>
      <c r="N482" s="476"/>
      <c r="O482" s="476"/>
      <c r="P482" s="476"/>
      <c r="Q482" s="476"/>
      <c r="R482" s="575">
        <f t="shared" ref="R482:U502" si="64">DATE(YEAR(R479)+1,MONTH(R479),DAY(R479))</f>
        <v>44119</v>
      </c>
      <c r="S482" s="575">
        <f t="shared" si="64"/>
        <v>44119</v>
      </c>
      <c r="T482" s="575">
        <f t="shared" si="64"/>
        <v>44119</v>
      </c>
      <c r="U482" s="575">
        <f t="shared" si="64"/>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716</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64"/>
        <v>44119</v>
      </c>
      <c r="S483" s="575">
        <f t="shared" si="64"/>
        <v>44119</v>
      </c>
      <c r="T483" s="575">
        <f t="shared" si="64"/>
        <v>44119</v>
      </c>
      <c r="U483" s="575">
        <f t="shared" si="64"/>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717</v>
      </c>
      <c r="K484" s="476"/>
      <c r="L484" s="476"/>
      <c r="M484" s="476"/>
      <c r="N484" s="476"/>
      <c r="O484" s="476"/>
      <c r="P484" s="476"/>
      <c r="Q484" s="476"/>
      <c r="R484" s="575">
        <f t="shared" si="64"/>
        <v>44119</v>
      </c>
      <c r="S484" s="575">
        <f t="shared" si="64"/>
        <v>44119</v>
      </c>
      <c r="T484" s="575">
        <f t="shared" si="64"/>
        <v>44119</v>
      </c>
      <c r="U484" s="575">
        <f t="shared" si="64"/>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65">INT($C$239+3)</f>
        <v>4</v>
      </c>
      <c r="D485" s="471"/>
      <c r="E485" s="529"/>
      <c r="F485" s="529"/>
      <c r="G485" s="471"/>
      <c r="H485" s="476"/>
      <c r="I485" s="492">
        <v>2</v>
      </c>
      <c r="J485" s="492" t="s">
        <v>727</v>
      </c>
      <c r="K485" s="575">
        <f>DATE(YEAR(K482)+1,MONTH(K482),DAY(K482))</f>
        <v>44484</v>
      </c>
      <c r="L485" s="575">
        <f>DATE(YEAR(L482)+1,MONTH(L482),DAY(L482))</f>
        <v>44484</v>
      </c>
      <c r="M485" s="575">
        <f>DATE(YEAR(M482)+1,MONTH(M482),DAY(M482))</f>
        <v>44484</v>
      </c>
      <c r="N485" s="476"/>
      <c r="O485" s="476"/>
      <c r="P485" s="476"/>
      <c r="Q485" s="476"/>
      <c r="R485" s="575">
        <f t="shared" si="64"/>
        <v>44484</v>
      </c>
      <c r="S485" s="575">
        <f t="shared" si="64"/>
        <v>44484</v>
      </c>
      <c r="T485" s="575">
        <f t="shared" si="64"/>
        <v>44484</v>
      </c>
      <c r="U485" s="575">
        <f t="shared" si="64"/>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65"/>
        <v>4</v>
      </c>
      <c r="D486" s="471"/>
      <c r="E486" s="529"/>
      <c r="F486" s="529"/>
      <c r="G486" s="471"/>
      <c r="H486" s="476"/>
      <c r="I486" s="492"/>
      <c r="J486" s="492" t="s">
        <v>716</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64"/>
        <v>44484</v>
      </c>
      <c r="S486" s="575">
        <f t="shared" si="64"/>
        <v>44484</v>
      </c>
      <c r="T486" s="575">
        <f t="shared" si="64"/>
        <v>44484</v>
      </c>
      <c r="U486" s="575">
        <f t="shared" si="64"/>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65"/>
        <v>4</v>
      </c>
      <c r="D487" s="471"/>
      <c r="E487" s="529"/>
      <c r="F487" s="529"/>
      <c r="G487" s="471"/>
      <c r="H487" s="476"/>
      <c r="I487" s="492"/>
      <c r="J487" s="492" t="s">
        <v>717</v>
      </c>
      <c r="K487" s="476"/>
      <c r="L487" s="476"/>
      <c r="M487" s="476"/>
      <c r="N487" s="476"/>
      <c r="O487" s="476"/>
      <c r="P487" s="476"/>
      <c r="Q487" s="476"/>
      <c r="R487" s="575">
        <f t="shared" si="64"/>
        <v>44484</v>
      </c>
      <c r="S487" s="575">
        <f t="shared" si="64"/>
        <v>44484</v>
      </c>
      <c r="T487" s="575">
        <f t="shared" si="64"/>
        <v>44484</v>
      </c>
      <c r="U487" s="575">
        <f t="shared" si="64"/>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65"/>
        <v>4</v>
      </c>
      <c r="D488" s="471"/>
      <c r="E488" s="529"/>
      <c r="F488" s="529"/>
      <c r="G488" s="471"/>
      <c r="H488" s="476"/>
      <c r="I488" s="492">
        <v>3</v>
      </c>
      <c r="J488" s="492" t="s">
        <v>727</v>
      </c>
      <c r="K488" s="575">
        <f>DATE(YEAR(K485)+1,MONTH(K485),DAY(K485))</f>
        <v>44849</v>
      </c>
      <c r="L488" s="575">
        <f>DATE(YEAR(L485)+1,MONTH(L485),DAY(L485))</f>
        <v>44849</v>
      </c>
      <c r="M488" s="575">
        <f>DATE(YEAR(M485)+1,MONTH(M485),DAY(M485))</f>
        <v>44849</v>
      </c>
      <c r="N488" s="476"/>
      <c r="O488" s="476"/>
      <c r="P488" s="476"/>
      <c r="Q488" s="476"/>
      <c r="R488" s="575">
        <f t="shared" si="64"/>
        <v>44849</v>
      </c>
      <c r="S488" s="575">
        <f t="shared" si="64"/>
        <v>44849</v>
      </c>
      <c r="T488" s="575">
        <f t="shared" si="64"/>
        <v>44849</v>
      </c>
      <c r="U488" s="575">
        <f t="shared" si="64"/>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65"/>
        <v>4</v>
      </c>
      <c r="D489" s="471"/>
      <c r="E489" s="529"/>
      <c r="F489" s="529"/>
      <c r="G489" s="471"/>
      <c r="H489" s="476"/>
      <c r="I489" s="492"/>
      <c r="J489" s="492" t="s">
        <v>716</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64"/>
        <v>44849</v>
      </c>
      <c r="S489" s="575">
        <f t="shared" si="64"/>
        <v>44849</v>
      </c>
      <c r="T489" s="575">
        <f t="shared" si="64"/>
        <v>44849</v>
      </c>
      <c r="U489" s="575">
        <f t="shared" si="64"/>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65"/>
        <v>4</v>
      </c>
      <c r="D490" s="471"/>
      <c r="E490" s="529"/>
      <c r="F490" s="529"/>
      <c r="G490" s="471"/>
      <c r="H490" s="476"/>
      <c r="I490" s="492"/>
      <c r="J490" s="492" t="s">
        <v>717</v>
      </c>
      <c r="K490" s="476"/>
      <c r="L490" s="476"/>
      <c r="M490" s="476"/>
      <c r="N490" s="476"/>
      <c r="O490" s="476"/>
      <c r="P490" s="476"/>
      <c r="Q490" s="476"/>
      <c r="R490" s="575">
        <f t="shared" si="64"/>
        <v>44849</v>
      </c>
      <c r="S490" s="575">
        <f t="shared" si="64"/>
        <v>44849</v>
      </c>
      <c r="T490" s="575">
        <f t="shared" si="64"/>
        <v>44849</v>
      </c>
      <c r="U490" s="575">
        <f t="shared" si="64"/>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65"/>
        <v>4</v>
      </c>
      <c r="D491" s="471"/>
      <c r="E491" s="529"/>
      <c r="F491" s="529"/>
      <c r="G491" s="471"/>
      <c r="H491" s="476"/>
      <c r="I491" s="492">
        <v>4</v>
      </c>
      <c r="J491" s="492" t="s">
        <v>727</v>
      </c>
      <c r="K491" s="575">
        <f>DATE(YEAR(K488)+1,MONTH(K488),DAY(K488))</f>
        <v>45214</v>
      </c>
      <c r="L491" s="575">
        <f>DATE(YEAR(L488)+1,MONTH(L488),DAY(L488))</f>
        <v>45214</v>
      </c>
      <c r="M491" s="575">
        <f>DATE(YEAR(M488)+1,MONTH(M488),DAY(M488))</f>
        <v>45214</v>
      </c>
      <c r="N491" s="476"/>
      <c r="O491" s="476"/>
      <c r="P491" s="476"/>
      <c r="Q491" s="476"/>
      <c r="R491" s="575">
        <f t="shared" si="64"/>
        <v>45214</v>
      </c>
      <c r="S491" s="575">
        <f t="shared" si="64"/>
        <v>45214</v>
      </c>
      <c r="T491" s="575">
        <f t="shared" si="64"/>
        <v>45214</v>
      </c>
      <c r="U491" s="575">
        <f t="shared" si="64"/>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65"/>
        <v>4</v>
      </c>
      <c r="D492" s="471"/>
      <c r="E492" s="529"/>
      <c r="F492" s="529"/>
      <c r="G492" s="471"/>
      <c r="H492" s="476"/>
      <c r="I492" s="492"/>
      <c r="J492" s="492" t="s">
        <v>716</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64"/>
        <v>45214</v>
      </c>
      <c r="S492" s="575">
        <f t="shared" si="64"/>
        <v>45214</v>
      </c>
      <c r="T492" s="575">
        <f t="shared" si="64"/>
        <v>45214</v>
      </c>
      <c r="U492" s="575">
        <f t="shared" si="64"/>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65"/>
        <v>4</v>
      </c>
      <c r="D493" s="471"/>
      <c r="E493" s="529"/>
      <c r="F493" s="529"/>
      <c r="G493" s="471"/>
      <c r="H493" s="476"/>
      <c r="I493" s="492"/>
      <c r="J493" s="492" t="s">
        <v>717</v>
      </c>
      <c r="K493" s="476"/>
      <c r="L493" s="476"/>
      <c r="M493" s="476"/>
      <c r="N493" s="476"/>
      <c r="O493" s="476"/>
      <c r="P493" s="476"/>
      <c r="Q493" s="476"/>
      <c r="R493" s="575">
        <f t="shared" si="64"/>
        <v>45214</v>
      </c>
      <c r="S493" s="575">
        <f t="shared" si="64"/>
        <v>45214</v>
      </c>
      <c r="T493" s="575">
        <f t="shared" si="64"/>
        <v>45214</v>
      </c>
      <c r="U493" s="575">
        <f t="shared" si="64"/>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65"/>
        <v>4</v>
      </c>
      <c r="D494" s="471"/>
      <c r="E494" s="529"/>
      <c r="F494" s="529"/>
      <c r="G494" s="471"/>
      <c r="H494" s="476"/>
      <c r="I494" s="492">
        <v>5</v>
      </c>
      <c r="J494" s="492" t="s">
        <v>727</v>
      </c>
      <c r="K494" s="575">
        <f>DATE(YEAR(K491)+1,MONTH(K491),DAY(K491))</f>
        <v>45580</v>
      </c>
      <c r="L494" s="575">
        <f>DATE(YEAR(L491)+1,MONTH(L491),DAY(L491))</f>
        <v>45580</v>
      </c>
      <c r="M494" s="575">
        <f>DATE(YEAR(M491)+1,MONTH(M491),DAY(M491))</f>
        <v>45580</v>
      </c>
      <c r="N494" s="476"/>
      <c r="O494" s="476"/>
      <c r="P494" s="476"/>
      <c r="Q494" s="476"/>
      <c r="R494" s="575">
        <f t="shared" si="64"/>
        <v>45580</v>
      </c>
      <c r="S494" s="575">
        <f t="shared" si="64"/>
        <v>45580</v>
      </c>
      <c r="T494" s="575">
        <f t="shared" si="64"/>
        <v>45580</v>
      </c>
      <c r="U494" s="575">
        <f t="shared" si="64"/>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65"/>
        <v>4</v>
      </c>
      <c r="D495" s="471"/>
      <c r="E495" s="529"/>
      <c r="F495" s="529"/>
      <c r="G495" s="471"/>
      <c r="H495" s="476"/>
      <c r="I495" s="492"/>
      <c r="J495" s="492" t="s">
        <v>716</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64"/>
        <v>45580</v>
      </c>
      <c r="S495" s="575">
        <f t="shared" si="64"/>
        <v>45580</v>
      </c>
      <c r="T495" s="575">
        <f t="shared" si="64"/>
        <v>45580</v>
      </c>
      <c r="U495" s="575">
        <f t="shared" si="64"/>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65"/>
        <v>4</v>
      </c>
      <c r="D496" s="471"/>
      <c r="E496" s="529"/>
      <c r="F496" s="529"/>
      <c r="G496" s="471"/>
      <c r="H496" s="476"/>
      <c r="I496" s="492"/>
      <c r="J496" s="492" t="s">
        <v>717</v>
      </c>
      <c r="K496" s="476"/>
      <c r="L496" s="476"/>
      <c r="M496" s="476"/>
      <c r="N496" s="476"/>
      <c r="O496" s="476"/>
      <c r="P496" s="476"/>
      <c r="Q496" s="476"/>
      <c r="R496" s="575">
        <f t="shared" si="64"/>
        <v>45580</v>
      </c>
      <c r="S496" s="575">
        <f t="shared" si="64"/>
        <v>45580</v>
      </c>
      <c r="T496" s="575">
        <f t="shared" si="64"/>
        <v>45580</v>
      </c>
      <c r="U496" s="575">
        <f t="shared" si="64"/>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65"/>
        <v>4</v>
      </c>
      <c r="D497" s="471"/>
      <c r="E497" s="529"/>
      <c r="F497" s="529"/>
      <c r="G497" s="471"/>
      <c r="H497" s="476"/>
      <c r="I497" s="492">
        <v>6</v>
      </c>
      <c r="J497" s="492" t="s">
        <v>727</v>
      </c>
      <c r="K497" s="575">
        <f>DATE(YEAR(K494)+1,MONTH(K494),DAY(K494))</f>
        <v>45945</v>
      </c>
      <c r="L497" s="575">
        <f>DATE(YEAR(L494)+1,MONTH(L494),DAY(L494))</f>
        <v>45945</v>
      </c>
      <c r="M497" s="575">
        <f>DATE(YEAR(M494)+1,MONTH(M494),DAY(M494))</f>
        <v>45945</v>
      </c>
      <c r="N497" s="476"/>
      <c r="O497" s="476"/>
      <c r="P497" s="476"/>
      <c r="Q497" s="476"/>
      <c r="R497" s="575">
        <f t="shared" si="64"/>
        <v>45945</v>
      </c>
      <c r="S497" s="575">
        <f t="shared" si="64"/>
        <v>45945</v>
      </c>
      <c r="T497" s="575">
        <f t="shared" si="64"/>
        <v>45945</v>
      </c>
      <c r="U497" s="575">
        <f t="shared" si="64"/>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65"/>
        <v>4</v>
      </c>
      <c r="D498" s="471"/>
      <c r="E498" s="529"/>
      <c r="F498" s="529"/>
      <c r="G498" s="471"/>
      <c r="H498" s="476"/>
      <c r="I498" s="492"/>
      <c r="J498" s="492" t="s">
        <v>716</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64"/>
        <v>45945</v>
      </c>
      <c r="S498" s="575">
        <f t="shared" si="64"/>
        <v>45945</v>
      </c>
      <c r="T498" s="575">
        <f t="shared" si="64"/>
        <v>45945</v>
      </c>
      <c r="U498" s="575">
        <f t="shared" si="64"/>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65"/>
        <v>4</v>
      </c>
      <c r="D499" s="471"/>
      <c r="E499" s="529"/>
      <c r="F499" s="529"/>
      <c r="G499" s="471"/>
      <c r="H499" s="476"/>
      <c r="I499" s="492"/>
      <c r="J499" s="492" t="s">
        <v>717</v>
      </c>
      <c r="K499" s="476"/>
      <c r="L499" s="476"/>
      <c r="M499" s="476"/>
      <c r="N499" s="476"/>
      <c r="O499" s="476"/>
      <c r="P499" s="476"/>
      <c r="Q499" s="476"/>
      <c r="R499" s="575">
        <f t="shared" si="64"/>
        <v>45945</v>
      </c>
      <c r="S499" s="575">
        <f t="shared" si="64"/>
        <v>45945</v>
      </c>
      <c r="T499" s="575">
        <f t="shared" si="64"/>
        <v>45945</v>
      </c>
      <c r="U499" s="575">
        <f t="shared" si="64"/>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65"/>
        <v>4</v>
      </c>
      <c r="D500" s="471"/>
      <c r="E500" s="529"/>
      <c r="F500" s="529"/>
      <c r="G500" s="471"/>
      <c r="H500" s="476"/>
      <c r="I500" s="492">
        <v>7</v>
      </c>
      <c r="J500" s="492" t="s">
        <v>727</v>
      </c>
      <c r="K500" s="575">
        <f>DATE(YEAR(K497)+1,MONTH(K497),DAY(K497))</f>
        <v>46310</v>
      </c>
      <c r="L500" s="575">
        <f>DATE(YEAR(L497)+1,MONTH(L497),DAY(L497))</f>
        <v>46310</v>
      </c>
      <c r="M500" s="575">
        <f>DATE(YEAR(M497)+1,MONTH(M497),DAY(M497))</f>
        <v>46310</v>
      </c>
      <c r="N500" s="476"/>
      <c r="O500" s="476"/>
      <c r="P500" s="476"/>
      <c r="Q500" s="476"/>
      <c r="R500" s="575">
        <f t="shared" si="64"/>
        <v>46310</v>
      </c>
      <c r="S500" s="575">
        <f t="shared" si="64"/>
        <v>46310</v>
      </c>
      <c r="T500" s="575">
        <f t="shared" si="64"/>
        <v>46310</v>
      </c>
      <c r="U500" s="575">
        <f t="shared" si="64"/>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65"/>
        <v>4</v>
      </c>
      <c r="D501" s="471"/>
      <c r="E501" s="529"/>
      <c r="F501" s="529"/>
      <c r="G501" s="471"/>
      <c r="H501" s="476"/>
      <c r="I501" s="492"/>
      <c r="J501" s="492" t="s">
        <v>716</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64"/>
        <v>46310</v>
      </c>
      <c r="S501" s="575">
        <f t="shared" si="64"/>
        <v>46310</v>
      </c>
      <c r="T501" s="575">
        <f t="shared" si="64"/>
        <v>46310</v>
      </c>
      <c r="U501" s="575">
        <f t="shared" si="64"/>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65"/>
        <v>4</v>
      </c>
      <c r="D502" s="471"/>
      <c r="E502" s="529"/>
      <c r="F502" s="529"/>
      <c r="G502" s="471"/>
      <c r="H502" s="476"/>
      <c r="I502" s="492"/>
      <c r="J502" s="492" t="s">
        <v>717</v>
      </c>
      <c r="K502" s="476"/>
      <c r="L502" s="476"/>
      <c r="M502" s="476"/>
      <c r="N502" s="476"/>
      <c r="O502" s="476"/>
      <c r="P502" s="476"/>
      <c r="Q502" s="476"/>
      <c r="R502" s="575">
        <f t="shared" si="64"/>
        <v>46310</v>
      </c>
      <c r="S502" s="575">
        <f t="shared" si="64"/>
        <v>46310</v>
      </c>
      <c r="T502" s="575">
        <f t="shared" si="64"/>
        <v>46310</v>
      </c>
      <c r="U502" s="575">
        <f t="shared" si="64"/>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65"/>
        <v>4</v>
      </c>
      <c r="D503" s="471"/>
      <c r="E503" s="529"/>
      <c r="F503" s="529"/>
      <c r="G503" s="471"/>
      <c r="H503" s="492" t="str">
        <f>H$259</f>
        <v>Spring</v>
      </c>
      <c r="I503" s="492">
        <v>0</v>
      </c>
      <c r="J503" s="492" t="s">
        <v>727</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6">R503&lt;(MAX(R$271:R$278)+MAX($I$308*R$308,$I$309*R$309,$I$310*R$310))</f>
        <v>0</v>
      </c>
      <c r="Y503" s="476" t="b">
        <f t="shared" si="66"/>
        <v>0</v>
      </c>
      <c r="Z503" s="476" t="b">
        <f t="shared" si="66"/>
        <v>0</v>
      </c>
      <c r="AA503" s="476" t="b">
        <f t="shared" si="6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65"/>
        <v>4</v>
      </c>
      <c r="D504" s="471"/>
      <c r="E504" s="529"/>
      <c r="F504" s="529"/>
      <c r="G504" s="471"/>
      <c r="H504" s="492"/>
      <c r="I504" s="492"/>
      <c r="J504" s="492" t="s">
        <v>716</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6"/>
        <v>0</v>
      </c>
      <c r="Y504" s="476" t="b">
        <f t="shared" si="66"/>
        <v>0</v>
      </c>
      <c r="Z504" s="476" t="b">
        <f t="shared" si="66"/>
        <v>0</v>
      </c>
      <c r="AA504" s="476" t="b">
        <f t="shared" si="6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65"/>
        <v>4</v>
      </c>
      <c r="D505" s="471"/>
      <c r="E505" s="529"/>
      <c r="F505" s="529"/>
      <c r="G505" s="471"/>
      <c r="H505" s="492"/>
      <c r="I505" s="492"/>
      <c r="J505" s="492" t="s">
        <v>717</v>
      </c>
      <c r="K505" s="476"/>
      <c r="L505" s="476"/>
      <c r="M505" s="476"/>
      <c r="N505" s="476"/>
      <c r="O505" s="476"/>
      <c r="P505" s="476"/>
      <c r="Q505" s="476"/>
      <c r="R505" s="614">
        <v>43845</v>
      </c>
      <c r="S505" s="614">
        <v>43845</v>
      </c>
      <c r="T505" s="614">
        <v>43845</v>
      </c>
      <c r="U505" s="614">
        <v>43845</v>
      </c>
      <c r="V505" s="476"/>
      <c r="W505" s="476"/>
      <c r="X505" s="476" t="b">
        <f t="shared" si="66"/>
        <v>0</v>
      </c>
      <c r="Y505" s="476" t="b">
        <f t="shared" si="66"/>
        <v>0</v>
      </c>
      <c r="Z505" s="476" t="b">
        <f t="shared" si="66"/>
        <v>0</v>
      </c>
      <c r="AA505" s="476" t="b">
        <f t="shared" si="6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65"/>
        <v>4</v>
      </c>
      <c r="D506" s="471"/>
      <c r="E506" s="529"/>
      <c r="F506" s="529"/>
      <c r="G506" s="471"/>
      <c r="H506" s="476"/>
      <c r="I506" s="492">
        <v>1</v>
      </c>
      <c r="J506" s="492" t="s">
        <v>727</v>
      </c>
      <c r="K506" s="575">
        <f>DATE(YEAR(K503)+1,MONTH(K503),DAY(K503))</f>
        <v>44211</v>
      </c>
      <c r="L506" s="575">
        <f>DATE(YEAR(L503)+1,MONTH(L503),DAY(L503))</f>
        <v>44211</v>
      </c>
      <c r="M506" s="575">
        <f>DATE(YEAR(M503)+1,MONTH(M503),DAY(M503))</f>
        <v>44211</v>
      </c>
      <c r="N506" s="476"/>
      <c r="O506" s="476"/>
      <c r="P506" s="476"/>
      <c r="Q506" s="476"/>
      <c r="R506" s="575">
        <f t="shared" ref="R506:U526" si="67">DATE(YEAR(R503)+1,MONTH(R503),DAY(R503))</f>
        <v>44211</v>
      </c>
      <c r="S506" s="575">
        <f t="shared" si="67"/>
        <v>44211</v>
      </c>
      <c r="T506" s="575">
        <f t="shared" si="67"/>
        <v>44211</v>
      </c>
      <c r="U506" s="575">
        <f t="shared" si="6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65"/>
        <v>4</v>
      </c>
      <c r="D507" s="471"/>
      <c r="E507" s="529"/>
      <c r="F507" s="529"/>
      <c r="G507" s="471"/>
      <c r="H507" s="476"/>
      <c r="I507" s="492"/>
      <c r="J507" s="492" t="s">
        <v>716</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7"/>
        <v>44211</v>
      </c>
      <c r="S507" s="575">
        <f t="shared" si="67"/>
        <v>44211</v>
      </c>
      <c r="T507" s="575">
        <f t="shared" si="67"/>
        <v>44211</v>
      </c>
      <c r="U507" s="575">
        <f t="shared" si="6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65"/>
        <v>4</v>
      </c>
      <c r="D508" s="471"/>
      <c r="E508" s="529"/>
      <c r="F508" s="529"/>
      <c r="G508" s="471"/>
      <c r="H508" s="476"/>
      <c r="I508" s="492"/>
      <c r="J508" s="492" t="s">
        <v>717</v>
      </c>
      <c r="K508" s="476"/>
      <c r="L508" s="476"/>
      <c r="M508" s="476"/>
      <c r="N508" s="476"/>
      <c r="O508" s="476"/>
      <c r="P508" s="476"/>
      <c r="Q508" s="476"/>
      <c r="R508" s="575">
        <f t="shared" si="67"/>
        <v>44211</v>
      </c>
      <c r="S508" s="575">
        <f t="shared" si="67"/>
        <v>44211</v>
      </c>
      <c r="T508" s="575">
        <f t="shared" si="67"/>
        <v>44211</v>
      </c>
      <c r="U508" s="575">
        <f t="shared" si="6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65"/>
        <v>4</v>
      </c>
      <c r="D509" s="471"/>
      <c r="E509" s="529"/>
      <c r="F509" s="529"/>
      <c r="G509" s="471"/>
      <c r="H509" s="476"/>
      <c r="I509" s="492">
        <v>2</v>
      </c>
      <c r="J509" s="492" t="s">
        <v>727</v>
      </c>
      <c r="K509" s="575">
        <f>DATE(YEAR(K506)+1,MONTH(K506),DAY(K506))</f>
        <v>44576</v>
      </c>
      <c r="L509" s="575">
        <f>DATE(YEAR(L506)+1,MONTH(L506),DAY(L506))</f>
        <v>44576</v>
      </c>
      <c r="M509" s="575">
        <f>DATE(YEAR(M506)+1,MONTH(M506),DAY(M506))</f>
        <v>44576</v>
      </c>
      <c r="N509" s="476"/>
      <c r="O509" s="476"/>
      <c r="P509" s="476"/>
      <c r="Q509" s="476"/>
      <c r="R509" s="575">
        <f t="shared" si="67"/>
        <v>44576</v>
      </c>
      <c r="S509" s="575">
        <f t="shared" si="67"/>
        <v>44576</v>
      </c>
      <c r="T509" s="575">
        <f t="shared" si="67"/>
        <v>44576</v>
      </c>
      <c r="U509" s="575">
        <f t="shared" si="6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65"/>
        <v>4</v>
      </c>
      <c r="D510" s="471"/>
      <c r="E510" s="529"/>
      <c r="F510" s="529"/>
      <c r="G510" s="471"/>
      <c r="H510" s="476"/>
      <c r="I510" s="492"/>
      <c r="J510" s="492" t="s">
        <v>716</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7"/>
        <v>44576</v>
      </c>
      <c r="S510" s="575">
        <f t="shared" si="67"/>
        <v>44576</v>
      </c>
      <c r="T510" s="575">
        <f t="shared" si="67"/>
        <v>44576</v>
      </c>
      <c r="U510" s="575">
        <f t="shared" si="6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65"/>
        <v>4</v>
      </c>
      <c r="D511" s="471"/>
      <c r="E511" s="529"/>
      <c r="F511" s="529"/>
      <c r="G511" s="471"/>
      <c r="H511" s="476"/>
      <c r="I511" s="492"/>
      <c r="J511" s="492" t="s">
        <v>717</v>
      </c>
      <c r="K511" s="476"/>
      <c r="L511" s="476"/>
      <c r="M511" s="476"/>
      <c r="N511" s="476"/>
      <c r="O511" s="476"/>
      <c r="P511" s="476"/>
      <c r="Q511" s="476"/>
      <c r="R511" s="575">
        <f t="shared" si="67"/>
        <v>44576</v>
      </c>
      <c r="S511" s="575">
        <f t="shared" si="67"/>
        <v>44576</v>
      </c>
      <c r="T511" s="575">
        <f t="shared" si="67"/>
        <v>44576</v>
      </c>
      <c r="U511" s="575">
        <f t="shared" si="6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65"/>
        <v>4</v>
      </c>
      <c r="D512" s="471"/>
      <c r="E512" s="529"/>
      <c r="F512" s="529"/>
      <c r="G512" s="471"/>
      <c r="H512" s="476"/>
      <c r="I512" s="492">
        <v>3</v>
      </c>
      <c r="J512" s="492" t="s">
        <v>727</v>
      </c>
      <c r="K512" s="575">
        <f>DATE(YEAR(K509)+1,MONTH(K509),DAY(K509))</f>
        <v>44941</v>
      </c>
      <c r="L512" s="575">
        <f>DATE(YEAR(L509)+1,MONTH(L509),DAY(L509))</f>
        <v>44941</v>
      </c>
      <c r="M512" s="575">
        <f>DATE(YEAR(M509)+1,MONTH(M509),DAY(M509))</f>
        <v>44941</v>
      </c>
      <c r="N512" s="476"/>
      <c r="O512" s="476"/>
      <c r="P512" s="476"/>
      <c r="Q512" s="476"/>
      <c r="R512" s="575">
        <f t="shared" si="67"/>
        <v>44941</v>
      </c>
      <c r="S512" s="575">
        <f t="shared" si="67"/>
        <v>44941</v>
      </c>
      <c r="T512" s="575">
        <f t="shared" si="67"/>
        <v>44941</v>
      </c>
      <c r="U512" s="575">
        <f t="shared" si="6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65"/>
        <v>4</v>
      </c>
      <c r="D513" s="471"/>
      <c r="E513" s="529"/>
      <c r="F513" s="529"/>
      <c r="G513" s="471"/>
      <c r="H513" s="476"/>
      <c r="I513" s="492"/>
      <c r="J513" s="492" t="s">
        <v>716</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7"/>
        <v>44941</v>
      </c>
      <c r="S513" s="575">
        <f t="shared" si="67"/>
        <v>44941</v>
      </c>
      <c r="T513" s="575">
        <f t="shared" si="67"/>
        <v>44941</v>
      </c>
      <c r="U513" s="575">
        <f t="shared" si="6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65"/>
        <v>4</v>
      </c>
      <c r="D514" s="471"/>
      <c r="E514" s="529"/>
      <c r="F514" s="529"/>
      <c r="G514" s="471"/>
      <c r="H514" s="476"/>
      <c r="I514" s="492"/>
      <c r="J514" s="492" t="s">
        <v>717</v>
      </c>
      <c r="K514" s="476"/>
      <c r="L514" s="476"/>
      <c r="M514" s="476"/>
      <c r="N514" s="476"/>
      <c r="O514" s="476"/>
      <c r="P514" s="476"/>
      <c r="Q514" s="476"/>
      <c r="R514" s="575">
        <f t="shared" si="67"/>
        <v>44941</v>
      </c>
      <c r="S514" s="575">
        <f t="shared" si="67"/>
        <v>44941</v>
      </c>
      <c r="T514" s="575">
        <f t="shared" si="67"/>
        <v>44941</v>
      </c>
      <c r="U514" s="575">
        <f t="shared" si="6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65"/>
        <v>4</v>
      </c>
      <c r="D515" s="471"/>
      <c r="E515" s="529"/>
      <c r="F515" s="529"/>
      <c r="G515" s="471"/>
      <c r="H515" s="476"/>
      <c r="I515" s="492">
        <v>4</v>
      </c>
      <c r="J515" s="492" t="s">
        <v>727</v>
      </c>
      <c r="K515" s="575">
        <f>DATE(YEAR(K512)+1,MONTH(K512),DAY(K512))</f>
        <v>45306</v>
      </c>
      <c r="L515" s="575">
        <f>DATE(YEAR(L512)+1,MONTH(L512),DAY(L512))</f>
        <v>45306</v>
      </c>
      <c r="M515" s="575">
        <f>DATE(YEAR(M512)+1,MONTH(M512),DAY(M512))</f>
        <v>45306</v>
      </c>
      <c r="N515" s="476"/>
      <c r="O515" s="476"/>
      <c r="P515" s="476"/>
      <c r="Q515" s="476"/>
      <c r="R515" s="575">
        <f t="shared" si="67"/>
        <v>45306</v>
      </c>
      <c r="S515" s="575">
        <f t="shared" si="67"/>
        <v>45306</v>
      </c>
      <c r="T515" s="575">
        <f t="shared" si="67"/>
        <v>45306</v>
      </c>
      <c r="U515" s="575">
        <f t="shared" si="6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65"/>
        <v>4</v>
      </c>
      <c r="D516" s="471"/>
      <c r="E516" s="529"/>
      <c r="F516" s="529"/>
      <c r="G516" s="471"/>
      <c r="H516" s="476"/>
      <c r="I516" s="492"/>
      <c r="J516" s="492" t="s">
        <v>716</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7"/>
        <v>45306</v>
      </c>
      <c r="S516" s="575">
        <f t="shared" si="67"/>
        <v>45306</v>
      </c>
      <c r="T516" s="575">
        <f t="shared" si="67"/>
        <v>45306</v>
      </c>
      <c r="U516" s="575">
        <f t="shared" si="6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65"/>
        <v>4</v>
      </c>
      <c r="D517" s="471"/>
      <c r="E517" s="529"/>
      <c r="F517" s="529"/>
      <c r="G517" s="471"/>
      <c r="H517" s="476"/>
      <c r="I517" s="492"/>
      <c r="J517" s="492" t="s">
        <v>717</v>
      </c>
      <c r="K517" s="476"/>
      <c r="L517" s="476"/>
      <c r="M517" s="476"/>
      <c r="N517" s="476"/>
      <c r="O517" s="476"/>
      <c r="P517" s="476"/>
      <c r="Q517" s="476"/>
      <c r="R517" s="575">
        <f t="shared" si="67"/>
        <v>45306</v>
      </c>
      <c r="S517" s="575">
        <f t="shared" si="67"/>
        <v>45306</v>
      </c>
      <c r="T517" s="575">
        <f t="shared" si="67"/>
        <v>45306</v>
      </c>
      <c r="U517" s="575">
        <f t="shared" si="6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68">INT($C$239)+3</f>
        <v>4</v>
      </c>
      <c r="D518" s="471"/>
      <c r="E518" s="529"/>
      <c r="F518" s="529"/>
      <c r="G518" s="471"/>
      <c r="H518" s="476"/>
      <c r="I518" s="492">
        <v>5</v>
      </c>
      <c r="J518" s="492" t="s">
        <v>727</v>
      </c>
      <c r="K518" s="575">
        <f>DATE(YEAR(K515)+1,MONTH(K515),DAY(K515))</f>
        <v>45672</v>
      </c>
      <c r="L518" s="575">
        <f>DATE(YEAR(L515)+1,MONTH(L515),DAY(L515))</f>
        <v>45672</v>
      </c>
      <c r="M518" s="575">
        <f>DATE(YEAR(M515)+1,MONTH(M515),DAY(M515))</f>
        <v>45672</v>
      </c>
      <c r="N518" s="476"/>
      <c r="O518" s="476"/>
      <c r="P518" s="476"/>
      <c r="Q518" s="476"/>
      <c r="R518" s="575">
        <f t="shared" si="67"/>
        <v>45672</v>
      </c>
      <c r="S518" s="575">
        <f t="shared" si="67"/>
        <v>45672</v>
      </c>
      <c r="T518" s="575">
        <f t="shared" si="67"/>
        <v>45672</v>
      </c>
      <c r="U518" s="575">
        <f t="shared" si="6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68"/>
        <v>4</v>
      </c>
      <c r="D519" s="471"/>
      <c r="E519" s="529"/>
      <c r="F519" s="529"/>
      <c r="G519" s="471"/>
      <c r="H519" s="476"/>
      <c r="I519" s="492"/>
      <c r="J519" s="492" t="s">
        <v>716</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7"/>
        <v>45672</v>
      </c>
      <c r="S519" s="575">
        <f t="shared" si="67"/>
        <v>45672</v>
      </c>
      <c r="T519" s="575">
        <f t="shared" si="67"/>
        <v>45672</v>
      </c>
      <c r="U519" s="575">
        <f t="shared" si="6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68"/>
        <v>4</v>
      </c>
      <c r="D520" s="471"/>
      <c r="E520" s="529"/>
      <c r="F520" s="529"/>
      <c r="G520" s="471"/>
      <c r="H520" s="476"/>
      <c r="I520" s="492"/>
      <c r="J520" s="492" t="s">
        <v>717</v>
      </c>
      <c r="K520" s="476"/>
      <c r="L520" s="476"/>
      <c r="M520" s="476"/>
      <c r="N520" s="476"/>
      <c r="O520" s="476"/>
      <c r="P520" s="476"/>
      <c r="Q520" s="476"/>
      <c r="R520" s="575">
        <f t="shared" si="67"/>
        <v>45672</v>
      </c>
      <c r="S520" s="575">
        <f t="shared" si="67"/>
        <v>45672</v>
      </c>
      <c r="T520" s="575">
        <f t="shared" si="67"/>
        <v>45672</v>
      </c>
      <c r="U520" s="575">
        <f t="shared" si="6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68"/>
        <v>4</v>
      </c>
      <c r="D521" s="471"/>
      <c r="E521" s="529"/>
      <c r="F521" s="529"/>
      <c r="G521" s="471"/>
      <c r="H521" s="476"/>
      <c r="I521" s="492">
        <v>6</v>
      </c>
      <c r="J521" s="492" t="s">
        <v>727</v>
      </c>
      <c r="K521" s="575">
        <f>DATE(YEAR(K518)+1,MONTH(K518),DAY(K518))</f>
        <v>46037</v>
      </c>
      <c r="L521" s="575">
        <f>DATE(YEAR(L518)+1,MONTH(L518),DAY(L518))</f>
        <v>46037</v>
      </c>
      <c r="M521" s="575">
        <f>DATE(YEAR(M518)+1,MONTH(M518),DAY(M518))</f>
        <v>46037</v>
      </c>
      <c r="N521" s="476"/>
      <c r="O521" s="476"/>
      <c r="P521" s="476"/>
      <c r="Q521" s="476"/>
      <c r="R521" s="575">
        <f t="shared" si="67"/>
        <v>46037</v>
      </c>
      <c r="S521" s="575">
        <f t="shared" si="67"/>
        <v>46037</v>
      </c>
      <c r="T521" s="575">
        <f t="shared" si="67"/>
        <v>46037</v>
      </c>
      <c r="U521" s="575">
        <f t="shared" si="6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68"/>
        <v>4</v>
      </c>
      <c r="D522" s="471"/>
      <c r="E522" s="529"/>
      <c r="F522" s="529"/>
      <c r="G522" s="471"/>
      <c r="H522" s="476"/>
      <c r="I522" s="492"/>
      <c r="J522" s="492" t="s">
        <v>716</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7"/>
        <v>46037</v>
      </c>
      <c r="S522" s="575">
        <f t="shared" si="67"/>
        <v>46037</v>
      </c>
      <c r="T522" s="575">
        <f t="shared" si="67"/>
        <v>46037</v>
      </c>
      <c r="U522" s="575">
        <f t="shared" si="67"/>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68"/>
        <v>4</v>
      </c>
      <c r="D523" s="471"/>
      <c r="E523" s="529"/>
      <c r="F523" s="529"/>
      <c r="G523" s="471"/>
      <c r="H523" s="476"/>
      <c r="I523" s="492"/>
      <c r="J523" s="492" t="s">
        <v>717</v>
      </c>
      <c r="K523" s="476"/>
      <c r="L523" s="476"/>
      <c r="M523" s="476"/>
      <c r="N523" s="476"/>
      <c r="O523" s="476"/>
      <c r="P523" s="476"/>
      <c r="Q523" s="476"/>
      <c r="R523" s="575">
        <f t="shared" si="67"/>
        <v>46037</v>
      </c>
      <c r="S523" s="575">
        <f t="shared" si="67"/>
        <v>46037</v>
      </c>
      <c r="T523" s="575">
        <f t="shared" si="67"/>
        <v>46037</v>
      </c>
      <c r="U523" s="575">
        <f t="shared" si="67"/>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68"/>
        <v>4</v>
      </c>
      <c r="D524" s="471"/>
      <c r="E524" s="529"/>
      <c r="F524" s="529"/>
      <c r="G524" s="471"/>
      <c r="H524" s="476"/>
      <c r="I524" s="492">
        <v>7</v>
      </c>
      <c r="J524" s="492" t="s">
        <v>727</v>
      </c>
      <c r="K524" s="575">
        <f>DATE(YEAR(K521)+1,MONTH(K521),DAY(K521))</f>
        <v>46402</v>
      </c>
      <c r="L524" s="575">
        <f>DATE(YEAR(L521)+1,MONTH(L521),DAY(L521))</f>
        <v>46402</v>
      </c>
      <c r="M524" s="575">
        <f>DATE(YEAR(M521)+1,MONTH(M521),DAY(M521))</f>
        <v>46402</v>
      </c>
      <c r="N524" s="476"/>
      <c r="O524" s="476"/>
      <c r="P524" s="476"/>
      <c r="Q524" s="476"/>
      <c r="R524" s="575">
        <f t="shared" si="67"/>
        <v>46402</v>
      </c>
      <c r="S524" s="575">
        <f t="shared" si="67"/>
        <v>46402</v>
      </c>
      <c r="T524" s="575">
        <f t="shared" si="67"/>
        <v>46402</v>
      </c>
      <c r="U524" s="575">
        <f t="shared" si="67"/>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68"/>
        <v>4</v>
      </c>
      <c r="D525" s="471"/>
      <c r="E525" s="529"/>
      <c r="F525" s="529"/>
      <c r="G525" s="471"/>
      <c r="H525" s="476"/>
      <c r="I525" s="492"/>
      <c r="J525" s="492" t="s">
        <v>716</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7"/>
        <v>46402</v>
      </c>
      <c r="S525" s="575">
        <f t="shared" si="67"/>
        <v>46402</v>
      </c>
      <c r="T525" s="575">
        <f t="shared" si="67"/>
        <v>46402</v>
      </c>
      <c r="U525" s="575">
        <f t="shared" si="67"/>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68"/>
        <v>4</v>
      </c>
      <c r="D526" s="471"/>
      <c r="E526" s="529"/>
      <c r="F526" s="529"/>
      <c r="G526" s="471"/>
      <c r="H526" s="476"/>
      <c r="I526" s="492"/>
      <c r="J526" s="492" t="s">
        <v>717</v>
      </c>
      <c r="K526" s="476"/>
      <c r="L526" s="476"/>
      <c r="M526" s="476"/>
      <c r="N526" s="476"/>
      <c r="O526" s="476"/>
      <c r="P526" s="476"/>
      <c r="Q526" s="476"/>
      <c r="R526" s="575">
        <f t="shared" si="67"/>
        <v>46402</v>
      </c>
      <c r="S526" s="575">
        <f t="shared" si="67"/>
        <v>46402</v>
      </c>
      <c r="T526" s="575">
        <f t="shared" si="67"/>
        <v>46402</v>
      </c>
      <c r="U526" s="575">
        <f t="shared" si="67"/>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outlineLevel="2" x14ac:dyDescent="0.25">
      <c r="A528" s="440"/>
      <c r="B528" s="449"/>
      <c r="C528" s="442">
        <f>INT($C$239)+2</f>
        <v>3</v>
      </c>
      <c r="D528" s="471"/>
      <c r="E528" s="529"/>
      <c r="F528" s="529"/>
      <c r="G528" s="471"/>
      <c r="H528" s="545"/>
      <c r="I528" s="499" t="s">
        <v>722</v>
      </c>
      <c r="J528" s="499"/>
      <c r="K528" s="499" t="s">
        <v>728</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69">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69"/>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69"/>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69"/>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69"/>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69"/>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69"/>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69"/>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485</v>
      </c>
      <c r="F547" s="526">
        <v>1</v>
      </c>
      <c r="G547" s="462"/>
      <c r="H547" s="463" t="s">
        <v>729</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603</v>
      </c>
      <c r="M552" s="519" t="s">
        <v>4</v>
      </c>
      <c r="N552" s="519" t="s">
        <v>627</v>
      </c>
      <c r="O552" s="519" t="s">
        <v>628</v>
      </c>
      <c r="P552" s="519" t="s">
        <v>629</v>
      </c>
      <c r="Q552" s="519" t="s">
        <v>630</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730</v>
      </c>
      <c r="I556" s="489" t="s">
        <v>731</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732</v>
      </c>
      <c r="I558" s="478" t="s">
        <v>527</v>
      </c>
      <c r="J558" s="479">
        <v>1</v>
      </c>
      <c r="K558" s="476">
        <f>J558</f>
        <v>1</v>
      </c>
      <c r="L558" s="478" t="s">
        <v>528</v>
      </c>
      <c r="M558" s="479">
        <f>COUNTA($H$559:$H$578)</f>
        <v>2</v>
      </c>
      <c r="N558" s="476">
        <f>M558+3</f>
        <v>5</v>
      </c>
      <c r="O558" s="476" t="s">
        <v>733</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734</v>
      </c>
      <c r="I559" s="499" t="s">
        <v>722</v>
      </c>
      <c r="J559" s="499"/>
      <c r="K559" s="499" t="s">
        <v>735</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INT($C$546)+3</f>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INT($C$546)+3</f>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INT($C$546)+3</f>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INT($C$546)+3</f>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INT($C$546)+3</f>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INT($C$546)+3</f>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INT($C$546)+3</f>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outlineLevel="2" x14ac:dyDescent="0.25">
      <c r="A569" s="440"/>
      <c r="B569" s="449"/>
      <c r="C569" s="442">
        <f>INT($C$546)+2</f>
        <v>3</v>
      </c>
      <c r="D569" s="471"/>
      <c r="E569" s="529"/>
      <c r="F569" s="529"/>
      <c r="G569" s="471"/>
      <c r="H569" s="545" t="s">
        <v>736</v>
      </c>
      <c r="I569" s="499" t="s">
        <v>625</v>
      </c>
      <c r="J569" s="499"/>
      <c r="K569" s="476"/>
      <c r="L569" s="476"/>
      <c r="M569" s="476"/>
      <c r="N569" s="499" t="s">
        <v>737</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INT($C$546)+3</f>
        <v>4</v>
      </c>
      <c r="D570" s="471"/>
      <c r="E570" s="529"/>
      <c r="F570" s="529"/>
      <c r="G570" s="471"/>
      <c r="H570" s="476"/>
      <c r="I570" s="476">
        <v>0</v>
      </c>
      <c r="J570" s="476" t="s">
        <v>647</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INT($C$546)+3</f>
        <v>4</v>
      </c>
      <c r="D571" s="471"/>
      <c r="E571" s="529"/>
      <c r="F571" s="529"/>
      <c r="G571" s="471"/>
      <c r="H571" s="476"/>
      <c r="I571" s="476">
        <v>1</v>
      </c>
      <c r="J571" s="476" t="s">
        <v>648</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INT($C$546)+3</f>
        <v>4</v>
      </c>
      <c r="D572" s="471"/>
      <c r="E572" s="529"/>
      <c r="F572" s="529"/>
      <c r="G572" s="471"/>
      <c r="H572" s="476"/>
      <c r="I572" s="476">
        <v>2</v>
      </c>
      <c r="J572" s="476" t="s">
        <v>649</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INT($C$546)+3</f>
        <v>4</v>
      </c>
      <c r="D573" s="471"/>
      <c r="E573" s="529"/>
      <c r="F573" s="529"/>
      <c r="G573" s="471"/>
      <c r="H573" s="476"/>
      <c r="I573" s="476">
        <v>3</v>
      </c>
      <c r="J573" s="476" t="s">
        <v>634</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INT($C$546)+3</f>
        <v>4</v>
      </c>
      <c r="D574" s="471"/>
      <c r="E574" s="529"/>
      <c r="F574" s="529"/>
      <c r="G574" s="471"/>
      <c r="H574" s="476"/>
      <c r="I574" s="476">
        <v>4</v>
      </c>
      <c r="J574" s="476" t="s">
        <v>635</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INT($C$546)+3</f>
        <v>4</v>
      </c>
      <c r="D575" s="471"/>
      <c r="E575" s="529"/>
      <c r="F575" s="529"/>
      <c r="G575" s="471"/>
      <c r="H575" s="476"/>
      <c r="I575" s="476">
        <v>5</v>
      </c>
      <c r="J575" s="476" t="s">
        <v>636</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INT($C$546)+3</f>
        <v>4</v>
      </c>
      <c r="D576" s="471"/>
      <c r="E576" s="529"/>
      <c r="F576" s="529"/>
      <c r="G576" s="471"/>
      <c r="H576" s="476"/>
      <c r="I576" s="476">
        <v>6</v>
      </c>
      <c r="J576" s="476" t="s">
        <v>637</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INT($C$546)+3</f>
        <v>4</v>
      </c>
      <c r="D577" s="471"/>
      <c r="E577" s="529"/>
      <c r="F577" s="529"/>
      <c r="G577" s="471"/>
      <c r="H577" s="476"/>
      <c r="I577" s="476">
        <v>7</v>
      </c>
      <c r="J577" s="476" t="s">
        <v>638</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x14ac:dyDescent="0.25">
      <c r="A579" s="440"/>
      <c r="B579" s="449"/>
      <c r="C579" s="442">
        <f>INT($C$546)+1</f>
        <v>2</v>
      </c>
      <c r="D579" s="471"/>
      <c r="E579" s="529"/>
      <c r="F579" s="529"/>
      <c r="G579" s="471"/>
      <c r="H579" s="532" t="s">
        <v>738</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732</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692</v>
      </c>
      <c r="I582" s="499" t="s">
        <v>739</v>
      </c>
      <c r="J582" s="499"/>
      <c r="K582" s="499" t="s">
        <v>740</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INT($C$546)+3</f>
        <v>4</v>
      </c>
      <c r="D583" s="471"/>
      <c r="E583" s="529">
        <v>0</v>
      </c>
      <c r="F583" s="529"/>
      <c r="G583" s="471"/>
      <c r="H583" s="492" t="str">
        <f>H$258</f>
        <v>Autumn</v>
      </c>
      <c r="I583" s="620">
        <v>2</v>
      </c>
      <c r="J583" s="620"/>
      <c r="K583" s="575">
        <f t="shared" ref="K583:M584" si="70">INDEX(i_date_shear_sixg0,($E583*i_s_len+$I583)*i_x_len+1,0)</f>
        <v>44484</v>
      </c>
      <c r="L583" s="575">
        <f t="shared" si="70"/>
        <v>44484</v>
      </c>
      <c r="M583" s="575">
        <f t="shared" si="70"/>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INT($C$546)+3</f>
        <v>4</v>
      </c>
      <c r="D584" s="471"/>
      <c r="E584" s="529">
        <v>1</v>
      </c>
      <c r="F584" s="529"/>
      <c r="G584" s="471"/>
      <c r="H584" s="492" t="str">
        <f>H$259</f>
        <v>Spring</v>
      </c>
      <c r="I584" s="620">
        <v>2</v>
      </c>
      <c r="J584" s="620"/>
      <c r="K584" s="575">
        <f t="shared" si="70"/>
        <v>44576</v>
      </c>
      <c r="L584" s="575">
        <f t="shared" si="70"/>
        <v>44576</v>
      </c>
      <c r="M584" s="575">
        <f t="shared" si="70"/>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INT($C$546)+3</f>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INT($C$546)+3</f>
        <v>4</v>
      </c>
      <c r="D586" s="471"/>
      <c r="E586" s="529"/>
      <c r="F586" s="529"/>
      <c r="G586" s="471"/>
      <c r="H586" s="476"/>
      <c r="I586" s="499" t="s">
        <v>741</v>
      </c>
      <c r="J586" s="498"/>
      <c r="K586" s="499" t="s">
        <v>742</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INT($C$546)+3</f>
        <v>4</v>
      </c>
      <c r="D587" s="471"/>
      <c r="E587" s="529">
        <v>0</v>
      </c>
      <c r="F587" s="529"/>
      <c r="G587" s="471"/>
      <c r="H587" s="492" t="str">
        <f>H$258</f>
        <v>Autumn</v>
      </c>
      <c r="I587" s="620">
        <v>5</v>
      </c>
      <c r="J587" s="620"/>
      <c r="K587" s="575">
        <f t="shared" ref="K587:M588" si="71">INDEX(i_date_shear_sixg0,($E587*i_s_len+$I587)*i_x_len+1,0)</f>
        <v>45580</v>
      </c>
      <c r="L587" s="575">
        <f t="shared" si="71"/>
        <v>45580</v>
      </c>
      <c r="M587" s="575">
        <f t="shared" si="71"/>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INT($C$546)+3</f>
        <v>4</v>
      </c>
      <c r="D588" s="471"/>
      <c r="E588" s="529">
        <v>1</v>
      </c>
      <c r="F588" s="529"/>
      <c r="G588" s="471"/>
      <c r="H588" s="492" t="str">
        <f>H$259</f>
        <v>Spring</v>
      </c>
      <c r="I588" s="620">
        <v>5</v>
      </c>
      <c r="J588" s="620"/>
      <c r="K588" s="575">
        <f t="shared" si="71"/>
        <v>45672</v>
      </c>
      <c r="L588" s="575">
        <f t="shared" si="71"/>
        <v>45672</v>
      </c>
      <c r="M588" s="575">
        <f t="shared" si="71"/>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INT($C$546)+3</f>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INT($C$546)+3</f>
        <v>4</v>
      </c>
      <c r="D590" s="471"/>
      <c r="E590" s="529"/>
      <c r="F590" s="529"/>
      <c r="G590" s="471"/>
      <c r="H590" s="476"/>
      <c r="I590" s="476"/>
      <c r="J590" s="476"/>
      <c r="K590" s="499" t="s">
        <v>876</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INT($C$546)+3</f>
        <v>4</v>
      </c>
      <c r="D591" s="471"/>
      <c r="E591" s="529"/>
      <c r="F591" s="529"/>
      <c r="G591" s="471"/>
      <c r="H591" s="492" t="str">
        <f>H$258</f>
        <v>Autumn</v>
      </c>
      <c r="I591" s="476"/>
      <c r="J591" s="476"/>
      <c r="K591" s="689">
        <v>1550</v>
      </c>
      <c r="L591" s="689">
        <v>1550</v>
      </c>
      <c r="M591" s="689">
        <v>1550</v>
      </c>
      <c r="N591" s="476"/>
      <c r="O591" s="476" t="s">
        <v>888</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INT($C$546)+3</f>
        <v>4</v>
      </c>
      <c r="D592" s="471"/>
      <c r="E592" s="529"/>
      <c r="F592" s="529"/>
      <c r="G592" s="471"/>
      <c r="H592" s="492" t="str">
        <f>H$259</f>
        <v>Spring</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INT($C$546)+3</f>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INT($C$546)+3</f>
        <v>4</v>
      </c>
      <c r="D594" s="471"/>
      <c r="E594" s="529"/>
      <c r="F594" s="529"/>
      <c r="G594" s="471"/>
      <c r="H594" s="476"/>
      <c r="I594" s="476"/>
      <c r="J594" s="476"/>
      <c r="K594" s="499" t="s">
        <v>743</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INT($C$546)+3</f>
        <v>4</v>
      </c>
      <c r="D595" s="471"/>
      <c r="E595" s="529"/>
      <c r="F595" s="529"/>
      <c r="G595" s="471"/>
      <c r="H595" s="492" t="str">
        <f>H$258</f>
        <v>Autumn</v>
      </c>
      <c r="I595" s="476"/>
      <c r="J595" s="476"/>
      <c r="K595" s="621">
        <f t="shared" ref="K595:M596" si="72">(K587-K583)/30.5</f>
        <v>35.934426229508198</v>
      </c>
      <c r="L595" s="621">
        <f t="shared" si="72"/>
        <v>35.934426229508198</v>
      </c>
      <c r="M595" s="621">
        <f t="shared" si="72"/>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INT($C$546)+3</f>
        <v>4</v>
      </c>
      <c r="D596" s="471"/>
      <c r="E596" s="529"/>
      <c r="F596" s="529"/>
      <c r="G596" s="471"/>
      <c r="H596" s="492" t="str">
        <f>H$259</f>
        <v>Spring</v>
      </c>
      <c r="I596" s="476"/>
      <c r="J596" s="476"/>
      <c r="K596" s="621">
        <f t="shared" si="72"/>
        <v>35.934426229508198</v>
      </c>
      <c r="L596" s="621">
        <f t="shared" si="72"/>
        <v>35.934426229508198</v>
      </c>
      <c r="M596" s="621">
        <f t="shared" si="72"/>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485</v>
      </c>
      <c r="F607" s="526">
        <v>1</v>
      </c>
      <c r="G607" s="462"/>
      <c r="H607" s="622" t="s">
        <v>744</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745</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746</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747</v>
      </c>
      <c r="J619" s="588" t="s">
        <v>748</v>
      </c>
      <c r="K619" s="546"/>
      <c r="L619" s="546"/>
      <c r="M619" s="546"/>
      <c r="N619" s="546"/>
      <c r="O619" s="546"/>
      <c r="P619" s="546"/>
      <c r="Q619" s="546"/>
      <c r="R619" s="546"/>
      <c r="S619" s="546"/>
      <c r="T619" s="546"/>
      <c r="U619" s="546"/>
      <c r="V619" s="546"/>
      <c r="W619" s="476"/>
      <c r="X619" s="476"/>
      <c r="Y619" s="476"/>
      <c r="Z619" s="476"/>
      <c r="AA619" s="476"/>
      <c r="AB619" s="476"/>
      <c r="AC619" s="476"/>
      <c r="AD619" s="498" t="s">
        <v>749</v>
      </c>
      <c r="AE619" s="498"/>
      <c r="AF619" s="498"/>
      <c r="AG619" s="498"/>
      <c r="AH619" s="498" t="s">
        <v>750</v>
      </c>
      <c r="AI619" s="498"/>
      <c r="AJ619" s="498"/>
      <c r="AK619" s="498"/>
      <c r="AL619" s="498" t="s">
        <v>751</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752</v>
      </c>
      <c r="K620" s="476"/>
      <c r="L620" s="476"/>
      <c r="M620" s="476"/>
      <c r="N620" s="476"/>
      <c r="O620" s="476"/>
      <c r="P620" s="476"/>
      <c r="Q620" s="476"/>
      <c r="R620" s="476"/>
      <c r="S620" s="476"/>
      <c r="T620" s="476"/>
      <c r="U620" s="476"/>
      <c r="V620" s="476"/>
      <c r="W620" s="476"/>
      <c r="X620" s="476"/>
      <c r="Y620" s="476"/>
      <c r="Z620" s="476"/>
      <c r="AA620" s="476"/>
      <c r="AB620" s="476"/>
      <c r="AC620" s="476"/>
      <c r="AD620" s="627">
        <f>K620</f>
        <v>0</v>
      </c>
      <c r="AE620" s="627">
        <f>L620</f>
        <v>0</v>
      </c>
      <c r="AF620" s="627">
        <f>M620</f>
        <v>0</v>
      </c>
      <c r="AG620" s="627">
        <f>N620</f>
        <v>0</v>
      </c>
      <c r="AH620" s="627">
        <f>O620</f>
        <v>0</v>
      </c>
      <c r="AI620" s="627">
        <f t="shared" ref="AI620:AO622" si="73">P620</f>
        <v>0</v>
      </c>
      <c r="AJ620" s="627">
        <f t="shared" si="73"/>
        <v>0</v>
      </c>
      <c r="AK620" s="627">
        <f t="shared" si="73"/>
        <v>0</v>
      </c>
      <c r="AL620" s="627">
        <f t="shared" si="73"/>
        <v>0</v>
      </c>
      <c r="AM620" s="627">
        <f t="shared" si="73"/>
        <v>0</v>
      </c>
      <c r="AN620" s="627">
        <f t="shared" si="73"/>
        <v>0</v>
      </c>
      <c r="AO620" s="627">
        <f t="shared" si="73"/>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753</v>
      </c>
      <c r="K621" s="476"/>
      <c r="L621" s="476"/>
      <c r="M621" s="476"/>
      <c r="N621" s="476"/>
      <c r="O621" s="476"/>
      <c r="P621" s="476"/>
      <c r="Q621" s="476"/>
      <c r="R621" s="476"/>
      <c r="S621" s="476"/>
      <c r="T621" s="476"/>
      <c r="U621" s="476"/>
      <c r="V621" s="476"/>
      <c r="W621" s="476"/>
      <c r="X621" s="476"/>
      <c r="Y621" s="476"/>
      <c r="Z621" s="476"/>
      <c r="AA621" s="476"/>
      <c r="AB621" s="476"/>
      <c r="AC621" s="476"/>
      <c r="AD621" s="627">
        <f>K621</f>
        <v>0</v>
      </c>
      <c r="AE621" s="627">
        <f>L621</f>
        <v>0</v>
      </c>
      <c r="AF621" s="627">
        <f>M621</f>
        <v>0</v>
      </c>
      <c r="AG621" s="627">
        <f>N621</f>
        <v>0</v>
      </c>
      <c r="AH621" s="627">
        <f>O621</f>
        <v>0</v>
      </c>
      <c r="AI621" s="627">
        <f t="shared" si="73"/>
        <v>0</v>
      </c>
      <c r="AJ621" s="627">
        <f t="shared" si="73"/>
        <v>0</v>
      </c>
      <c r="AK621" s="627">
        <f t="shared" si="73"/>
        <v>0</v>
      </c>
      <c r="AL621" s="627">
        <f t="shared" si="73"/>
        <v>0</v>
      </c>
      <c r="AM621" s="627">
        <f t="shared" si="73"/>
        <v>0</v>
      </c>
      <c r="AN621" s="627">
        <f t="shared" si="73"/>
        <v>0</v>
      </c>
      <c r="AO621" s="627">
        <f t="shared" si="73"/>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754</v>
      </c>
      <c r="K622" s="476"/>
      <c r="L622" s="476"/>
      <c r="M622" s="476"/>
      <c r="N622" s="476"/>
      <c r="O622" s="476"/>
      <c r="P622" s="476"/>
      <c r="Q622" s="476"/>
      <c r="R622" s="476"/>
      <c r="S622" s="476"/>
      <c r="T622" s="476"/>
      <c r="U622" s="476"/>
      <c r="V622" s="476"/>
      <c r="W622" s="476"/>
      <c r="X622" s="476"/>
      <c r="Y622" s="476"/>
      <c r="Z622" s="476"/>
      <c r="AA622" s="476"/>
      <c r="AB622" s="476"/>
      <c r="AC622" s="476"/>
      <c r="AD622" s="627">
        <f>K622</f>
        <v>0</v>
      </c>
      <c r="AE622" s="627">
        <f>L622</f>
        <v>0</v>
      </c>
      <c r="AF622" s="627">
        <f>M622</f>
        <v>0</v>
      </c>
      <c r="AG622" s="627">
        <f>N622</f>
        <v>0</v>
      </c>
      <c r="AH622" s="627">
        <f>O622</f>
        <v>0</v>
      </c>
      <c r="AI622" s="627">
        <f t="shared" si="73"/>
        <v>0</v>
      </c>
      <c r="AJ622" s="627">
        <f t="shared" si="73"/>
        <v>0</v>
      </c>
      <c r="AK622" s="627">
        <f t="shared" si="73"/>
        <v>0</v>
      </c>
      <c r="AL622" s="627">
        <f t="shared" si="73"/>
        <v>0</v>
      </c>
      <c r="AM622" s="627">
        <f t="shared" si="73"/>
        <v>0</v>
      </c>
      <c r="AN622" s="627">
        <f t="shared" si="73"/>
        <v>0</v>
      </c>
      <c r="AO622" s="627">
        <f t="shared" si="73"/>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x14ac:dyDescent="0.25">
      <c r="A624" s="440"/>
      <c r="B624" s="449"/>
      <c r="C624" s="442">
        <f>INT($C$606)+1</f>
        <v>2</v>
      </c>
      <c r="D624" s="471"/>
      <c r="E624" s="529"/>
      <c r="F624" s="529"/>
      <c r="G624" s="471"/>
      <c r="H624" s="532" t="s">
        <v>755</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756</v>
      </c>
      <c r="O626" s="476"/>
      <c r="P626" s="476"/>
      <c r="Q626" s="476"/>
      <c r="R626" s="476"/>
      <c r="S626" s="476"/>
      <c r="T626" s="476"/>
      <c r="U626" s="476"/>
      <c r="V626" s="476"/>
      <c r="W626" s="476"/>
      <c r="X626" s="476"/>
      <c r="Y626" s="476"/>
      <c r="Z626" s="476"/>
      <c r="AA626" s="476"/>
      <c r="AB626" s="476"/>
      <c r="AC626" s="476"/>
      <c r="AD626" s="623" t="s">
        <v>746</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757</v>
      </c>
      <c r="I627" s="588" t="s">
        <v>747</v>
      </c>
      <c r="J627" s="588" t="s">
        <v>748</v>
      </c>
      <c r="K627" s="546" t="s">
        <v>758</v>
      </c>
      <c r="L627" s="546"/>
      <c r="M627" s="546"/>
      <c r="N627" s="546"/>
      <c r="O627" s="546" t="s">
        <v>759</v>
      </c>
      <c r="P627" s="546"/>
      <c r="Q627" s="546"/>
      <c r="R627" s="546"/>
      <c r="S627" s="546" t="s">
        <v>760</v>
      </c>
      <c r="T627" s="546"/>
      <c r="U627" s="546"/>
      <c r="V627" s="546"/>
      <c r="W627" s="476"/>
      <c r="X627" s="476"/>
      <c r="Y627" s="476"/>
      <c r="Z627" s="476"/>
      <c r="AA627" s="476"/>
      <c r="AB627" s="476"/>
      <c r="AC627" s="476"/>
      <c r="AD627" s="628" t="s">
        <v>749</v>
      </c>
      <c r="AE627" s="628"/>
      <c r="AF627" s="628"/>
      <c r="AG627" s="628"/>
      <c r="AH627" s="628" t="s">
        <v>750</v>
      </c>
      <c r="AI627" s="628"/>
      <c r="AJ627" s="628"/>
      <c r="AK627" s="628"/>
      <c r="AL627" s="628" t="s">
        <v>751</v>
      </c>
      <c r="AM627" s="628"/>
      <c r="AN627" s="628"/>
      <c r="AO627" s="628"/>
      <c r="AP627" s="471"/>
      <c r="AQ627" s="452"/>
      <c r="AR627" s="440"/>
      <c r="AS627" s="440"/>
      <c r="AT627" s="440"/>
    </row>
    <row r="628" spans="1:46" outlineLevel="4" x14ac:dyDescent="0.25">
      <c r="A628" s="440"/>
      <c r="B628" s="449"/>
      <c r="C628" s="442">
        <f>INT($C$606)+4</f>
        <v>5</v>
      </c>
      <c r="D628" s="471"/>
      <c r="E628" s="529"/>
      <c r="F628" s="529"/>
      <c r="G628" s="471"/>
      <c r="H628" s="625" t="s">
        <v>761</v>
      </c>
      <c r="I628" s="626">
        <v>0</v>
      </c>
      <c r="J628" s="626" t="s">
        <v>762</v>
      </c>
      <c r="K628" s="629"/>
      <c r="L628" s="629"/>
      <c r="M628" s="629"/>
      <c r="N628" s="629"/>
      <c r="O628" s="630"/>
      <c r="P628" s="630"/>
      <c r="Q628" s="630"/>
      <c r="R628" s="630"/>
      <c r="S628" s="630"/>
      <c r="T628" s="630"/>
      <c r="U628" s="630"/>
      <c r="V628" s="630"/>
      <c r="W628" s="476"/>
      <c r="X628" s="476"/>
      <c r="Y628" s="476"/>
      <c r="Z628" s="476"/>
      <c r="AA628" s="476"/>
      <c r="AB628" s="476"/>
      <c r="AC628" s="476"/>
      <c r="AD628" s="631">
        <f>IF(K628="",3650,K628)</f>
        <v>3650</v>
      </c>
      <c r="AE628" s="631">
        <f>IF(L628="",3650,L628)</f>
        <v>3650</v>
      </c>
      <c r="AF628" s="631">
        <f>IF(M628="",3650,M628)</f>
        <v>3650</v>
      </c>
      <c r="AG628" s="631">
        <f>IF(N628="",3650,N628)</f>
        <v>3650</v>
      </c>
      <c r="AH628" s="631">
        <f>IF(O628="",1000,O628)</f>
        <v>1000</v>
      </c>
      <c r="AI628" s="631">
        <f t="shared" ref="AI628:AI654" si="74">IF(P628="",1000,P628)</f>
        <v>1000</v>
      </c>
      <c r="AJ628" s="631">
        <f t="shared" ref="AJ628:AJ654" si="75">IF(Q628="",1000,Q628)</f>
        <v>1000</v>
      </c>
      <c r="AK628" s="631">
        <f t="shared" ref="AK628:AK654" si="76">IF(R628="",1000,R628)</f>
        <v>1000</v>
      </c>
      <c r="AL628" s="631">
        <f t="shared" ref="AL628:AL654" si="77">S628</f>
        <v>0</v>
      </c>
      <c r="AM628" s="631">
        <f t="shared" ref="AM628:AM654" si="78">T628</f>
        <v>0</v>
      </c>
      <c r="AN628" s="631">
        <f t="shared" ref="AN628:AN654" si="79">U628</f>
        <v>0</v>
      </c>
      <c r="AO628" s="631">
        <f t="shared" ref="AO628:AO654" si="80">V628</f>
        <v>0</v>
      </c>
      <c r="AP628" s="471"/>
      <c r="AQ628" s="452"/>
      <c r="AR628" s="440"/>
      <c r="AS628" s="440"/>
      <c r="AT628" s="440"/>
    </row>
    <row r="629" spans="1:46" outlineLevel="4" x14ac:dyDescent="0.25">
      <c r="A629" s="440"/>
      <c r="B629" s="449"/>
      <c r="C629" s="442">
        <f>INT($C$606)+4</f>
        <v>5</v>
      </c>
      <c r="D629" s="471"/>
      <c r="E629" s="529"/>
      <c r="F629" s="529"/>
      <c r="G629" s="471"/>
      <c r="H629" s="492" t="s">
        <v>763</v>
      </c>
      <c r="I629" s="498"/>
      <c r="J629" s="492" t="s">
        <v>764</v>
      </c>
      <c r="K629" s="632"/>
      <c r="L629" s="632"/>
      <c r="M629" s="632"/>
      <c r="N629" s="632"/>
      <c r="O629" s="619"/>
      <c r="P629" s="619"/>
      <c r="Q629" s="619"/>
      <c r="R629" s="619"/>
      <c r="S629" s="619"/>
      <c r="T629" s="619"/>
      <c r="U629" s="619"/>
      <c r="V629" s="619"/>
      <c r="W629" s="476"/>
      <c r="X629" s="476"/>
      <c r="Y629" s="476"/>
      <c r="Z629" s="476"/>
      <c r="AA629" s="476"/>
      <c r="AB629" s="476"/>
      <c r="AC629" s="476"/>
      <c r="AD629" s="627">
        <f>IF(K629="",3650,K629)</f>
        <v>3650</v>
      </c>
      <c r="AE629" s="627">
        <f>IF(L629="",3650,L629)</f>
        <v>3650</v>
      </c>
      <c r="AF629" s="627">
        <f>IF(M629="",3650,M629)</f>
        <v>3650</v>
      </c>
      <c r="AG629" s="627">
        <f>IF(N629="",3650,N629)</f>
        <v>3650</v>
      </c>
      <c r="AH629" s="627">
        <f>IF(O629="",1000,O629)</f>
        <v>1000</v>
      </c>
      <c r="AI629" s="627">
        <f t="shared" si="74"/>
        <v>1000</v>
      </c>
      <c r="AJ629" s="627">
        <f t="shared" si="75"/>
        <v>1000</v>
      </c>
      <c r="AK629" s="627">
        <f t="shared" si="76"/>
        <v>1000</v>
      </c>
      <c r="AL629" s="627">
        <f t="shared" si="77"/>
        <v>0</v>
      </c>
      <c r="AM629" s="627">
        <f t="shared" si="78"/>
        <v>0</v>
      </c>
      <c r="AN629" s="627">
        <f t="shared" si="79"/>
        <v>0</v>
      </c>
      <c r="AO629" s="627">
        <f t="shared" si="80"/>
        <v>0</v>
      </c>
      <c r="AP629" s="471"/>
      <c r="AQ629" s="452"/>
      <c r="AR629" s="440"/>
      <c r="AS629" s="440"/>
      <c r="AT629" s="440"/>
    </row>
    <row r="630" spans="1:46" outlineLevel="4" x14ac:dyDescent="0.25">
      <c r="A630" s="440"/>
      <c r="B630" s="449"/>
      <c r="C630" s="442">
        <f>INT($C$606)+4</f>
        <v>5</v>
      </c>
      <c r="D630" s="471"/>
      <c r="E630" s="529"/>
      <c r="F630" s="529"/>
      <c r="G630" s="471"/>
      <c r="H630" s="492" t="s">
        <v>765</v>
      </c>
      <c r="I630" s="498"/>
      <c r="J630" s="492" t="s">
        <v>764</v>
      </c>
      <c r="K630" s="632"/>
      <c r="L630" s="632"/>
      <c r="M630" s="632"/>
      <c r="N630" s="632"/>
      <c r="O630" s="619"/>
      <c r="P630" s="619"/>
      <c r="Q630" s="619"/>
      <c r="R630" s="619"/>
      <c r="S630" s="619"/>
      <c r="T630" s="619"/>
      <c r="U630" s="619"/>
      <c r="V630" s="619"/>
      <c r="W630" s="476"/>
      <c r="X630" s="476"/>
      <c r="Y630" s="476"/>
      <c r="Z630" s="476"/>
      <c r="AA630" s="476"/>
      <c r="AB630" s="476"/>
      <c r="AC630" s="476"/>
      <c r="AD630" s="627">
        <f>IF(K630="",3650,K630)</f>
        <v>3650</v>
      </c>
      <c r="AE630" s="627">
        <f>IF(L630="",3650,L630)</f>
        <v>3650</v>
      </c>
      <c r="AF630" s="627">
        <f>IF(M630="",3650,M630)</f>
        <v>3650</v>
      </c>
      <c r="AG630" s="627">
        <f>IF(N630="",3650,N630)</f>
        <v>3650</v>
      </c>
      <c r="AH630" s="627">
        <f>IF(O630="",1000,O630)</f>
        <v>1000</v>
      </c>
      <c r="AI630" s="627">
        <f t="shared" si="74"/>
        <v>1000</v>
      </c>
      <c r="AJ630" s="627">
        <f t="shared" si="75"/>
        <v>1000</v>
      </c>
      <c r="AK630" s="627">
        <f t="shared" si="76"/>
        <v>1000</v>
      </c>
      <c r="AL630" s="627">
        <f t="shared" si="77"/>
        <v>0</v>
      </c>
      <c r="AM630" s="627">
        <f t="shared" si="78"/>
        <v>0</v>
      </c>
      <c r="AN630" s="627">
        <f t="shared" si="79"/>
        <v>0</v>
      </c>
      <c r="AO630" s="627">
        <f t="shared" si="80"/>
        <v>0</v>
      </c>
      <c r="AP630" s="471"/>
      <c r="AQ630" s="452"/>
      <c r="AR630" s="440"/>
      <c r="AS630" s="440"/>
      <c r="AT630" s="440"/>
    </row>
    <row r="631" spans="1:46" outlineLevel="4" x14ac:dyDescent="0.25">
      <c r="A631" s="440"/>
      <c r="B631" s="449"/>
      <c r="C631" s="442">
        <f>INT($C$606)+4</f>
        <v>5</v>
      </c>
      <c r="D631" s="471"/>
      <c r="E631" s="529"/>
      <c r="F631" s="529"/>
      <c r="G631" s="471"/>
      <c r="H631" s="492">
        <v>3</v>
      </c>
      <c r="I631" s="498"/>
      <c r="J631" s="492" t="s">
        <v>764</v>
      </c>
      <c r="K631" s="632"/>
      <c r="L631" s="632"/>
      <c r="M631" s="632"/>
      <c r="N631" s="632"/>
      <c r="O631" s="619"/>
      <c r="P631" s="619"/>
      <c r="Q631" s="619"/>
      <c r="R631" s="619"/>
      <c r="S631" s="619"/>
      <c r="T631" s="619"/>
      <c r="U631" s="619"/>
      <c r="V631" s="619"/>
      <c r="W631" s="476"/>
      <c r="X631" s="476"/>
      <c r="Y631" s="476"/>
      <c r="Z631" s="476"/>
      <c r="AA631" s="476"/>
      <c r="AB631" s="476"/>
      <c r="AC631" s="476"/>
      <c r="AD631" s="627">
        <f>IF(K631="",3650,K631)</f>
        <v>3650</v>
      </c>
      <c r="AE631" s="627">
        <f>IF(L631="",3650,L631)</f>
        <v>3650</v>
      </c>
      <c r="AF631" s="627">
        <f>IF(M631="",3650,M631)</f>
        <v>3650</v>
      </c>
      <c r="AG631" s="627">
        <f>IF(N631="",3650,N631)</f>
        <v>3650</v>
      </c>
      <c r="AH631" s="627">
        <f>IF(O631="",1000,O631)</f>
        <v>1000</v>
      </c>
      <c r="AI631" s="627">
        <f t="shared" si="74"/>
        <v>1000</v>
      </c>
      <c r="AJ631" s="627">
        <f t="shared" si="75"/>
        <v>1000</v>
      </c>
      <c r="AK631" s="627">
        <f t="shared" si="76"/>
        <v>1000</v>
      </c>
      <c r="AL631" s="627">
        <f t="shared" si="77"/>
        <v>0</v>
      </c>
      <c r="AM631" s="627">
        <f t="shared" si="78"/>
        <v>0</v>
      </c>
      <c r="AN631" s="627">
        <f t="shared" si="79"/>
        <v>0</v>
      </c>
      <c r="AO631" s="627">
        <f t="shared" si="80"/>
        <v>0</v>
      </c>
      <c r="AP631" s="471"/>
      <c r="AQ631" s="452"/>
      <c r="AR631" s="440"/>
      <c r="AS631" s="440"/>
      <c r="AT631" s="440"/>
    </row>
    <row r="632" spans="1:46" outlineLevel="4" x14ac:dyDescent="0.25">
      <c r="A632" s="440"/>
      <c r="B632" s="449"/>
      <c r="C632" s="442">
        <f>INT($C$606)+4</f>
        <v>5</v>
      </c>
      <c r="D632" s="471"/>
      <c r="E632" s="529"/>
      <c r="F632" s="529"/>
      <c r="G632" s="471"/>
      <c r="H632" s="492">
        <v>4</v>
      </c>
      <c r="I632" s="498"/>
      <c r="J632" s="492" t="s">
        <v>764</v>
      </c>
      <c r="K632" s="632"/>
      <c r="L632" s="632"/>
      <c r="M632" s="632"/>
      <c r="N632" s="632"/>
      <c r="O632" s="619"/>
      <c r="P632" s="619"/>
      <c r="Q632" s="619"/>
      <c r="R632" s="619"/>
      <c r="S632" s="619"/>
      <c r="T632" s="619"/>
      <c r="U632" s="619"/>
      <c r="V632" s="619"/>
      <c r="W632" s="476"/>
      <c r="X632" s="476"/>
      <c r="Y632" s="476"/>
      <c r="Z632" s="476"/>
      <c r="AA632" s="476"/>
      <c r="AB632" s="476"/>
      <c r="AC632" s="476"/>
      <c r="AD632" s="627">
        <f>IF(K632="",3650,K632)</f>
        <v>3650</v>
      </c>
      <c r="AE632" s="627">
        <f>IF(L632="",3650,L632)</f>
        <v>3650</v>
      </c>
      <c r="AF632" s="627">
        <f>IF(M632="",3650,M632)</f>
        <v>3650</v>
      </c>
      <c r="AG632" s="627">
        <f>IF(N632="",3650,N632)</f>
        <v>3650</v>
      </c>
      <c r="AH632" s="627">
        <f>IF(O632="",1000,O632)</f>
        <v>1000</v>
      </c>
      <c r="AI632" s="627">
        <f t="shared" si="74"/>
        <v>1000</v>
      </c>
      <c r="AJ632" s="627">
        <f t="shared" si="75"/>
        <v>1000</v>
      </c>
      <c r="AK632" s="627">
        <f t="shared" si="76"/>
        <v>1000</v>
      </c>
      <c r="AL632" s="627">
        <f t="shared" si="77"/>
        <v>0</v>
      </c>
      <c r="AM632" s="627">
        <f t="shared" si="78"/>
        <v>0</v>
      </c>
      <c r="AN632" s="627">
        <f t="shared" si="79"/>
        <v>0</v>
      </c>
      <c r="AO632" s="627">
        <f t="shared" si="80"/>
        <v>0</v>
      </c>
      <c r="AP632" s="471"/>
      <c r="AQ632" s="452"/>
      <c r="AR632" s="440"/>
      <c r="AS632" s="440"/>
      <c r="AT632" s="440"/>
    </row>
    <row r="633" spans="1:46" outlineLevel="4" x14ac:dyDescent="0.25">
      <c r="A633" s="440"/>
      <c r="B633" s="449"/>
      <c r="C633" s="442">
        <f>INT($C$606)+4</f>
        <v>5</v>
      </c>
      <c r="D633" s="471"/>
      <c r="E633" s="529"/>
      <c r="F633" s="529"/>
      <c r="G633" s="471"/>
      <c r="H633" s="492">
        <v>5</v>
      </c>
      <c r="I633" s="498"/>
      <c r="J633" s="492" t="s">
        <v>764</v>
      </c>
      <c r="K633" s="632"/>
      <c r="L633" s="632"/>
      <c r="M633" s="632"/>
      <c r="N633" s="632"/>
      <c r="O633" s="619"/>
      <c r="P633" s="619"/>
      <c r="Q633" s="619"/>
      <c r="R633" s="619"/>
      <c r="S633" s="619"/>
      <c r="T633" s="619"/>
      <c r="U633" s="619"/>
      <c r="V633" s="619"/>
      <c r="W633" s="476"/>
      <c r="X633" s="476"/>
      <c r="Y633" s="476"/>
      <c r="Z633" s="476"/>
      <c r="AA633" s="476"/>
      <c r="AB633" s="476"/>
      <c r="AC633" s="476"/>
      <c r="AD633" s="627">
        <f>IF(K633="",3650,K633)</f>
        <v>3650</v>
      </c>
      <c r="AE633" s="627">
        <f>IF(L633="",3650,L633)</f>
        <v>3650</v>
      </c>
      <c r="AF633" s="627">
        <f>IF(M633="",3650,M633)</f>
        <v>3650</v>
      </c>
      <c r="AG633" s="627">
        <f>IF(N633="",3650,N633)</f>
        <v>3650</v>
      </c>
      <c r="AH633" s="627">
        <f>IF(O633="",1000,O633)</f>
        <v>1000</v>
      </c>
      <c r="AI633" s="627">
        <f t="shared" si="74"/>
        <v>1000</v>
      </c>
      <c r="AJ633" s="627">
        <f t="shared" si="75"/>
        <v>1000</v>
      </c>
      <c r="AK633" s="627">
        <f t="shared" si="76"/>
        <v>1000</v>
      </c>
      <c r="AL633" s="627">
        <f t="shared" si="77"/>
        <v>0</v>
      </c>
      <c r="AM633" s="627">
        <f t="shared" si="78"/>
        <v>0</v>
      </c>
      <c r="AN633" s="627">
        <f t="shared" si="79"/>
        <v>0</v>
      </c>
      <c r="AO633" s="627">
        <f t="shared" si="80"/>
        <v>0</v>
      </c>
      <c r="AP633" s="471"/>
      <c r="AQ633" s="452"/>
      <c r="AR633" s="440"/>
      <c r="AS633" s="440"/>
      <c r="AT633" s="440"/>
    </row>
    <row r="634" spans="1:46" outlineLevel="4" x14ac:dyDescent="0.25">
      <c r="A634" s="440"/>
      <c r="B634" s="449"/>
      <c r="C634" s="442">
        <f>INT($C$606)+4</f>
        <v>5</v>
      </c>
      <c r="D634" s="471"/>
      <c r="E634" s="529"/>
      <c r="F634" s="529"/>
      <c r="G634" s="471"/>
      <c r="H634" s="492">
        <v>6</v>
      </c>
      <c r="I634" s="498"/>
      <c r="J634" s="492" t="s">
        <v>764</v>
      </c>
      <c r="K634" s="632"/>
      <c r="L634" s="632"/>
      <c r="M634" s="632"/>
      <c r="N634" s="632"/>
      <c r="O634" s="619"/>
      <c r="P634" s="619"/>
      <c r="Q634" s="619"/>
      <c r="R634" s="619"/>
      <c r="S634" s="619"/>
      <c r="T634" s="619"/>
      <c r="U634" s="619"/>
      <c r="V634" s="619"/>
      <c r="W634" s="476"/>
      <c r="X634" s="476"/>
      <c r="Y634" s="476"/>
      <c r="Z634" s="476"/>
      <c r="AA634" s="476"/>
      <c r="AB634" s="476"/>
      <c r="AC634" s="476"/>
      <c r="AD634" s="627">
        <f>IF(K634="",3650,K634)</f>
        <v>3650</v>
      </c>
      <c r="AE634" s="627">
        <f>IF(L634="",3650,L634)</f>
        <v>3650</v>
      </c>
      <c r="AF634" s="627">
        <f>IF(M634="",3650,M634)</f>
        <v>3650</v>
      </c>
      <c r="AG634" s="627">
        <f>IF(N634="",3650,N634)</f>
        <v>3650</v>
      </c>
      <c r="AH634" s="627">
        <f>IF(O634="",1000,O634)</f>
        <v>1000</v>
      </c>
      <c r="AI634" s="627">
        <f t="shared" si="74"/>
        <v>1000</v>
      </c>
      <c r="AJ634" s="627">
        <f t="shared" si="75"/>
        <v>1000</v>
      </c>
      <c r="AK634" s="627">
        <f t="shared" si="76"/>
        <v>1000</v>
      </c>
      <c r="AL634" s="627">
        <f t="shared" si="77"/>
        <v>0</v>
      </c>
      <c r="AM634" s="627">
        <f t="shared" si="78"/>
        <v>0</v>
      </c>
      <c r="AN634" s="627">
        <f t="shared" si="79"/>
        <v>0</v>
      </c>
      <c r="AO634" s="627">
        <f t="shared" si="80"/>
        <v>0</v>
      </c>
      <c r="AP634" s="471"/>
      <c r="AQ634" s="452"/>
      <c r="AR634" s="440"/>
      <c r="AS634" s="440"/>
      <c r="AT634" s="440"/>
    </row>
    <row r="635" spans="1:46" outlineLevel="4" x14ac:dyDescent="0.25">
      <c r="A635" s="440"/>
      <c r="B635" s="449"/>
      <c r="C635" s="442">
        <f>INT($C$606)+4</f>
        <v>5</v>
      </c>
      <c r="D635" s="471"/>
      <c r="E635" s="529"/>
      <c r="F635" s="529"/>
      <c r="G635" s="471"/>
      <c r="H635" s="492">
        <v>7</v>
      </c>
      <c r="I635" s="498"/>
      <c r="J635" s="492" t="s">
        <v>764</v>
      </c>
      <c r="K635" s="632"/>
      <c r="L635" s="632"/>
      <c r="M635" s="632"/>
      <c r="N635" s="632"/>
      <c r="O635" s="619"/>
      <c r="P635" s="619"/>
      <c r="Q635" s="619"/>
      <c r="R635" s="619"/>
      <c r="S635" s="619"/>
      <c r="T635" s="619"/>
      <c r="U635" s="619"/>
      <c r="V635" s="619"/>
      <c r="W635" s="476"/>
      <c r="X635" s="476"/>
      <c r="Y635" s="476"/>
      <c r="Z635" s="476"/>
      <c r="AA635" s="476"/>
      <c r="AB635" s="476"/>
      <c r="AC635" s="476"/>
      <c r="AD635" s="627">
        <f>IF(K635="",3650,K635)</f>
        <v>3650</v>
      </c>
      <c r="AE635" s="627">
        <f>IF(L635="",3650,L635)</f>
        <v>3650</v>
      </c>
      <c r="AF635" s="627">
        <f>IF(M635="",3650,M635)</f>
        <v>3650</v>
      </c>
      <c r="AG635" s="627">
        <f>IF(N635="",3650,N635)</f>
        <v>3650</v>
      </c>
      <c r="AH635" s="627">
        <f>IF(O635="",1000,O635)</f>
        <v>1000</v>
      </c>
      <c r="AI635" s="627">
        <f t="shared" si="74"/>
        <v>1000</v>
      </c>
      <c r="AJ635" s="627">
        <f t="shared" si="75"/>
        <v>1000</v>
      </c>
      <c r="AK635" s="627">
        <f t="shared" si="76"/>
        <v>1000</v>
      </c>
      <c r="AL635" s="627">
        <f t="shared" si="77"/>
        <v>0</v>
      </c>
      <c r="AM635" s="627">
        <f t="shared" si="78"/>
        <v>0</v>
      </c>
      <c r="AN635" s="627">
        <f t="shared" si="79"/>
        <v>0</v>
      </c>
      <c r="AO635" s="627">
        <f t="shared" si="80"/>
        <v>0</v>
      </c>
      <c r="AP635" s="471"/>
      <c r="AQ635" s="452"/>
      <c r="AR635" s="440"/>
      <c r="AS635" s="440"/>
      <c r="AT635" s="440"/>
    </row>
    <row r="636" spans="1:46" outlineLevel="4" x14ac:dyDescent="0.25">
      <c r="A636" s="440"/>
      <c r="B636" s="449"/>
      <c r="C636" s="442">
        <f>INT($C$606)+4</f>
        <v>5</v>
      </c>
      <c r="D636" s="471"/>
      <c r="E636" s="529"/>
      <c r="F636" s="529"/>
      <c r="G636" s="471"/>
      <c r="H636" s="633">
        <v>8</v>
      </c>
      <c r="I636" s="634"/>
      <c r="J636" s="633" t="s">
        <v>764</v>
      </c>
      <c r="K636" s="635"/>
      <c r="L636" s="635"/>
      <c r="M636" s="635"/>
      <c r="N636" s="635"/>
      <c r="O636" s="636"/>
      <c r="P636" s="636"/>
      <c r="Q636" s="636"/>
      <c r="R636" s="636"/>
      <c r="S636" s="636"/>
      <c r="T636" s="636"/>
      <c r="U636" s="636"/>
      <c r="V636" s="636"/>
      <c r="W636" s="476"/>
      <c r="X636" s="476"/>
      <c r="Y636" s="476"/>
      <c r="Z636" s="476"/>
      <c r="AA636" s="476"/>
      <c r="AB636" s="476"/>
      <c r="AC636" s="476"/>
      <c r="AD636" s="637">
        <f>IF(K636="",3650,K636)</f>
        <v>3650</v>
      </c>
      <c r="AE636" s="637">
        <f>IF(L636="",3650,L636)</f>
        <v>3650</v>
      </c>
      <c r="AF636" s="637">
        <f>IF(M636="",3650,M636)</f>
        <v>3650</v>
      </c>
      <c r="AG636" s="637">
        <f>IF(N636="",3650,N636)</f>
        <v>3650</v>
      </c>
      <c r="AH636" s="637">
        <f>IF(O636="",1000,O636)</f>
        <v>1000</v>
      </c>
      <c r="AI636" s="637">
        <f t="shared" si="74"/>
        <v>1000</v>
      </c>
      <c r="AJ636" s="637">
        <f t="shared" si="75"/>
        <v>1000</v>
      </c>
      <c r="AK636" s="637">
        <f t="shared" si="76"/>
        <v>1000</v>
      </c>
      <c r="AL636" s="637">
        <f t="shared" si="77"/>
        <v>0</v>
      </c>
      <c r="AM636" s="637">
        <f t="shared" si="78"/>
        <v>0</v>
      </c>
      <c r="AN636" s="637">
        <f t="shared" si="79"/>
        <v>0</v>
      </c>
      <c r="AO636" s="637">
        <f t="shared" si="80"/>
        <v>0</v>
      </c>
      <c r="AP636" s="471"/>
      <c r="AQ636" s="452"/>
      <c r="AR636" s="440"/>
      <c r="AS636" s="440"/>
      <c r="AT636" s="440"/>
    </row>
    <row r="637" spans="1:46" ht="15" customHeight="1" outlineLevel="3" x14ac:dyDescent="0.25">
      <c r="A637" s="440"/>
      <c r="B637" s="449"/>
      <c r="C637" s="442">
        <f>INT($C$606)+3</f>
        <v>4</v>
      </c>
      <c r="D637" s="471"/>
      <c r="E637" s="529"/>
      <c r="F637" s="529"/>
      <c r="G637" s="471"/>
      <c r="H637" s="625" t="s">
        <v>761</v>
      </c>
      <c r="I637" s="626">
        <v>1</v>
      </c>
      <c r="J637" s="626" t="s">
        <v>768</v>
      </c>
      <c r="K637" s="632">
        <v>350</v>
      </c>
      <c r="L637" s="632">
        <v>350</v>
      </c>
      <c r="M637" s="632">
        <v>350</v>
      </c>
      <c r="N637" s="632">
        <v>350</v>
      </c>
      <c r="O637" s="630">
        <v>45</v>
      </c>
      <c r="P637" s="630">
        <v>45</v>
      </c>
      <c r="Q637" s="630">
        <v>45</v>
      </c>
      <c r="R637" s="630">
        <v>47</v>
      </c>
      <c r="S637" s="630">
        <v>3</v>
      </c>
      <c r="T637" s="630">
        <v>3</v>
      </c>
      <c r="U637" s="630">
        <v>3</v>
      </c>
      <c r="V637" s="630">
        <v>3</v>
      </c>
      <c r="W637" s="858" t="s">
        <v>998</v>
      </c>
      <c r="X637" s="859"/>
      <c r="Y637" s="859"/>
      <c r="Z637" s="859"/>
      <c r="AA637" s="860"/>
      <c r="AB637" s="745"/>
      <c r="AC637" s="745"/>
      <c r="AD637" s="638">
        <f>IF(K637="",0,K637)</f>
        <v>350</v>
      </c>
      <c r="AE637" s="638">
        <f>IF(L637="",0,L637)</f>
        <v>350</v>
      </c>
      <c r="AF637" s="638">
        <f>IF(M637="",0,M637)</f>
        <v>350</v>
      </c>
      <c r="AG637" s="638">
        <f>IF(N637="",0,N637)</f>
        <v>350</v>
      </c>
      <c r="AH637" s="631">
        <f>IF(O637="",1000,O637)</f>
        <v>45</v>
      </c>
      <c r="AI637" s="631">
        <f t="shared" si="74"/>
        <v>45</v>
      </c>
      <c r="AJ637" s="631">
        <f t="shared" si="75"/>
        <v>45</v>
      </c>
      <c r="AK637" s="631">
        <f t="shared" si="76"/>
        <v>47</v>
      </c>
      <c r="AL637" s="631">
        <f t="shared" si="77"/>
        <v>3</v>
      </c>
      <c r="AM637" s="631">
        <f t="shared" si="78"/>
        <v>3</v>
      </c>
      <c r="AN637" s="631">
        <f t="shared" si="79"/>
        <v>3</v>
      </c>
      <c r="AO637" s="631">
        <f t="shared" si="80"/>
        <v>3</v>
      </c>
      <c r="AP637" s="471"/>
      <c r="AQ637" s="452"/>
      <c r="AR637" s="440"/>
      <c r="AS637" s="440"/>
      <c r="AT637" s="440"/>
    </row>
    <row r="638" spans="1:46" outlineLevel="3" x14ac:dyDescent="0.25">
      <c r="A638" s="440"/>
      <c r="B638" s="449"/>
      <c r="C638" s="442">
        <f>INT($C$606)+3</f>
        <v>4</v>
      </c>
      <c r="D638" s="471"/>
      <c r="E638" s="529"/>
      <c r="F638" s="529"/>
      <c r="G638" s="471"/>
      <c r="H638" s="492" t="s">
        <v>763</v>
      </c>
      <c r="I638" s="498"/>
      <c r="J638" s="498" t="s">
        <v>768</v>
      </c>
      <c r="K638" s="632">
        <v>350</v>
      </c>
      <c r="L638" s="632">
        <v>350</v>
      </c>
      <c r="M638" s="632">
        <v>350</v>
      </c>
      <c r="N638" s="632">
        <v>350</v>
      </c>
      <c r="O638" s="619">
        <v>45</v>
      </c>
      <c r="P638" s="619">
        <v>45</v>
      </c>
      <c r="Q638" s="619">
        <v>45</v>
      </c>
      <c r="R638" s="619">
        <v>47</v>
      </c>
      <c r="S638" s="619">
        <v>3</v>
      </c>
      <c r="T638" s="619">
        <v>3</v>
      </c>
      <c r="U638" s="619">
        <v>3</v>
      </c>
      <c r="V638" s="619">
        <v>3</v>
      </c>
      <c r="W638" s="861"/>
      <c r="X638" s="862"/>
      <c r="Y638" s="862"/>
      <c r="Z638" s="862"/>
      <c r="AA638" s="863"/>
      <c r="AB638" s="745"/>
      <c r="AC638" s="745"/>
      <c r="AD638" s="638">
        <f>IF(K638="",0,K638)</f>
        <v>350</v>
      </c>
      <c r="AE638" s="638">
        <f>IF(L638="",0,L638)</f>
        <v>350</v>
      </c>
      <c r="AF638" s="638">
        <f>IF(M638="",0,M638)</f>
        <v>350</v>
      </c>
      <c r="AG638" s="638">
        <f>IF(N638="",0,N638)</f>
        <v>350</v>
      </c>
      <c r="AH638" s="627">
        <f>IF(O638="",1000,O638)</f>
        <v>45</v>
      </c>
      <c r="AI638" s="627">
        <f t="shared" si="74"/>
        <v>45</v>
      </c>
      <c r="AJ638" s="627">
        <f t="shared" si="75"/>
        <v>45</v>
      </c>
      <c r="AK638" s="627">
        <f t="shared" si="76"/>
        <v>47</v>
      </c>
      <c r="AL638" s="627">
        <f t="shared" si="77"/>
        <v>3</v>
      </c>
      <c r="AM638" s="627">
        <f t="shared" si="78"/>
        <v>3</v>
      </c>
      <c r="AN638" s="627">
        <f t="shared" si="79"/>
        <v>3</v>
      </c>
      <c r="AO638" s="627">
        <f t="shared" si="80"/>
        <v>3</v>
      </c>
      <c r="AP638" s="471"/>
      <c r="AQ638" s="452"/>
      <c r="AR638" s="440"/>
      <c r="AS638" s="440"/>
      <c r="AT638" s="440"/>
    </row>
    <row r="639" spans="1:46" outlineLevel="3" x14ac:dyDescent="0.25">
      <c r="A639" s="440"/>
      <c r="B639" s="449"/>
      <c r="C639" s="442">
        <f>INT($C$606)+3</f>
        <v>4</v>
      </c>
      <c r="D639" s="471"/>
      <c r="E639" s="529"/>
      <c r="F639" s="529"/>
      <c r="G639" s="471"/>
      <c r="H639" s="492" t="s">
        <v>765</v>
      </c>
      <c r="I639" s="498"/>
      <c r="J639" s="498" t="s">
        <v>767</v>
      </c>
      <c r="K639" s="632">
        <v>180</v>
      </c>
      <c r="L639" s="632">
        <v>180</v>
      </c>
      <c r="M639" s="632">
        <v>180</v>
      </c>
      <c r="N639" s="632">
        <v>180</v>
      </c>
      <c r="O639" s="619"/>
      <c r="P639" s="619"/>
      <c r="Q639" s="619"/>
      <c r="R639" s="619"/>
      <c r="S639" s="619">
        <v>1</v>
      </c>
      <c r="T639" s="619">
        <v>1</v>
      </c>
      <c r="U639" s="619">
        <v>1</v>
      </c>
      <c r="V639" s="619">
        <v>1</v>
      </c>
      <c r="W639" s="861"/>
      <c r="X639" s="862"/>
      <c r="Y639" s="862"/>
      <c r="Z639" s="862"/>
      <c r="AA639" s="863"/>
      <c r="AB639" s="745"/>
      <c r="AC639" s="745"/>
      <c r="AD639" s="638">
        <f>IF(K639="",0,K639)</f>
        <v>180</v>
      </c>
      <c r="AE639" s="638">
        <f>IF(L639="",0,L639)</f>
        <v>180</v>
      </c>
      <c r="AF639" s="638">
        <f>IF(M639="",0,M639)</f>
        <v>180</v>
      </c>
      <c r="AG639" s="638">
        <f>IF(N639="",0,N639)</f>
        <v>180</v>
      </c>
      <c r="AH639" s="627">
        <f>IF(O639="",1000,O639)</f>
        <v>1000</v>
      </c>
      <c r="AI639" s="627">
        <f t="shared" si="74"/>
        <v>1000</v>
      </c>
      <c r="AJ639" s="627">
        <f t="shared" si="75"/>
        <v>1000</v>
      </c>
      <c r="AK639" s="627">
        <f t="shared" si="76"/>
        <v>1000</v>
      </c>
      <c r="AL639" s="627">
        <f t="shared" si="77"/>
        <v>1</v>
      </c>
      <c r="AM639" s="627">
        <f t="shared" si="78"/>
        <v>1</v>
      </c>
      <c r="AN639" s="627">
        <f t="shared" si="79"/>
        <v>1</v>
      </c>
      <c r="AO639" s="627">
        <f t="shared" si="80"/>
        <v>1</v>
      </c>
      <c r="AP639" s="471"/>
      <c r="AQ639" s="452"/>
      <c r="AR639" s="440"/>
      <c r="AS639" s="440"/>
      <c r="AT639" s="440"/>
    </row>
    <row r="640" spans="1:46" outlineLevel="3" x14ac:dyDescent="0.25">
      <c r="A640" s="440"/>
      <c r="B640" s="449"/>
      <c r="C640" s="442">
        <f>INT($C$606)+3</f>
        <v>4</v>
      </c>
      <c r="D640" s="471"/>
      <c r="E640" s="529"/>
      <c r="F640" s="529"/>
      <c r="G640" s="471"/>
      <c r="H640" s="492">
        <v>3</v>
      </c>
      <c r="I640" s="498"/>
      <c r="J640" s="492" t="s">
        <v>764</v>
      </c>
      <c r="K640" s="632">
        <v>180</v>
      </c>
      <c r="L640" s="632">
        <v>180</v>
      </c>
      <c r="M640" s="632">
        <v>180</v>
      </c>
      <c r="N640" s="632">
        <v>180</v>
      </c>
      <c r="O640" s="619"/>
      <c r="P640" s="619"/>
      <c r="Q640" s="619"/>
      <c r="R640" s="619"/>
      <c r="S640" s="619">
        <v>1</v>
      </c>
      <c r="T640" s="619">
        <v>1</v>
      </c>
      <c r="U640" s="619">
        <v>1</v>
      </c>
      <c r="V640" s="619">
        <v>1</v>
      </c>
      <c r="W640" s="861"/>
      <c r="X640" s="862"/>
      <c r="Y640" s="862"/>
      <c r="Z640" s="862"/>
      <c r="AA640" s="863"/>
      <c r="AB640" s="745"/>
      <c r="AC640" s="745"/>
      <c r="AD640" s="638">
        <f>IF(K640="",0,K640)</f>
        <v>180</v>
      </c>
      <c r="AE640" s="638">
        <f>IF(L640="",0,L640)</f>
        <v>180</v>
      </c>
      <c r="AF640" s="638">
        <f>IF(M640="",0,M640)</f>
        <v>180</v>
      </c>
      <c r="AG640" s="638">
        <f>IF(N640="",0,N640)</f>
        <v>180</v>
      </c>
      <c r="AH640" s="627">
        <f>IF(O640="",1000,O640)</f>
        <v>1000</v>
      </c>
      <c r="AI640" s="627">
        <f t="shared" si="74"/>
        <v>1000</v>
      </c>
      <c r="AJ640" s="627">
        <f t="shared" si="75"/>
        <v>1000</v>
      </c>
      <c r="AK640" s="627">
        <f t="shared" si="76"/>
        <v>1000</v>
      </c>
      <c r="AL640" s="627">
        <f t="shared" si="77"/>
        <v>1</v>
      </c>
      <c r="AM640" s="627">
        <f t="shared" si="78"/>
        <v>1</v>
      </c>
      <c r="AN640" s="627">
        <f t="shared" si="79"/>
        <v>1</v>
      </c>
      <c r="AO640" s="627">
        <f t="shared" si="80"/>
        <v>1</v>
      </c>
      <c r="AP640" s="471"/>
      <c r="AQ640" s="452"/>
      <c r="AR640" s="440"/>
      <c r="AS640" s="440"/>
      <c r="AT640" s="440"/>
    </row>
    <row r="641" spans="1:46" outlineLevel="3" x14ac:dyDescent="0.25">
      <c r="A641" s="440"/>
      <c r="B641" s="449"/>
      <c r="C641" s="442">
        <f>INT($C$606)+3</f>
        <v>4</v>
      </c>
      <c r="D641" s="471"/>
      <c r="E641" s="529"/>
      <c r="F641" s="529"/>
      <c r="G641" s="471"/>
      <c r="H641" s="492">
        <v>4</v>
      </c>
      <c r="I641" s="498"/>
      <c r="J641" s="492" t="s">
        <v>764</v>
      </c>
      <c r="K641" s="632">
        <v>180</v>
      </c>
      <c r="L641" s="632">
        <v>180</v>
      </c>
      <c r="M641" s="632">
        <v>180</v>
      </c>
      <c r="N641" s="632">
        <v>180</v>
      </c>
      <c r="O641" s="619"/>
      <c r="P641" s="619"/>
      <c r="Q641" s="619"/>
      <c r="R641" s="619"/>
      <c r="S641" s="619">
        <v>1</v>
      </c>
      <c r="T641" s="619">
        <v>1</v>
      </c>
      <c r="U641" s="619">
        <v>1</v>
      </c>
      <c r="V641" s="619">
        <v>1</v>
      </c>
      <c r="W641" s="861"/>
      <c r="X641" s="862"/>
      <c r="Y641" s="862"/>
      <c r="Z641" s="862"/>
      <c r="AA641" s="863"/>
      <c r="AB641" s="745"/>
      <c r="AC641" s="745"/>
      <c r="AD641" s="638">
        <f>IF(K641="",0,K641)</f>
        <v>180</v>
      </c>
      <c r="AE641" s="638">
        <f>IF(L641="",0,L641)</f>
        <v>180</v>
      </c>
      <c r="AF641" s="638">
        <f>IF(M641="",0,M641)</f>
        <v>180</v>
      </c>
      <c r="AG641" s="638">
        <f>IF(N641="",0,N641)</f>
        <v>180</v>
      </c>
      <c r="AH641" s="627">
        <f>IF(O641="",1000,O641)</f>
        <v>1000</v>
      </c>
      <c r="AI641" s="627">
        <f t="shared" si="74"/>
        <v>1000</v>
      </c>
      <c r="AJ641" s="627">
        <f t="shared" si="75"/>
        <v>1000</v>
      </c>
      <c r="AK641" s="627">
        <f t="shared" si="76"/>
        <v>1000</v>
      </c>
      <c r="AL641" s="627">
        <f t="shared" si="77"/>
        <v>1</v>
      </c>
      <c r="AM641" s="627">
        <f t="shared" si="78"/>
        <v>1</v>
      </c>
      <c r="AN641" s="627">
        <f t="shared" si="79"/>
        <v>1</v>
      </c>
      <c r="AO641" s="627">
        <f t="shared" si="80"/>
        <v>1</v>
      </c>
      <c r="AP641" s="471"/>
      <c r="AQ641" s="452"/>
      <c r="AR641" s="440"/>
      <c r="AS641" s="440"/>
      <c r="AT641" s="440"/>
    </row>
    <row r="642" spans="1:46" outlineLevel="3" x14ac:dyDescent="0.25">
      <c r="A642" s="440"/>
      <c r="B642" s="449"/>
      <c r="C642" s="442">
        <f>INT($C$606)+3</f>
        <v>4</v>
      </c>
      <c r="D642" s="471"/>
      <c r="E642" s="529"/>
      <c r="F642" s="529"/>
      <c r="G642" s="471"/>
      <c r="H642" s="492">
        <v>5</v>
      </c>
      <c r="I642" s="498"/>
      <c r="J642" s="492" t="s">
        <v>764</v>
      </c>
      <c r="K642" s="632">
        <v>180</v>
      </c>
      <c r="L642" s="632">
        <v>180</v>
      </c>
      <c r="M642" s="632">
        <v>180</v>
      </c>
      <c r="N642" s="632">
        <v>180</v>
      </c>
      <c r="O642" s="619"/>
      <c r="P642" s="619"/>
      <c r="Q642" s="619"/>
      <c r="R642" s="619"/>
      <c r="S642" s="619">
        <v>1</v>
      </c>
      <c r="T642" s="619">
        <v>1</v>
      </c>
      <c r="U642" s="619">
        <v>1</v>
      </c>
      <c r="V642" s="619">
        <v>1</v>
      </c>
      <c r="W642" s="861"/>
      <c r="X642" s="862"/>
      <c r="Y642" s="862"/>
      <c r="Z642" s="862"/>
      <c r="AA642" s="863"/>
      <c r="AB642" s="745"/>
      <c r="AC642" s="745"/>
      <c r="AD642" s="638">
        <f>IF(K642="",0,K642)</f>
        <v>180</v>
      </c>
      <c r="AE642" s="638">
        <f>IF(L642="",0,L642)</f>
        <v>180</v>
      </c>
      <c r="AF642" s="638">
        <f>IF(M642="",0,M642)</f>
        <v>180</v>
      </c>
      <c r="AG642" s="638">
        <f>IF(N642="",0,N642)</f>
        <v>180</v>
      </c>
      <c r="AH642" s="627">
        <f>IF(O642="",1000,O642)</f>
        <v>1000</v>
      </c>
      <c r="AI642" s="627">
        <f t="shared" si="74"/>
        <v>1000</v>
      </c>
      <c r="AJ642" s="627">
        <f t="shared" si="75"/>
        <v>1000</v>
      </c>
      <c r="AK642" s="627">
        <f t="shared" si="76"/>
        <v>1000</v>
      </c>
      <c r="AL642" s="627">
        <f t="shared" si="77"/>
        <v>1</v>
      </c>
      <c r="AM642" s="627">
        <f t="shared" si="78"/>
        <v>1</v>
      </c>
      <c r="AN642" s="627">
        <f t="shared" si="79"/>
        <v>1</v>
      </c>
      <c r="AO642" s="627">
        <f t="shared" si="80"/>
        <v>1</v>
      </c>
      <c r="AP642" s="471"/>
      <c r="AQ642" s="452"/>
      <c r="AR642" s="440"/>
      <c r="AS642" s="440"/>
      <c r="AT642" s="440"/>
    </row>
    <row r="643" spans="1:46" outlineLevel="3" x14ac:dyDescent="0.25">
      <c r="A643" s="440"/>
      <c r="B643" s="449"/>
      <c r="C643" s="442">
        <f>INT($C$606)+3</f>
        <v>4</v>
      </c>
      <c r="D643" s="471"/>
      <c r="E643" s="529"/>
      <c r="F643" s="529"/>
      <c r="G643" s="471"/>
      <c r="H643" s="492">
        <v>6</v>
      </c>
      <c r="I643" s="498"/>
      <c r="J643" s="492" t="s">
        <v>764</v>
      </c>
      <c r="K643" s="632">
        <v>180</v>
      </c>
      <c r="L643" s="632">
        <v>180</v>
      </c>
      <c r="M643" s="632">
        <v>180</v>
      </c>
      <c r="N643" s="632">
        <v>180</v>
      </c>
      <c r="O643" s="619"/>
      <c r="P643" s="619"/>
      <c r="Q643" s="619"/>
      <c r="R643" s="619"/>
      <c r="S643" s="619">
        <v>1</v>
      </c>
      <c r="T643" s="619">
        <v>1</v>
      </c>
      <c r="U643" s="619">
        <v>1</v>
      </c>
      <c r="V643" s="619">
        <v>1</v>
      </c>
      <c r="W643" s="861"/>
      <c r="X643" s="862"/>
      <c r="Y643" s="862"/>
      <c r="Z643" s="862"/>
      <c r="AA643" s="863"/>
      <c r="AB643" s="745"/>
      <c r="AC643" s="745"/>
      <c r="AD643" s="638">
        <f>IF(K643="",0,K643)</f>
        <v>180</v>
      </c>
      <c r="AE643" s="638">
        <f>IF(L643="",0,L643)</f>
        <v>180</v>
      </c>
      <c r="AF643" s="638">
        <f>IF(M643="",0,M643)</f>
        <v>180</v>
      </c>
      <c r="AG643" s="638">
        <f>IF(N643="",0,N643)</f>
        <v>180</v>
      </c>
      <c r="AH643" s="627">
        <f>IF(O643="",1000,O643)</f>
        <v>1000</v>
      </c>
      <c r="AI643" s="627">
        <f t="shared" si="74"/>
        <v>1000</v>
      </c>
      <c r="AJ643" s="627">
        <f t="shared" si="75"/>
        <v>1000</v>
      </c>
      <c r="AK643" s="627">
        <f t="shared" si="76"/>
        <v>1000</v>
      </c>
      <c r="AL643" s="627">
        <f t="shared" si="77"/>
        <v>1</v>
      </c>
      <c r="AM643" s="627">
        <f t="shared" si="78"/>
        <v>1</v>
      </c>
      <c r="AN643" s="627">
        <f t="shared" si="79"/>
        <v>1</v>
      </c>
      <c r="AO643" s="627">
        <f t="shared" si="80"/>
        <v>1</v>
      </c>
      <c r="AP643" s="471"/>
      <c r="AQ643" s="452"/>
      <c r="AR643" s="440"/>
      <c r="AS643" s="440"/>
      <c r="AT643" s="440"/>
    </row>
    <row r="644" spans="1:46" outlineLevel="3" x14ac:dyDescent="0.25">
      <c r="A644" s="440"/>
      <c r="B644" s="449"/>
      <c r="C644" s="442">
        <f>INT($C$606)+3</f>
        <v>4</v>
      </c>
      <c r="D644" s="471"/>
      <c r="E644" s="529"/>
      <c r="F644" s="529"/>
      <c r="G644" s="471"/>
      <c r="H644" s="492">
        <v>7</v>
      </c>
      <c r="I644" s="498"/>
      <c r="J644" s="492" t="s">
        <v>764</v>
      </c>
      <c r="K644" s="632">
        <v>180</v>
      </c>
      <c r="L644" s="632">
        <v>180</v>
      </c>
      <c r="M644" s="632">
        <v>180</v>
      </c>
      <c r="N644" s="632">
        <v>180</v>
      </c>
      <c r="O644" s="619"/>
      <c r="P644" s="619"/>
      <c r="Q644" s="619"/>
      <c r="R644" s="619"/>
      <c r="S644" s="619">
        <v>1</v>
      </c>
      <c r="T644" s="619">
        <v>1</v>
      </c>
      <c r="U644" s="619">
        <v>1</v>
      </c>
      <c r="V644" s="619">
        <v>1</v>
      </c>
      <c r="W644" s="861"/>
      <c r="X644" s="862"/>
      <c r="Y644" s="862"/>
      <c r="Z644" s="862"/>
      <c r="AA644" s="863"/>
      <c r="AB644" s="745"/>
      <c r="AC644" s="745"/>
      <c r="AD644" s="638">
        <f>IF(K644="",0,K644)</f>
        <v>180</v>
      </c>
      <c r="AE644" s="638">
        <f>IF(L644="",0,L644)</f>
        <v>180</v>
      </c>
      <c r="AF644" s="638">
        <f>IF(M644="",0,M644)</f>
        <v>180</v>
      </c>
      <c r="AG644" s="638">
        <f>IF(N644="",0,N644)</f>
        <v>180</v>
      </c>
      <c r="AH644" s="627">
        <f>IF(O644="",1000,O644)</f>
        <v>1000</v>
      </c>
      <c r="AI644" s="627">
        <f t="shared" si="74"/>
        <v>1000</v>
      </c>
      <c r="AJ644" s="627">
        <f t="shared" si="75"/>
        <v>1000</v>
      </c>
      <c r="AK644" s="627">
        <f t="shared" si="76"/>
        <v>1000</v>
      </c>
      <c r="AL644" s="627">
        <f t="shared" si="77"/>
        <v>1</v>
      </c>
      <c r="AM644" s="627">
        <f t="shared" si="78"/>
        <v>1</v>
      </c>
      <c r="AN644" s="627">
        <f t="shared" si="79"/>
        <v>1</v>
      </c>
      <c r="AO644" s="627">
        <f t="shared" si="80"/>
        <v>1</v>
      </c>
      <c r="AP644" s="471"/>
      <c r="AQ644" s="452"/>
      <c r="AR644" s="440"/>
      <c r="AS644" s="440"/>
      <c r="AT644" s="440"/>
    </row>
    <row r="645" spans="1:46" outlineLevel="3" x14ac:dyDescent="0.25">
      <c r="A645" s="440"/>
      <c r="B645" s="449"/>
      <c r="C645" s="442">
        <f>INT($C$606)+3</f>
        <v>4</v>
      </c>
      <c r="D645" s="471"/>
      <c r="E645" s="529"/>
      <c r="F645" s="529"/>
      <c r="G645" s="471"/>
      <c r="H645" s="633">
        <v>8</v>
      </c>
      <c r="I645" s="634"/>
      <c r="J645" s="633" t="s">
        <v>764</v>
      </c>
      <c r="K645" s="632">
        <v>180</v>
      </c>
      <c r="L645" s="632">
        <v>180</v>
      </c>
      <c r="M645" s="632">
        <v>180</v>
      </c>
      <c r="N645" s="632">
        <v>180</v>
      </c>
      <c r="O645" s="636"/>
      <c r="P645" s="636"/>
      <c r="Q645" s="636"/>
      <c r="R645" s="636"/>
      <c r="S645" s="636">
        <v>1</v>
      </c>
      <c r="T645" s="636">
        <v>1</v>
      </c>
      <c r="U645" s="636">
        <v>1</v>
      </c>
      <c r="V645" s="636">
        <v>1</v>
      </c>
      <c r="W645" s="861"/>
      <c r="X645" s="862"/>
      <c r="Y645" s="862"/>
      <c r="Z645" s="862"/>
      <c r="AA645" s="863"/>
      <c r="AB645" s="745"/>
      <c r="AC645" s="745"/>
      <c r="AD645" s="638">
        <f>IF(K645="",0,K645)</f>
        <v>180</v>
      </c>
      <c r="AE645" s="638">
        <f>IF(L645="",0,L645)</f>
        <v>180</v>
      </c>
      <c r="AF645" s="638">
        <f>IF(M645="",0,M645)</f>
        <v>180</v>
      </c>
      <c r="AG645" s="638">
        <f>IF(N645="",0,N645)</f>
        <v>180</v>
      </c>
      <c r="AH645" s="637">
        <f>IF(O645="",1000,O645)</f>
        <v>1000</v>
      </c>
      <c r="AI645" s="637">
        <f t="shared" si="74"/>
        <v>1000</v>
      </c>
      <c r="AJ645" s="637">
        <f t="shared" si="75"/>
        <v>1000</v>
      </c>
      <c r="AK645" s="637">
        <f t="shared" si="76"/>
        <v>1000</v>
      </c>
      <c r="AL645" s="637">
        <f t="shared" si="77"/>
        <v>1</v>
      </c>
      <c r="AM645" s="637">
        <f t="shared" si="78"/>
        <v>1</v>
      </c>
      <c r="AN645" s="637">
        <f t="shared" si="79"/>
        <v>1</v>
      </c>
      <c r="AO645" s="637">
        <f t="shared" si="80"/>
        <v>1</v>
      </c>
      <c r="AP645" s="471"/>
      <c r="AQ645" s="452"/>
      <c r="AR645" s="440"/>
      <c r="AS645" s="440"/>
      <c r="AT645" s="440"/>
    </row>
    <row r="646" spans="1:46" outlineLevel="3" x14ac:dyDescent="0.25">
      <c r="A646" s="440"/>
      <c r="B646" s="449"/>
      <c r="C646" s="442">
        <f>INT($C$606)+3</f>
        <v>4</v>
      </c>
      <c r="D646" s="471"/>
      <c r="E646" s="529"/>
      <c r="F646" s="529"/>
      <c r="G646" s="471"/>
      <c r="H646" s="625" t="s">
        <v>761</v>
      </c>
      <c r="I646" s="626">
        <v>2</v>
      </c>
      <c r="J646" s="626" t="s">
        <v>766</v>
      </c>
      <c r="K646" s="632"/>
      <c r="L646" s="632"/>
      <c r="M646" s="632"/>
      <c r="N646" s="632"/>
      <c r="O646" s="619"/>
      <c r="P646" s="619"/>
      <c r="Q646" s="619"/>
      <c r="R646" s="619"/>
      <c r="S646" s="619">
        <v>1</v>
      </c>
      <c r="T646" s="619">
        <v>1</v>
      </c>
      <c r="U646" s="619">
        <v>1</v>
      </c>
      <c r="V646" s="619">
        <v>1</v>
      </c>
      <c r="W646" s="861"/>
      <c r="X646" s="862"/>
      <c r="Y646" s="862"/>
      <c r="Z646" s="862"/>
      <c r="AA646" s="863"/>
      <c r="AB646" s="745"/>
      <c r="AC646" s="745"/>
      <c r="AD646" s="639">
        <f>IF(K646="",350,K646)</f>
        <v>350</v>
      </c>
      <c r="AE646" s="639">
        <f>IF(L646="",350,L646)</f>
        <v>350</v>
      </c>
      <c r="AF646" s="639">
        <f>IF(M646="",350,M646)</f>
        <v>350</v>
      </c>
      <c r="AG646" s="639">
        <f>IF(N646="",350,N646)</f>
        <v>350</v>
      </c>
      <c r="AH646" s="631">
        <f>IF(O646="",1000,O646)</f>
        <v>1000</v>
      </c>
      <c r="AI646" s="631">
        <f t="shared" si="74"/>
        <v>1000</v>
      </c>
      <c r="AJ646" s="631">
        <f t="shared" si="75"/>
        <v>1000</v>
      </c>
      <c r="AK646" s="631">
        <f t="shared" si="76"/>
        <v>1000</v>
      </c>
      <c r="AL646" s="631">
        <f t="shared" si="77"/>
        <v>1</v>
      </c>
      <c r="AM646" s="631">
        <f t="shared" si="78"/>
        <v>1</v>
      </c>
      <c r="AN646" s="631">
        <f t="shared" si="79"/>
        <v>1</v>
      </c>
      <c r="AO646" s="631">
        <f t="shared" si="80"/>
        <v>1</v>
      </c>
      <c r="AP646" s="471"/>
      <c r="AQ646" s="452"/>
      <c r="AR646" s="440"/>
      <c r="AS646" s="440"/>
      <c r="AT646" s="440"/>
    </row>
    <row r="647" spans="1:46" outlineLevel="3" x14ac:dyDescent="0.25">
      <c r="A647" s="440"/>
      <c r="B647" s="449"/>
      <c r="C647" s="442">
        <f>INT($C$606)+3</f>
        <v>4</v>
      </c>
      <c r="D647" s="471"/>
      <c r="E647" s="529"/>
      <c r="F647" s="529"/>
      <c r="G647" s="471"/>
      <c r="H647" s="492" t="s">
        <v>763</v>
      </c>
      <c r="I647" s="498"/>
      <c r="J647" s="492" t="s">
        <v>999</v>
      </c>
      <c r="K647" s="632"/>
      <c r="L647" s="632"/>
      <c r="M647" s="632"/>
      <c r="N647" s="632"/>
      <c r="O647" s="619"/>
      <c r="P647" s="619"/>
      <c r="Q647" s="619"/>
      <c r="R647" s="619"/>
      <c r="S647" s="619">
        <v>1</v>
      </c>
      <c r="T647" s="619">
        <v>1</v>
      </c>
      <c r="U647" s="619">
        <v>1</v>
      </c>
      <c r="V647" s="619">
        <v>1</v>
      </c>
      <c r="W647" s="861"/>
      <c r="X647" s="862"/>
      <c r="Y647" s="862"/>
      <c r="Z647" s="862"/>
      <c r="AA647" s="863"/>
      <c r="AB647" s="745"/>
      <c r="AC647" s="745"/>
      <c r="AD647" s="639">
        <f>IF(K647="",350,K647)</f>
        <v>350</v>
      </c>
      <c r="AE647" s="639">
        <f>IF(L647="",350,L647)</f>
        <v>350</v>
      </c>
      <c r="AF647" s="639">
        <f>IF(M647="",350,M647)</f>
        <v>350</v>
      </c>
      <c r="AG647" s="639">
        <f>IF(N647="",350,N647)</f>
        <v>350</v>
      </c>
      <c r="AH647" s="627">
        <f>IF(O647="",1000,O647)</f>
        <v>1000</v>
      </c>
      <c r="AI647" s="627">
        <f t="shared" si="74"/>
        <v>1000</v>
      </c>
      <c r="AJ647" s="627">
        <f t="shared" si="75"/>
        <v>1000</v>
      </c>
      <c r="AK647" s="627">
        <f t="shared" si="76"/>
        <v>1000</v>
      </c>
      <c r="AL647" s="627">
        <f t="shared" si="77"/>
        <v>1</v>
      </c>
      <c r="AM647" s="627">
        <f t="shared" si="78"/>
        <v>1</v>
      </c>
      <c r="AN647" s="627">
        <f t="shared" si="79"/>
        <v>1</v>
      </c>
      <c r="AO647" s="627">
        <f t="shared" si="80"/>
        <v>1</v>
      </c>
      <c r="AP647" s="471"/>
      <c r="AQ647" s="452"/>
      <c r="AR647" s="440"/>
      <c r="AS647" s="440"/>
      <c r="AT647" s="440"/>
    </row>
    <row r="648" spans="1:46" outlineLevel="3" x14ac:dyDescent="0.25">
      <c r="A648" s="440"/>
      <c r="B648" s="449"/>
      <c r="C648" s="442">
        <f>INT($C$606)+3</f>
        <v>4</v>
      </c>
      <c r="D648" s="471"/>
      <c r="E648" s="529"/>
      <c r="F648" s="529"/>
      <c r="G648" s="471"/>
      <c r="H648" s="492" t="s">
        <v>765</v>
      </c>
      <c r="I648" s="498"/>
      <c r="J648" s="492" t="s">
        <v>764</v>
      </c>
      <c r="K648" s="632"/>
      <c r="L648" s="632"/>
      <c r="M648" s="632"/>
      <c r="N648" s="632"/>
      <c r="O648" s="619"/>
      <c r="P648" s="619"/>
      <c r="Q648" s="619"/>
      <c r="R648" s="619"/>
      <c r="S648" s="619">
        <v>1</v>
      </c>
      <c r="T648" s="619">
        <v>1</v>
      </c>
      <c r="U648" s="619">
        <v>1</v>
      </c>
      <c r="V648" s="619">
        <v>1</v>
      </c>
      <c r="W648" s="861"/>
      <c r="X648" s="862"/>
      <c r="Y648" s="862"/>
      <c r="Z648" s="862"/>
      <c r="AA648" s="863"/>
      <c r="AB648" s="745"/>
      <c r="AC648" s="745"/>
      <c r="AD648" s="639">
        <f>IF(K648="",350,K648)</f>
        <v>350</v>
      </c>
      <c r="AE648" s="639">
        <f>IF(L648="",350,L648)</f>
        <v>350</v>
      </c>
      <c r="AF648" s="639">
        <f>IF(M648="",350,M648)</f>
        <v>350</v>
      </c>
      <c r="AG648" s="639">
        <f>IF(N648="",350,N648)</f>
        <v>350</v>
      </c>
      <c r="AH648" s="627">
        <f>IF(O648="",1000,O648)</f>
        <v>1000</v>
      </c>
      <c r="AI648" s="627">
        <f t="shared" si="74"/>
        <v>1000</v>
      </c>
      <c r="AJ648" s="627">
        <f t="shared" si="75"/>
        <v>1000</v>
      </c>
      <c r="AK648" s="627">
        <f t="shared" si="76"/>
        <v>1000</v>
      </c>
      <c r="AL648" s="627">
        <f t="shared" si="77"/>
        <v>1</v>
      </c>
      <c r="AM648" s="627">
        <f t="shared" si="78"/>
        <v>1</v>
      </c>
      <c r="AN648" s="627">
        <f t="shared" si="79"/>
        <v>1</v>
      </c>
      <c r="AO648" s="627">
        <f t="shared" si="80"/>
        <v>1</v>
      </c>
      <c r="AP648" s="471"/>
      <c r="AQ648" s="452"/>
      <c r="AR648" s="440"/>
      <c r="AS648" s="440"/>
      <c r="AT648" s="440"/>
    </row>
    <row r="649" spans="1:46" outlineLevel="3" x14ac:dyDescent="0.25">
      <c r="A649" s="440"/>
      <c r="B649" s="449"/>
      <c r="C649" s="442">
        <f>INT($C$606)+3</f>
        <v>4</v>
      </c>
      <c r="D649" s="471"/>
      <c r="E649" s="529"/>
      <c r="F649" s="529"/>
      <c r="G649" s="471"/>
      <c r="H649" s="492">
        <v>3</v>
      </c>
      <c r="I649" s="498"/>
      <c r="J649" s="492" t="s">
        <v>764</v>
      </c>
      <c r="K649" s="632"/>
      <c r="L649" s="632"/>
      <c r="M649" s="632"/>
      <c r="N649" s="632"/>
      <c r="O649" s="619"/>
      <c r="P649" s="619"/>
      <c r="Q649" s="619"/>
      <c r="R649" s="619"/>
      <c r="S649" s="619">
        <v>1</v>
      </c>
      <c r="T649" s="619">
        <v>1</v>
      </c>
      <c r="U649" s="619">
        <v>1</v>
      </c>
      <c r="V649" s="619">
        <v>1</v>
      </c>
      <c r="W649" s="861"/>
      <c r="X649" s="862"/>
      <c r="Y649" s="862"/>
      <c r="Z649" s="862"/>
      <c r="AA649" s="863"/>
      <c r="AB649" s="745"/>
      <c r="AC649" s="745"/>
      <c r="AD649" s="639">
        <f>IF(K649="",350,K649)</f>
        <v>350</v>
      </c>
      <c r="AE649" s="639">
        <f>IF(L649="",350,L649)</f>
        <v>350</v>
      </c>
      <c r="AF649" s="639">
        <f>IF(M649="",350,M649)</f>
        <v>350</v>
      </c>
      <c r="AG649" s="639">
        <f>IF(N649="",350,N649)</f>
        <v>350</v>
      </c>
      <c r="AH649" s="627">
        <f>IF(O649="",1000,O649)</f>
        <v>1000</v>
      </c>
      <c r="AI649" s="627">
        <f t="shared" si="74"/>
        <v>1000</v>
      </c>
      <c r="AJ649" s="627">
        <f t="shared" si="75"/>
        <v>1000</v>
      </c>
      <c r="AK649" s="627">
        <f t="shared" si="76"/>
        <v>1000</v>
      </c>
      <c r="AL649" s="627">
        <f t="shared" si="77"/>
        <v>1</v>
      </c>
      <c r="AM649" s="627">
        <f t="shared" si="78"/>
        <v>1</v>
      </c>
      <c r="AN649" s="627">
        <f t="shared" si="79"/>
        <v>1</v>
      </c>
      <c r="AO649" s="627">
        <f t="shared" si="80"/>
        <v>1</v>
      </c>
      <c r="AP649" s="471"/>
      <c r="AQ649" s="452"/>
      <c r="AR649" s="440"/>
      <c r="AS649" s="440"/>
      <c r="AT649" s="440"/>
    </row>
    <row r="650" spans="1:46" outlineLevel="3" x14ac:dyDescent="0.25">
      <c r="A650" s="440"/>
      <c r="B650" s="449"/>
      <c r="C650" s="442">
        <f>INT($C$606)+3</f>
        <v>4</v>
      </c>
      <c r="D650" s="471"/>
      <c r="E650" s="529"/>
      <c r="F650" s="529"/>
      <c r="G650" s="471"/>
      <c r="H650" s="492">
        <v>4</v>
      </c>
      <c r="I650" s="498"/>
      <c r="J650" s="492" t="s">
        <v>764</v>
      </c>
      <c r="K650" s="632"/>
      <c r="L650" s="632"/>
      <c r="M650" s="632"/>
      <c r="N650" s="632"/>
      <c r="O650" s="619"/>
      <c r="P650" s="619"/>
      <c r="Q650" s="619"/>
      <c r="R650" s="619"/>
      <c r="S650" s="619">
        <v>1</v>
      </c>
      <c r="T650" s="619">
        <v>1</v>
      </c>
      <c r="U650" s="619">
        <v>1</v>
      </c>
      <c r="V650" s="619">
        <v>1</v>
      </c>
      <c r="W650" s="861"/>
      <c r="X650" s="862"/>
      <c r="Y650" s="862"/>
      <c r="Z650" s="862"/>
      <c r="AA650" s="863"/>
      <c r="AB650" s="745"/>
      <c r="AC650" s="745"/>
      <c r="AD650" s="639">
        <f>IF(K650="",350,K650)</f>
        <v>350</v>
      </c>
      <c r="AE650" s="639">
        <f>IF(L650="",350,L650)</f>
        <v>350</v>
      </c>
      <c r="AF650" s="639">
        <f>IF(M650="",350,M650)</f>
        <v>350</v>
      </c>
      <c r="AG650" s="639">
        <f>IF(N650="",350,N650)</f>
        <v>350</v>
      </c>
      <c r="AH650" s="627">
        <f>IF(O650="",1000,O650)</f>
        <v>1000</v>
      </c>
      <c r="AI650" s="627">
        <f t="shared" si="74"/>
        <v>1000</v>
      </c>
      <c r="AJ650" s="627">
        <f t="shared" si="75"/>
        <v>1000</v>
      </c>
      <c r="AK650" s="627">
        <f t="shared" si="76"/>
        <v>1000</v>
      </c>
      <c r="AL650" s="627">
        <f t="shared" si="77"/>
        <v>1</v>
      </c>
      <c r="AM650" s="627">
        <f t="shared" si="78"/>
        <v>1</v>
      </c>
      <c r="AN650" s="627">
        <f t="shared" si="79"/>
        <v>1</v>
      </c>
      <c r="AO650" s="627">
        <f t="shared" si="80"/>
        <v>1</v>
      </c>
      <c r="AP650" s="471"/>
      <c r="AQ650" s="452"/>
      <c r="AR650" s="440"/>
      <c r="AS650" s="440"/>
      <c r="AT650" s="440"/>
    </row>
    <row r="651" spans="1:46" outlineLevel="3" x14ac:dyDescent="0.25">
      <c r="A651" s="440"/>
      <c r="B651" s="449"/>
      <c r="C651" s="442">
        <f>INT($C$606)+3</f>
        <v>4</v>
      </c>
      <c r="D651" s="471"/>
      <c r="E651" s="529"/>
      <c r="F651" s="529"/>
      <c r="G651" s="471"/>
      <c r="H651" s="492">
        <v>5</v>
      </c>
      <c r="I651" s="498"/>
      <c r="J651" s="492" t="s">
        <v>764</v>
      </c>
      <c r="K651" s="632"/>
      <c r="L651" s="632"/>
      <c r="M651" s="632"/>
      <c r="N651" s="632"/>
      <c r="O651" s="619"/>
      <c r="P651" s="619"/>
      <c r="Q651" s="619"/>
      <c r="R651" s="619"/>
      <c r="S651" s="619">
        <v>1</v>
      </c>
      <c r="T651" s="619">
        <v>1</v>
      </c>
      <c r="U651" s="619">
        <v>1</v>
      </c>
      <c r="V651" s="619">
        <v>1</v>
      </c>
      <c r="W651" s="861"/>
      <c r="X651" s="862"/>
      <c r="Y651" s="862"/>
      <c r="Z651" s="862"/>
      <c r="AA651" s="863"/>
      <c r="AB651" s="745"/>
      <c r="AC651" s="745"/>
      <c r="AD651" s="639">
        <f>IF(K651="",350,K651)</f>
        <v>350</v>
      </c>
      <c r="AE651" s="639">
        <f>IF(L651="",350,L651)</f>
        <v>350</v>
      </c>
      <c r="AF651" s="639">
        <f>IF(M651="",350,M651)</f>
        <v>350</v>
      </c>
      <c r="AG651" s="639">
        <f>IF(N651="",350,N651)</f>
        <v>350</v>
      </c>
      <c r="AH651" s="627">
        <f>IF(O651="",1000,O651)</f>
        <v>1000</v>
      </c>
      <c r="AI651" s="627">
        <f t="shared" si="74"/>
        <v>1000</v>
      </c>
      <c r="AJ651" s="627">
        <f t="shared" si="75"/>
        <v>1000</v>
      </c>
      <c r="AK651" s="627">
        <f t="shared" si="76"/>
        <v>1000</v>
      </c>
      <c r="AL651" s="627">
        <f t="shared" si="77"/>
        <v>1</v>
      </c>
      <c r="AM651" s="627">
        <f t="shared" si="78"/>
        <v>1</v>
      </c>
      <c r="AN651" s="627">
        <f t="shared" si="79"/>
        <v>1</v>
      </c>
      <c r="AO651" s="627">
        <f t="shared" si="80"/>
        <v>1</v>
      </c>
      <c r="AP651" s="471"/>
      <c r="AQ651" s="452"/>
      <c r="AR651" s="440"/>
      <c r="AS651" s="440"/>
      <c r="AT651" s="440"/>
    </row>
    <row r="652" spans="1:46" outlineLevel="3" x14ac:dyDescent="0.25">
      <c r="A652" s="440"/>
      <c r="B652" s="449"/>
      <c r="C652" s="442">
        <f>INT($C$606)+3</f>
        <v>4</v>
      </c>
      <c r="D652" s="471"/>
      <c r="E652" s="529"/>
      <c r="F652" s="529"/>
      <c r="G652" s="471"/>
      <c r="H652" s="492">
        <v>6</v>
      </c>
      <c r="I652" s="498"/>
      <c r="J652" s="492" t="s">
        <v>764</v>
      </c>
      <c r="K652" s="632"/>
      <c r="L652" s="632"/>
      <c r="M652" s="632"/>
      <c r="N652" s="632"/>
      <c r="O652" s="619"/>
      <c r="P652" s="619"/>
      <c r="Q652" s="619"/>
      <c r="R652" s="619"/>
      <c r="S652" s="619">
        <v>1</v>
      </c>
      <c r="T652" s="619">
        <v>1</v>
      </c>
      <c r="U652" s="619">
        <v>1</v>
      </c>
      <c r="V652" s="619">
        <v>1</v>
      </c>
      <c r="W652" s="861"/>
      <c r="X652" s="862"/>
      <c r="Y652" s="862"/>
      <c r="Z652" s="862"/>
      <c r="AA652" s="863"/>
      <c r="AB652" s="746"/>
      <c r="AC652" s="746"/>
      <c r="AD652" s="639">
        <f>IF(K652="",350,K652)</f>
        <v>350</v>
      </c>
      <c r="AE652" s="639">
        <f>IF(L652="",350,L652)</f>
        <v>350</v>
      </c>
      <c r="AF652" s="639">
        <f>IF(M652="",350,M652)</f>
        <v>350</v>
      </c>
      <c r="AG652" s="639">
        <f>IF(N652="",350,N652)</f>
        <v>350</v>
      </c>
      <c r="AH652" s="627">
        <f>IF(O652="",1000,O652)</f>
        <v>1000</v>
      </c>
      <c r="AI652" s="627">
        <f t="shared" si="74"/>
        <v>1000</v>
      </c>
      <c r="AJ652" s="627">
        <f t="shared" si="75"/>
        <v>1000</v>
      </c>
      <c r="AK652" s="627">
        <f t="shared" si="76"/>
        <v>1000</v>
      </c>
      <c r="AL652" s="627">
        <f t="shared" si="77"/>
        <v>1</v>
      </c>
      <c r="AM652" s="627">
        <f t="shared" si="78"/>
        <v>1</v>
      </c>
      <c r="AN652" s="627">
        <f t="shared" si="79"/>
        <v>1</v>
      </c>
      <c r="AO652" s="627">
        <f t="shared" si="80"/>
        <v>1</v>
      </c>
      <c r="AP652" s="471"/>
      <c r="AQ652" s="452"/>
      <c r="AR652" s="440"/>
      <c r="AS652" s="440"/>
      <c r="AT652" s="440"/>
    </row>
    <row r="653" spans="1:46" outlineLevel="3" x14ac:dyDescent="0.25">
      <c r="A653" s="440"/>
      <c r="B653" s="449"/>
      <c r="C653" s="442">
        <f>INT($C$606)+3</f>
        <v>4</v>
      </c>
      <c r="D653" s="471"/>
      <c r="E653" s="529"/>
      <c r="F653" s="529"/>
      <c r="G653" s="471"/>
      <c r="H653" s="492">
        <v>7</v>
      </c>
      <c r="I653" s="498"/>
      <c r="J653" s="492" t="s">
        <v>764</v>
      </c>
      <c r="K653" s="632"/>
      <c r="L653" s="632"/>
      <c r="M653" s="632"/>
      <c r="N653" s="632"/>
      <c r="O653" s="619"/>
      <c r="P653" s="619"/>
      <c r="Q653" s="619"/>
      <c r="R653" s="619"/>
      <c r="S653" s="619">
        <v>1</v>
      </c>
      <c r="T653" s="619">
        <v>1</v>
      </c>
      <c r="U653" s="619">
        <v>1</v>
      </c>
      <c r="V653" s="619">
        <v>1</v>
      </c>
      <c r="W653" s="861"/>
      <c r="X653" s="862"/>
      <c r="Y653" s="862"/>
      <c r="Z653" s="862"/>
      <c r="AA653" s="863"/>
      <c r="AB653" s="476"/>
      <c r="AC653" s="476"/>
      <c r="AD653" s="639">
        <f>IF(K653="",350,K653)</f>
        <v>350</v>
      </c>
      <c r="AE653" s="639">
        <f>IF(L653="",350,L653)</f>
        <v>350</v>
      </c>
      <c r="AF653" s="639">
        <f>IF(M653="",350,M653)</f>
        <v>350</v>
      </c>
      <c r="AG653" s="639">
        <f>IF(N653="",350,N653)</f>
        <v>350</v>
      </c>
      <c r="AH653" s="627">
        <f>IF(O653="",1000,O653)</f>
        <v>1000</v>
      </c>
      <c r="AI653" s="627">
        <f t="shared" si="74"/>
        <v>1000</v>
      </c>
      <c r="AJ653" s="627">
        <f t="shared" si="75"/>
        <v>1000</v>
      </c>
      <c r="AK653" s="627">
        <f t="shared" si="76"/>
        <v>1000</v>
      </c>
      <c r="AL653" s="627">
        <f t="shared" si="77"/>
        <v>1</v>
      </c>
      <c r="AM653" s="627">
        <f t="shared" si="78"/>
        <v>1</v>
      </c>
      <c r="AN653" s="627">
        <f t="shared" si="79"/>
        <v>1</v>
      </c>
      <c r="AO653" s="627">
        <f t="shared" si="80"/>
        <v>1</v>
      </c>
      <c r="AP653" s="471"/>
      <c r="AQ653" s="452"/>
      <c r="AR653" s="440"/>
      <c r="AS653" s="440"/>
      <c r="AT653" s="440"/>
    </row>
    <row r="654" spans="1:46" outlineLevel="3" x14ac:dyDescent="0.25">
      <c r="A654" s="440"/>
      <c r="B654" s="449"/>
      <c r="C654" s="442">
        <f>INT($C$606)+3</f>
        <v>4</v>
      </c>
      <c r="D654" s="471"/>
      <c r="E654" s="529"/>
      <c r="F654" s="529"/>
      <c r="G654" s="471"/>
      <c r="H654" s="633">
        <v>8</v>
      </c>
      <c r="I654" s="634"/>
      <c r="J654" s="633" t="s">
        <v>764</v>
      </c>
      <c r="K654" s="632"/>
      <c r="L654" s="632"/>
      <c r="M654" s="632"/>
      <c r="N654" s="632"/>
      <c r="O654" s="636"/>
      <c r="P654" s="636"/>
      <c r="Q654" s="636"/>
      <c r="R654" s="636"/>
      <c r="S654" s="636">
        <v>1</v>
      </c>
      <c r="T654" s="636">
        <v>1</v>
      </c>
      <c r="U654" s="636">
        <v>1</v>
      </c>
      <c r="V654" s="636">
        <v>1</v>
      </c>
      <c r="W654" s="864"/>
      <c r="X654" s="865"/>
      <c r="Y654" s="865"/>
      <c r="Z654" s="865"/>
      <c r="AA654" s="866"/>
      <c r="AB654" s="476"/>
      <c r="AC654" s="476"/>
      <c r="AD654" s="639">
        <f>IF(K654="",350,K654)</f>
        <v>350</v>
      </c>
      <c r="AE654" s="639">
        <f>IF(L654="",350,L654)</f>
        <v>350</v>
      </c>
      <c r="AF654" s="639">
        <f>IF(M654="",350,M654)</f>
        <v>350</v>
      </c>
      <c r="AG654" s="639">
        <f>IF(N654="",350,N654)</f>
        <v>350</v>
      </c>
      <c r="AH654" s="637">
        <f>IF(O654="",1000,O654)</f>
        <v>1000</v>
      </c>
      <c r="AI654" s="637">
        <f t="shared" si="74"/>
        <v>1000</v>
      </c>
      <c r="AJ654" s="637">
        <f t="shared" si="75"/>
        <v>1000</v>
      </c>
      <c r="AK654" s="637">
        <f t="shared" si="76"/>
        <v>1000</v>
      </c>
      <c r="AL654" s="637">
        <f t="shared" si="77"/>
        <v>1</v>
      </c>
      <c r="AM654" s="637">
        <f t="shared" si="78"/>
        <v>1</v>
      </c>
      <c r="AN654" s="637">
        <f t="shared" si="79"/>
        <v>1</v>
      </c>
      <c r="AO654" s="637">
        <f t="shared" si="80"/>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485</v>
      </c>
      <c r="F665" s="526">
        <v>1</v>
      </c>
      <c r="G665" s="462"/>
      <c r="H665" s="463" t="s">
        <v>769</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770</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771</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772</v>
      </c>
      <c r="I670" s="469"/>
      <c r="J670" s="469" t="s">
        <v>773</v>
      </c>
      <c r="K670" s="469" t="s">
        <v>183</v>
      </c>
      <c r="L670" s="469" t="s">
        <v>774</v>
      </c>
      <c r="M670" s="469" t="s">
        <v>775</v>
      </c>
      <c r="N670" s="469" t="s">
        <v>776</v>
      </c>
      <c r="O670" s="469" t="s">
        <v>777</v>
      </c>
      <c r="P670" s="469" t="s">
        <v>778</v>
      </c>
      <c r="Q670" s="640" t="s">
        <v>779</v>
      </c>
      <c r="R670" s="469" t="s">
        <v>780</v>
      </c>
      <c r="S670" s="469" t="s">
        <v>781</v>
      </c>
      <c r="T670" s="469" t="s">
        <v>723</v>
      </c>
      <c r="U670" s="469" t="s">
        <v>782</v>
      </c>
      <c r="V670" s="469" t="s">
        <v>783</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784</v>
      </c>
      <c r="F675" s="523" t="s">
        <v>785</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COUNTIFS($L676:$V676,"-")&lt;&gt;COUNTA($L676:$V676)</f>
        <v>1</v>
      </c>
      <c r="G676" s="471"/>
      <c r="H676" s="644" t="s">
        <v>786</v>
      </c>
      <c r="I676" s="644"/>
      <c r="J676" s="625" t="s">
        <v>787</v>
      </c>
      <c r="K676" s="645" t="str">
        <f t="shared" ref="K676:K707" si="81">IFERROR(DATE(2019,1,($L676-1)*7+1),"-")</f>
        <v>-</v>
      </c>
      <c r="L676" s="646" t="s">
        <v>788</v>
      </c>
      <c r="M676" s="646" t="s">
        <v>788</v>
      </c>
      <c r="N676" s="646" t="s">
        <v>788</v>
      </c>
      <c r="O676" s="646" t="s">
        <v>788</v>
      </c>
      <c r="P676" s="646" t="s">
        <v>788</v>
      </c>
      <c r="Q676" s="646" t="s">
        <v>788</v>
      </c>
      <c r="R676" s="646" t="s">
        <v>788</v>
      </c>
      <c r="S676" s="646" t="s">
        <v>788</v>
      </c>
      <c r="T676" s="646" t="s">
        <v>788</v>
      </c>
      <c r="U676" s="646" t="s">
        <v>788</v>
      </c>
      <c r="V676" s="646" t="s">
        <v>788</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COUNTIFS($L677:$V677,"-")&lt;&gt;COUNTA($L677:$V677)</f>
        <v>1</v>
      </c>
      <c r="G677" s="471"/>
      <c r="H677" s="826" t="s">
        <v>789</v>
      </c>
      <c r="I677" s="827"/>
      <c r="J677" s="648" t="s">
        <v>790</v>
      </c>
      <c r="K677" s="649">
        <f t="shared" si="81"/>
        <v>43795</v>
      </c>
      <c r="L677" s="519">
        <v>48</v>
      </c>
      <c r="M677" s="650" t="s">
        <v>788</v>
      </c>
      <c r="N677" s="650" t="s">
        <v>788</v>
      </c>
      <c r="O677" s="650" t="s">
        <v>788</v>
      </c>
      <c r="P677" s="650" t="s">
        <v>788</v>
      </c>
      <c r="Q677" s="650" t="s">
        <v>788</v>
      </c>
      <c r="R677" s="650" t="s">
        <v>788</v>
      </c>
      <c r="S677" s="650" t="s">
        <v>788</v>
      </c>
      <c r="T677" s="650" t="s">
        <v>788</v>
      </c>
      <c r="U677" s="650" t="s">
        <v>788</v>
      </c>
      <c r="V677" s="650" t="s">
        <v>788</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COUNTIFS($L678:$V678,"-")&lt;&gt;COUNTA($L678:$V678)</f>
        <v>1</v>
      </c>
      <c r="G678" s="471"/>
      <c r="H678" s="828"/>
      <c r="I678" s="829"/>
      <c r="J678" s="648" t="s">
        <v>791</v>
      </c>
      <c r="K678" s="649" t="str">
        <f t="shared" si="81"/>
        <v>-</v>
      </c>
      <c r="L678" s="650" t="s">
        <v>792</v>
      </c>
      <c r="M678" s="519">
        <v>26</v>
      </c>
      <c r="N678" s="650" t="s">
        <v>792</v>
      </c>
      <c r="O678" s="650" t="s">
        <v>792</v>
      </c>
      <c r="P678" s="650" t="s">
        <v>792</v>
      </c>
      <c r="Q678" s="650" t="s">
        <v>792</v>
      </c>
      <c r="R678" s="650" t="s">
        <v>792</v>
      </c>
      <c r="S678" s="650" t="s">
        <v>792</v>
      </c>
      <c r="T678" s="650" t="s">
        <v>792</v>
      </c>
      <c r="U678" s="650" t="s">
        <v>792</v>
      </c>
      <c r="V678" s="650" t="s">
        <v>792</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COUNTIFS($L679:$V679,"-")&lt;&gt;COUNTA($L679:$V679)</f>
        <v>1</v>
      </c>
      <c r="G679" s="471"/>
      <c r="H679" s="830"/>
      <c r="I679" s="831"/>
      <c r="J679" s="633" t="s">
        <v>793</v>
      </c>
      <c r="K679" s="651" t="str">
        <f t="shared" si="81"/>
        <v>-</v>
      </c>
      <c r="L679" s="648" t="s">
        <v>788</v>
      </c>
      <c r="M679" s="648" t="s">
        <v>788</v>
      </c>
      <c r="N679" s="648" t="s">
        <v>788</v>
      </c>
      <c r="O679" s="648" t="s">
        <v>788</v>
      </c>
      <c r="P679" s="648" t="s">
        <v>788</v>
      </c>
      <c r="Q679" s="648" t="s">
        <v>788</v>
      </c>
      <c r="R679" s="648" t="s">
        <v>788</v>
      </c>
      <c r="S679" s="648" t="s">
        <v>788</v>
      </c>
      <c r="T679" s="648" t="s">
        <v>788</v>
      </c>
      <c r="U679" s="652" t="s">
        <v>788</v>
      </c>
      <c r="V679" s="652" t="s">
        <v>788</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INT($C$664)+3</f>
        <v>4</v>
      </c>
      <c r="D680" s="471"/>
      <c r="E680" s="529">
        <v>1</v>
      </c>
      <c r="F680" s="523" t="b">
        <f>COUNTIFS($L680:$V680,"-")&lt;&gt;COUNTA($L680:$V680)</f>
        <v>1</v>
      </c>
      <c r="G680" s="471"/>
      <c r="H680" s="644" t="s">
        <v>794</v>
      </c>
      <c r="I680" s="644"/>
      <c r="J680" s="625" t="s">
        <v>787</v>
      </c>
      <c r="K680" s="645" t="str">
        <f t="shared" si="81"/>
        <v>-</v>
      </c>
      <c r="L680" s="646" t="s">
        <v>788</v>
      </c>
      <c r="M680" s="646" t="s">
        <v>788</v>
      </c>
      <c r="N680" s="646" t="s">
        <v>788</v>
      </c>
      <c r="O680" s="646" t="s">
        <v>788</v>
      </c>
      <c r="P680" s="646" t="s">
        <v>788</v>
      </c>
      <c r="Q680" s="646" t="s">
        <v>788</v>
      </c>
      <c r="R680" s="646" t="s">
        <v>788</v>
      </c>
      <c r="S680" s="646" t="s">
        <v>788</v>
      </c>
      <c r="T680" s="646" t="s">
        <v>788</v>
      </c>
      <c r="U680" s="646" t="s">
        <v>788</v>
      </c>
      <c r="V680" s="646" t="s">
        <v>788</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INT($C$664)+3</f>
        <v>4</v>
      </c>
      <c r="D681" s="471"/>
      <c r="E681" s="647">
        <f>E680</f>
        <v>1</v>
      </c>
      <c r="F681" s="523" t="b">
        <f>COUNTIFS($L681:$V681,"-")&lt;&gt;COUNTA($L681:$V681)</f>
        <v>1</v>
      </c>
      <c r="G681" s="471"/>
      <c r="H681" s="826" t="s">
        <v>795</v>
      </c>
      <c r="I681" s="827"/>
      <c r="J681" s="648" t="s">
        <v>790</v>
      </c>
      <c r="K681" s="649">
        <f t="shared" si="81"/>
        <v>43529</v>
      </c>
      <c r="L681" s="519">
        <v>10</v>
      </c>
      <c r="M681" s="650" t="s">
        <v>788</v>
      </c>
      <c r="N681" s="650" t="s">
        <v>788</v>
      </c>
      <c r="O681" s="650" t="s">
        <v>788</v>
      </c>
      <c r="P681" s="650" t="s">
        <v>788</v>
      </c>
      <c r="Q681" s="650" t="s">
        <v>788</v>
      </c>
      <c r="R681" s="650" t="s">
        <v>788</v>
      </c>
      <c r="S681" s="519" t="b">
        <v>1</v>
      </c>
      <c r="T681" s="650" t="s">
        <v>788</v>
      </c>
      <c r="U681" s="650" t="s">
        <v>788</v>
      </c>
      <c r="V681" s="650" t="s">
        <v>788</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INT($C$664)+3</f>
        <v>4</v>
      </c>
      <c r="D682" s="471"/>
      <c r="E682" s="647">
        <f>E681</f>
        <v>1</v>
      </c>
      <c r="F682" s="523" t="b">
        <f>COUNTIFS($L682:$V682,"-")&lt;&gt;COUNTA($L682:$V682)</f>
        <v>1</v>
      </c>
      <c r="G682" s="471"/>
      <c r="H682" s="828"/>
      <c r="I682" s="829"/>
      <c r="J682" s="648" t="s">
        <v>791</v>
      </c>
      <c r="K682" s="649" t="str">
        <f t="shared" si="81"/>
        <v>-</v>
      </c>
      <c r="L682" s="650" t="s">
        <v>792</v>
      </c>
      <c r="M682" s="650" t="s">
        <v>792</v>
      </c>
      <c r="N682" s="650" t="s">
        <v>792</v>
      </c>
      <c r="O682" s="650" t="s">
        <v>792</v>
      </c>
      <c r="P682" s="650" t="s">
        <v>792</v>
      </c>
      <c r="Q682" s="650" t="s">
        <v>792</v>
      </c>
      <c r="R682" s="650" t="s">
        <v>792</v>
      </c>
      <c r="S682" s="650" t="s">
        <v>792</v>
      </c>
      <c r="T682" s="650" t="s">
        <v>792</v>
      </c>
      <c r="U682" s="650" t="s">
        <v>792</v>
      </c>
      <c r="V682" s="650" t="s">
        <v>792</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INT($C$664)+3</f>
        <v>4</v>
      </c>
      <c r="D683" s="471"/>
      <c r="E683" s="647">
        <f>E682</f>
        <v>1</v>
      </c>
      <c r="F683" s="523" t="b">
        <f>COUNTIFS($L683:$V683,"-")&lt;&gt;COUNTA($L683:$V683)</f>
        <v>1</v>
      </c>
      <c r="G683" s="471"/>
      <c r="H683" s="830"/>
      <c r="I683" s="831"/>
      <c r="J683" s="633" t="s">
        <v>793</v>
      </c>
      <c r="K683" s="651" t="str">
        <f t="shared" si="81"/>
        <v>-</v>
      </c>
      <c r="L683" s="648" t="s">
        <v>788</v>
      </c>
      <c r="M683" s="648" t="s">
        <v>788</v>
      </c>
      <c r="N683" s="648" t="s">
        <v>788</v>
      </c>
      <c r="O683" s="648" t="s">
        <v>788</v>
      </c>
      <c r="P683" s="648" t="s">
        <v>788</v>
      </c>
      <c r="Q683" s="648" t="s">
        <v>788</v>
      </c>
      <c r="R683" s="648" t="s">
        <v>788</v>
      </c>
      <c r="S683" s="648" t="s">
        <v>788</v>
      </c>
      <c r="T683" s="648" t="s">
        <v>788</v>
      </c>
      <c r="U683" s="652" t="s">
        <v>788</v>
      </c>
      <c r="V683" s="652" t="s">
        <v>788</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INT($C$664)+3</f>
        <v>4</v>
      </c>
      <c r="D684" s="471"/>
      <c r="E684" s="529">
        <v>2</v>
      </c>
      <c r="F684" s="523" t="b">
        <f>COUNTIFS($L684:$V684,"-")&lt;&gt;COUNTA($L684:$V684)</f>
        <v>1</v>
      </c>
      <c r="G684" s="471"/>
      <c r="H684" s="644" t="s">
        <v>796</v>
      </c>
      <c r="I684" s="644"/>
      <c r="J684" s="625" t="s">
        <v>787</v>
      </c>
      <c r="K684" s="645" t="str">
        <f t="shared" si="81"/>
        <v>-</v>
      </c>
      <c r="L684" s="646" t="s">
        <v>788</v>
      </c>
      <c r="M684" s="653">
        <v>42</v>
      </c>
      <c r="N684" s="646" t="s">
        <v>788</v>
      </c>
      <c r="O684" s="646" t="s">
        <v>788</v>
      </c>
      <c r="P684" s="646" t="s">
        <v>788</v>
      </c>
      <c r="Q684" s="646" t="s">
        <v>788</v>
      </c>
      <c r="R684" s="646" t="s">
        <v>788</v>
      </c>
      <c r="S684" s="646" t="s">
        <v>788</v>
      </c>
      <c r="T684" s="646" t="s">
        <v>788</v>
      </c>
      <c r="U684" s="646" t="s">
        <v>788</v>
      </c>
      <c r="V684" s="646" t="s">
        <v>788</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INT($C$664)+3</f>
        <v>4</v>
      </c>
      <c r="D685" s="471"/>
      <c r="E685" s="647">
        <f>E684</f>
        <v>2</v>
      </c>
      <c r="F685" s="523" t="b">
        <f>COUNTIFS($L685:$V685,"-")&lt;&gt;COUNTA($L685:$V685)</f>
        <v>1</v>
      </c>
      <c r="G685" s="471"/>
      <c r="H685" s="826" t="s">
        <v>797</v>
      </c>
      <c r="I685" s="827"/>
      <c r="J685" s="648" t="s">
        <v>790</v>
      </c>
      <c r="K685" s="649">
        <f t="shared" si="81"/>
        <v>43529</v>
      </c>
      <c r="L685" s="519">
        <v>10</v>
      </c>
      <c r="M685" s="650" t="s">
        <v>788</v>
      </c>
      <c r="N685" s="650" t="s">
        <v>788</v>
      </c>
      <c r="O685" s="650" t="s">
        <v>788</v>
      </c>
      <c r="P685" s="650" t="s">
        <v>788</v>
      </c>
      <c r="Q685" s="650" t="s">
        <v>788</v>
      </c>
      <c r="R685" s="650" t="s">
        <v>788</v>
      </c>
      <c r="S685" s="650" t="s">
        <v>788</v>
      </c>
      <c r="T685" s="650" t="s">
        <v>788</v>
      </c>
      <c r="U685" s="650" t="s">
        <v>788</v>
      </c>
      <c r="V685" s="650" t="s">
        <v>788</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INT($C$664)+3</f>
        <v>4</v>
      </c>
      <c r="D686" s="471"/>
      <c r="E686" s="647">
        <f>E685</f>
        <v>2</v>
      </c>
      <c r="F686" s="523" t="b">
        <f>COUNTIFS($L686:$V686,"-")&lt;&gt;COUNTA($L686:$V686)</f>
        <v>1</v>
      </c>
      <c r="G686" s="471"/>
      <c r="H686" s="828"/>
      <c r="I686" s="829"/>
      <c r="J686" s="648" t="s">
        <v>791</v>
      </c>
      <c r="K686" s="649" t="str">
        <f t="shared" si="81"/>
        <v>-</v>
      </c>
      <c r="L686" s="650" t="s">
        <v>792</v>
      </c>
      <c r="M686" s="650" t="s">
        <v>792</v>
      </c>
      <c r="N686" s="650" t="s">
        <v>792</v>
      </c>
      <c r="O686" s="650" t="s">
        <v>792</v>
      </c>
      <c r="P686" s="650" t="s">
        <v>792</v>
      </c>
      <c r="Q686" s="650" t="s">
        <v>792</v>
      </c>
      <c r="R686" s="650" t="s">
        <v>792</v>
      </c>
      <c r="S686" s="650" t="s">
        <v>792</v>
      </c>
      <c r="T686" s="650" t="s">
        <v>792</v>
      </c>
      <c r="U686" s="650" t="s">
        <v>792</v>
      </c>
      <c r="V686" s="650" t="s">
        <v>792</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INT($C$664)+3</f>
        <v>4</v>
      </c>
      <c r="D687" s="471"/>
      <c r="E687" s="647">
        <f>E686</f>
        <v>2</v>
      </c>
      <c r="F687" s="523" t="b">
        <f>COUNTIFS($L687:$V687,"-")&lt;&gt;COUNTA($L687:$V687)</f>
        <v>1</v>
      </c>
      <c r="G687" s="471"/>
      <c r="H687" s="830"/>
      <c r="I687" s="831"/>
      <c r="J687" s="633" t="s">
        <v>793</v>
      </c>
      <c r="K687" s="651" t="str">
        <f t="shared" si="81"/>
        <v>-</v>
      </c>
      <c r="L687" s="648" t="s">
        <v>788</v>
      </c>
      <c r="M687" s="648" t="s">
        <v>788</v>
      </c>
      <c r="N687" s="648" t="s">
        <v>788</v>
      </c>
      <c r="O687" s="648" t="s">
        <v>788</v>
      </c>
      <c r="P687" s="648" t="s">
        <v>788</v>
      </c>
      <c r="Q687" s="648" t="s">
        <v>788</v>
      </c>
      <c r="R687" s="648" t="s">
        <v>788</v>
      </c>
      <c r="S687" s="648" t="s">
        <v>788</v>
      </c>
      <c r="T687" s="648" t="s">
        <v>788</v>
      </c>
      <c r="U687" s="652" t="s">
        <v>788</v>
      </c>
      <c r="V687" s="652" t="s">
        <v>788</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INT($C$664)+3</f>
        <v>4</v>
      </c>
      <c r="D688" s="471"/>
      <c r="E688" s="529">
        <v>3</v>
      </c>
      <c r="F688" s="523" t="b">
        <f>COUNTIFS($L688:$V688,"-")&lt;&gt;COUNTA($L688:$V688)</f>
        <v>1</v>
      </c>
      <c r="G688" s="471"/>
      <c r="H688" s="644" t="s">
        <v>798</v>
      </c>
      <c r="I688" s="644"/>
      <c r="J688" s="625" t="s">
        <v>787</v>
      </c>
      <c r="K688" s="645" t="str">
        <f t="shared" si="81"/>
        <v>-</v>
      </c>
      <c r="L688" s="646" t="s">
        <v>788</v>
      </c>
      <c r="M688" s="646" t="s">
        <v>788</v>
      </c>
      <c r="N688" s="646" t="s">
        <v>788</v>
      </c>
      <c r="O688" s="646" t="s">
        <v>788</v>
      </c>
      <c r="P688" s="646" t="s">
        <v>788</v>
      </c>
      <c r="Q688" s="646" t="s">
        <v>788</v>
      </c>
      <c r="R688" s="646" t="s">
        <v>788</v>
      </c>
      <c r="S688" s="646" t="s">
        <v>788</v>
      </c>
      <c r="T688" s="646" t="s">
        <v>788</v>
      </c>
      <c r="U688" s="646" t="s">
        <v>788</v>
      </c>
      <c r="V688" s="646" t="s">
        <v>788</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INT($C$664)+3</f>
        <v>4</v>
      </c>
      <c r="D689" s="471"/>
      <c r="E689" s="647">
        <f>E688</f>
        <v>3</v>
      </c>
      <c r="F689" s="523" t="b">
        <f>COUNTIFS($L689:$V689,"-")&lt;&gt;COUNTA($L689:$V689)</f>
        <v>1</v>
      </c>
      <c r="G689" s="471"/>
      <c r="H689" s="826" t="s">
        <v>799</v>
      </c>
      <c r="I689" s="827"/>
      <c r="J689" s="648" t="s">
        <v>790</v>
      </c>
      <c r="K689" s="649">
        <f t="shared" si="81"/>
        <v>43795</v>
      </c>
      <c r="L689" s="519">
        <v>48</v>
      </c>
      <c r="M689" s="650" t="s">
        <v>788</v>
      </c>
      <c r="N689" s="650" t="s">
        <v>788</v>
      </c>
      <c r="O689" s="650" t="s">
        <v>788</v>
      </c>
      <c r="P689" s="650" t="s">
        <v>788</v>
      </c>
      <c r="Q689" s="650" t="s">
        <v>788</v>
      </c>
      <c r="R689" s="650" t="s">
        <v>788</v>
      </c>
      <c r="S689" s="650" t="s">
        <v>788</v>
      </c>
      <c r="T689" s="650" t="s">
        <v>788</v>
      </c>
      <c r="U689" s="650" t="s">
        <v>788</v>
      </c>
      <c r="V689" s="650" t="s">
        <v>788</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INT($C$664)+3</f>
        <v>4</v>
      </c>
      <c r="D690" s="471"/>
      <c r="E690" s="647">
        <f>E689</f>
        <v>3</v>
      </c>
      <c r="F690" s="523" t="b">
        <f>COUNTIFS($L690:$V690,"-")&lt;&gt;COUNTA($L690:$V690)</f>
        <v>1</v>
      </c>
      <c r="G690" s="471"/>
      <c r="H690" s="828"/>
      <c r="I690" s="829"/>
      <c r="J690" s="648" t="s">
        <v>791</v>
      </c>
      <c r="K690" s="649" t="str">
        <f t="shared" si="81"/>
        <v>-</v>
      </c>
      <c r="L690" s="650" t="s">
        <v>792</v>
      </c>
      <c r="M690" s="519">
        <v>26</v>
      </c>
      <c r="N690" s="650" t="s">
        <v>792</v>
      </c>
      <c r="O690" s="650" t="s">
        <v>792</v>
      </c>
      <c r="P690" s="650" t="s">
        <v>792</v>
      </c>
      <c r="Q690" s="650" t="s">
        <v>792</v>
      </c>
      <c r="R690" s="650" t="s">
        <v>792</v>
      </c>
      <c r="S690" s="650" t="s">
        <v>792</v>
      </c>
      <c r="T690" s="650" t="s">
        <v>792</v>
      </c>
      <c r="U690" s="650" t="s">
        <v>792</v>
      </c>
      <c r="V690" s="650" t="s">
        <v>792</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INT($C$664)+3</f>
        <v>4</v>
      </c>
      <c r="D691" s="471"/>
      <c r="E691" s="647">
        <f>E690</f>
        <v>3</v>
      </c>
      <c r="F691" s="523" t="b">
        <f>COUNTIFS($L691:$V691,"-")&lt;&gt;COUNTA($L691:$V691)</f>
        <v>1</v>
      </c>
      <c r="G691" s="471"/>
      <c r="H691" s="830"/>
      <c r="I691" s="831"/>
      <c r="J691" s="633" t="s">
        <v>793</v>
      </c>
      <c r="K691" s="651" t="str">
        <f t="shared" si="81"/>
        <v>-</v>
      </c>
      <c r="L691" s="648" t="s">
        <v>788</v>
      </c>
      <c r="M691" s="648" t="s">
        <v>788</v>
      </c>
      <c r="N691" s="648" t="s">
        <v>788</v>
      </c>
      <c r="O691" s="648" t="s">
        <v>788</v>
      </c>
      <c r="P691" s="648" t="s">
        <v>788</v>
      </c>
      <c r="Q691" s="648" t="s">
        <v>788</v>
      </c>
      <c r="R691" s="648" t="s">
        <v>788</v>
      </c>
      <c r="S691" s="648" t="s">
        <v>788</v>
      </c>
      <c r="T691" s="648" t="s">
        <v>788</v>
      </c>
      <c r="U691" s="652" t="s">
        <v>788</v>
      </c>
      <c r="V691" s="652" t="s">
        <v>788</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INT($C$664)+3</f>
        <v>4</v>
      </c>
      <c r="D692" s="471"/>
      <c r="E692" s="529">
        <v>4</v>
      </c>
      <c r="F692" s="523" t="b">
        <f>COUNTIFS($L692:$V692,"-")&lt;&gt;COUNTA($L692:$V692)</f>
        <v>1</v>
      </c>
      <c r="G692" s="471"/>
      <c r="H692" s="644" t="s">
        <v>800</v>
      </c>
      <c r="I692" s="644"/>
      <c r="J692" s="625" t="s">
        <v>787</v>
      </c>
      <c r="K692" s="645" t="str">
        <f t="shared" si="81"/>
        <v>-</v>
      </c>
      <c r="L692" s="646" t="s">
        <v>788</v>
      </c>
      <c r="M692" s="646" t="s">
        <v>788</v>
      </c>
      <c r="N692" s="646" t="s">
        <v>788</v>
      </c>
      <c r="O692" s="646" t="s">
        <v>788</v>
      </c>
      <c r="P692" s="646" t="s">
        <v>788</v>
      </c>
      <c r="Q692" s="646" t="s">
        <v>788</v>
      </c>
      <c r="R692" s="646" t="s">
        <v>788</v>
      </c>
      <c r="S692" s="646" t="s">
        <v>788</v>
      </c>
      <c r="T692" s="646" t="s">
        <v>788</v>
      </c>
      <c r="U692" s="646" t="s">
        <v>788</v>
      </c>
      <c r="V692" s="646" t="s">
        <v>788</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INT($C$664)+3</f>
        <v>4</v>
      </c>
      <c r="D693" s="471"/>
      <c r="E693" s="647">
        <f>E692</f>
        <v>4</v>
      </c>
      <c r="F693" s="523" t="b">
        <f>COUNTIFS($L693:$V693,"-")&lt;&gt;COUNTA($L693:$V693)</f>
        <v>1</v>
      </c>
      <c r="G693" s="471"/>
      <c r="H693" s="826" t="s">
        <v>801</v>
      </c>
      <c r="I693" s="827"/>
      <c r="J693" s="648" t="s">
        <v>790</v>
      </c>
      <c r="K693" s="649">
        <f t="shared" si="81"/>
        <v>43795</v>
      </c>
      <c r="L693" s="519">
        <v>48</v>
      </c>
      <c r="M693" s="650" t="s">
        <v>788</v>
      </c>
      <c r="N693" s="650" t="s">
        <v>788</v>
      </c>
      <c r="O693" s="650" t="s">
        <v>788</v>
      </c>
      <c r="P693" s="650" t="s">
        <v>788</v>
      </c>
      <c r="Q693" s="650" t="s">
        <v>788</v>
      </c>
      <c r="R693" s="650" t="s">
        <v>788</v>
      </c>
      <c r="S693" s="650" t="s">
        <v>788</v>
      </c>
      <c r="T693" s="650" t="s">
        <v>788</v>
      </c>
      <c r="U693" s="650" t="s">
        <v>788</v>
      </c>
      <c r="V693" s="650" t="s">
        <v>788</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INT($C$664)+3</f>
        <v>4</v>
      </c>
      <c r="D694" s="471"/>
      <c r="E694" s="647">
        <f>E693</f>
        <v>4</v>
      </c>
      <c r="F694" s="523" t="b">
        <f>COUNTIFS($L694:$V694,"-")&lt;&gt;COUNTA($L694:$V694)</f>
        <v>1</v>
      </c>
      <c r="G694" s="471"/>
      <c r="H694" s="828"/>
      <c r="I694" s="829"/>
      <c r="J694" s="648" t="s">
        <v>791</v>
      </c>
      <c r="K694" s="649" t="str">
        <f t="shared" si="81"/>
        <v>-</v>
      </c>
      <c r="L694" s="650" t="s">
        <v>792</v>
      </c>
      <c r="M694" s="519">
        <v>34</v>
      </c>
      <c r="N694" s="650" t="s">
        <v>792</v>
      </c>
      <c r="O694" s="650" t="s">
        <v>792</v>
      </c>
      <c r="P694" s="650" t="s">
        <v>792</v>
      </c>
      <c r="Q694" s="650" t="s">
        <v>792</v>
      </c>
      <c r="R694" s="650" t="s">
        <v>792</v>
      </c>
      <c r="S694" s="650" t="s">
        <v>792</v>
      </c>
      <c r="T694" s="650" t="s">
        <v>792</v>
      </c>
      <c r="U694" s="650" t="s">
        <v>792</v>
      </c>
      <c r="V694" s="650" t="s">
        <v>792</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INT($C$664)+3</f>
        <v>4</v>
      </c>
      <c r="D695" s="471"/>
      <c r="E695" s="647">
        <f>E694</f>
        <v>4</v>
      </c>
      <c r="F695" s="523" t="b">
        <f>COUNTIFS($L695:$V695,"-")&lt;&gt;COUNTA($L695:$V695)</f>
        <v>1</v>
      </c>
      <c r="G695" s="471"/>
      <c r="H695" s="830"/>
      <c r="I695" s="831"/>
      <c r="J695" s="633" t="s">
        <v>793</v>
      </c>
      <c r="K695" s="651" t="str">
        <f t="shared" si="81"/>
        <v>-</v>
      </c>
      <c r="L695" s="648" t="s">
        <v>788</v>
      </c>
      <c r="M695" s="648" t="s">
        <v>788</v>
      </c>
      <c r="N695" s="648" t="s">
        <v>788</v>
      </c>
      <c r="O695" s="648" t="s">
        <v>788</v>
      </c>
      <c r="P695" s="648" t="s">
        <v>788</v>
      </c>
      <c r="Q695" s="648" t="s">
        <v>788</v>
      </c>
      <c r="R695" s="648" t="s">
        <v>788</v>
      </c>
      <c r="S695" s="648" t="s">
        <v>788</v>
      </c>
      <c r="T695" s="648" t="s">
        <v>788</v>
      </c>
      <c r="U695" s="652" t="s">
        <v>788</v>
      </c>
      <c r="V695" s="652" t="s">
        <v>788</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INT($C$664)+3</f>
        <v>4</v>
      </c>
      <c r="D696" s="471"/>
      <c r="E696" s="529">
        <v>5</v>
      </c>
      <c r="F696" s="523" t="b">
        <f>COUNTIFS($L696:$V696,"-")&lt;&gt;COUNTA($L696:$V696)</f>
        <v>1</v>
      </c>
      <c r="G696" s="471"/>
      <c r="H696" s="644" t="s">
        <v>802</v>
      </c>
      <c r="I696" s="644"/>
      <c r="J696" s="625" t="s">
        <v>787</v>
      </c>
      <c r="K696" s="645">
        <f t="shared" si="81"/>
        <v>43452</v>
      </c>
      <c r="L696" s="654">
        <v>-1</v>
      </c>
      <c r="M696" s="646" t="s">
        <v>788</v>
      </c>
      <c r="N696" s="646" t="s">
        <v>788</v>
      </c>
      <c r="O696" s="646" t="s">
        <v>788</v>
      </c>
      <c r="P696" s="646" t="s">
        <v>788</v>
      </c>
      <c r="Q696" s="646" t="s">
        <v>788</v>
      </c>
      <c r="R696" s="646" t="s">
        <v>788</v>
      </c>
      <c r="S696" s="646" t="s">
        <v>788</v>
      </c>
      <c r="T696" s="646" t="s">
        <v>788</v>
      </c>
      <c r="U696" s="646" t="s">
        <v>788</v>
      </c>
      <c r="V696" s="646" t="s">
        <v>788</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INT($C$664)+3</f>
        <v>4</v>
      </c>
      <c r="D697" s="471"/>
      <c r="E697" s="647">
        <f>E696</f>
        <v>5</v>
      </c>
      <c r="F697" s="523" t="b">
        <f>COUNTIFS($L697:$V697,"-")&lt;&gt;COUNTA($L697:$V697)</f>
        <v>1</v>
      </c>
      <c r="G697" s="471"/>
      <c r="H697" s="826"/>
      <c r="I697" s="827"/>
      <c r="J697" s="648" t="s">
        <v>790</v>
      </c>
      <c r="K697" s="649" t="str">
        <f t="shared" si="81"/>
        <v>-</v>
      </c>
      <c r="L697" s="650" t="s">
        <v>788</v>
      </c>
      <c r="M697" s="650" t="s">
        <v>788</v>
      </c>
      <c r="N697" s="650" t="s">
        <v>788</v>
      </c>
      <c r="O697" s="650" t="s">
        <v>788</v>
      </c>
      <c r="P697" s="650" t="s">
        <v>788</v>
      </c>
      <c r="Q697" s="650" t="s">
        <v>788</v>
      </c>
      <c r="R697" s="650" t="s">
        <v>788</v>
      </c>
      <c r="S697" s="650" t="s">
        <v>788</v>
      </c>
      <c r="T697" s="650" t="s">
        <v>788</v>
      </c>
      <c r="U697" s="650" t="s">
        <v>788</v>
      </c>
      <c r="V697" s="650" t="s">
        <v>788</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INT($C$664)+3</f>
        <v>4</v>
      </c>
      <c r="D698" s="471"/>
      <c r="E698" s="647">
        <f>E697</f>
        <v>5</v>
      </c>
      <c r="F698" s="523" t="b">
        <f>COUNTIFS($L698:$V698,"-")&lt;&gt;COUNTA($L698:$V698)</f>
        <v>1</v>
      </c>
      <c r="G698" s="471"/>
      <c r="H698" s="828"/>
      <c r="I698" s="829"/>
      <c r="J698" s="648" t="s">
        <v>791</v>
      </c>
      <c r="K698" s="649" t="str">
        <f t="shared" si="81"/>
        <v>-</v>
      </c>
      <c r="L698" s="650" t="s">
        <v>792</v>
      </c>
      <c r="M698" s="650" t="s">
        <v>792</v>
      </c>
      <c r="N698" s="650" t="s">
        <v>792</v>
      </c>
      <c r="O698" s="650" t="s">
        <v>792</v>
      </c>
      <c r="P698" s="650" t="s">
        <v>792</v>
      </c>
      <c r="Q698" s="650" t="s">
        <v>792</v>
      </c>
      <c r="R698" s="650" t="s">
        <v>792</v>
      </c>
      <c r="S698" s="650" t="s">
        <v>792</v>
      </c>
      <c r="T698" s="650" t="s">
        <v>792</v>
      </c>
      <c r="U698" s="650" t="s">
        <v>792</v>
      </c>
      <c r="V698" s="650" t="s">
        <v>792</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INT($C$664)+3</f>
        <v>4</v>
      </c>
      <c r="D699" s="471"/>
      <c r="E699" s="647">
        <f>E698</f>
        <v>5</v>
      </c>
      <c r="F699" s="523" t="b">
        <f>COUNTIFS($L699:$V699,"-")&lt;&gt;COUNTA($L699:$V699)</f>
        <v>1</v>
      </c>
      <c r="G699" s="471"/>
      <c r="H699" s="830"/>
      <c r="I699" s="831"/>
      <c r="J699" s="633" t="s">
        <v>793</v>
      </c>
      <c r="K699" s="651" t="str">
        <f t="shared" si="81"/>
        <v>-</v>
      </c>
      <c r="L699" s="648" t="s">
        <v>788</v>
      </c>
      <c r="M699" s="648" t="s">
        <v>788</v>
      </c>
      <c r="N699" s="648" t="s">
        <v>788</v>
      </c>
      <c r="O699" s="648" t="s">
        <v>788</v>
      </c>
      <c r="P699" s="648" t="s">
        <v>788</v>
      </c>
      <c r="Q699" s="648" t="s">
        <v>788</v>
      </c>
      <c r="R699" s="648" t="s">
        <v>788</v>
      </c>
      <c r="S699" s="648" t="s">
        <v>788</v>
      </c>
      <c r="T699" s="648" t="s">
        <v>788</v>
      </c>
      <c r="U699" s="652" t="s">
        <v>788</v>
      </c>
      <c r="V699" s="652" t="s">
        <v>788</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INT($C$664)+3</f>
        <v>4</v>
      </c>
      <c r="D700" s="471"/>
      <c r="E700" s="529">
        <v>6</v>
      </c>
      <c r="F700" s="523" t="b">
        <f>COUNTIFS($L700:$V700,"-")&lt;&gt;COUNTA($L700:$V700)</f>
        <v>1</v>
      </c>
      <c r="G700" s="471"/>
      <c r="H700" s="644" t="s">
        <v>803</v>
      </c>
      <c r="I700" s="644"/>
      <c r="J700" s="625" t="s">
        <v>787</v>
      </c>
      <c r="K700" s="645">
        <f t="shared" si="81"/>
        <v>43452</v>
      </c>
      <c r="L700" s="654">
        <v>-1</v>
      </c>
      <c r="M700" s="646" t="s">
        <v>788</v>
      </c>
      <c r="N700" s="646" t="s">
        <v>788</v>
      </c>
      <c r="O700" s="646" t="s">
        <v>788</v>
      </c>
      <c r="P700" s="646" t="s">
        <v>788</v>
      </c>
      <c r="Q700" s="646" t="s">
        <v>788</v>
      </c>
      <c r="R700" s="646" t="s">
        <v>788</v>
      </c>
      <c r="S700" s="646" t="s">
        <v>788</v>
      </c>
      <c r="T700" s="646" t="s">
        <v>788</v>
      </c>
      <c r="U700" s="646" t="s">
        <v>788</v>
      </c>
      <c r="V700" s="646" t="s">
        <v>788</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INT($C$664)+3</f>
        <v>4</v>
      </c>
      <c r="D701" s="471"/>
      <c r="E701" s="647">
        <f>E700</f>
        <v>6</v>
      </c>
      <c r="F701" s="523" t="b">
        <f>COUNTIFS($L701:$V701,"-")&lt;&gt;COUNTA($L701:$V701)</f>
        <v>1</v>
      </c>
      <c r="G701" s="471"/>
      <c r="H701" s="826"/>
      <c r="I701" s="827"/>
      <c r="J701" s="648" t="s">
        <v>790</v>
      </c>
      <c r="K701" s="649" t="str">
        <f t="shared" si="81"/>
        <v>-</v>
      </c>
      <c r="L701" s="650" t="s">
        <v>788</v>
      </c>
      <c r="M701" s="650" t="s">
        <v>788</v>
      </c>
      <c r="N701" s="650" t="s">
        <v>788</v>
      </c>
      <c r="O701" s="650" t="s">
        <v>788</v>
      </c>
      <c r="P701" s="650" t="s">
        <v>788</v>
      </c>
      <c r="Q701" s="650" t="s">
        <v>788</v>
      </c>
      <c r="R701" s="650" t="s">
        <v>788</v>
      </c>
      <c r="S701" s="650" t="s">
        <v>788</v>
      </c>
      <c r="T701" s="650" t="s">
        <v>788</v>
      </c>
      <c r="U701" s="650" t="s">
        <v>788</v>
      </c>
      <c r="V701" s="650" t="s">
        <v>788</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INT($C$664)+3</f>
        <v>4</v>
      </c>
      <c r="D702" s="471"/>
      <c r="E702" s="647">
        <f>E701</f>
        <v>6</v>
      </c>
      <c r="F702" s="523" t="b">
        <f>COUNTIFS($L702:$V702,"-")&lt;&gt;COUNTA($L702:$V702)</f>
        <v>1</v>
      </c>
      <c r="G702" s="471"/>
      <c r="H702" s="828"/>
      <c r="I702" s="829"/>
      <c r="J702" s="648" t="s">
        <v>791</v>
      </c>
      <c r="K702" s="649" t="str">
        <f t="shared" si="81"/>
        <v>-</v>
      </c>
      <c r="L702" s="650" t="s">
        <v>792</v>
      </c>
      <c r="M702" s="650" t="s">
        <v>792</v>
      </c>
      <c r="N702" s="650" t="s">
        <v>792</v>
      </c>
      <c r="O702" s="650" t="s">
        <v>792</v>
      </c>
      <c r="P702" s="650" t="s">
        <v>792</v>
      </c>
      <c r="Q702" s="650" t="s">
        <v>792</v>
      </c>
      <c r="R702" s="650" t="s">
        <v>792</v>
      </c>
      <c r="S702" s="650" t="s">
        <v>792</v>
      </c>
      <c r="T702" s="650" t="s">
        <v>792</v>
      </c>
      <c r="U702" s="650" t="s">
        <v>792</v>
      </c>
      <c r="V702" s="650" t="s">
        <v>792</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INT($C$664)+3</f>
        <v>4</v>
      </c>
      <c r="D703" s="471"/>
      <c r="E703" s="647">
        <f>E702</f>
        <v>6</v>
      </c>
      <c r="F703" s="523" t="b">
        <f>COUNTIFS($L703:$V703,"-")&lt;&gt;COUNTA($L703:$V703)</f>
        <v>1</v>
      </c>
      <c r="G703" s="471"/>
      <c r="H703" s="830"/>
      <c r="I703" s="831"/>
      <c r="J703" s="633" t="s">
        <v>793</v>
      </c>
      <c r="K703" s="651" t="str">
        <f t="shared" si="81"/>
        <v>-</v>
      </c>
      <c r="L703" s="648" t="s">
        <v>788</v>
      </c>
      <c r="M703" s="648" t="s">
        <v>788</v>
      </c>
      <c r="N703" s="648" t="s">
        <v>788</v>
      </c>
      <c r="O703" s="648" t="s">
        <v>788</v>
      </c>
      <c r="P703" s="648" t="s">
        <v>788</v>
      </c>
      <c r="Q703" s="648" t="s">
        <v>788</v>
      </c>
      <c r="R703" s="648" t="s">
        <v>788</v>
      </c>
      <c r="S703" s="648" t="s">
        <v>788</v>
      </c>
      <c r="T703" s="648" t="s">
        <v>788</v>
      </c>
      <c r="U703" s="652" t="s">
        <v>788</v>
      </c>
      <c r="V703" s="652" t="s">
        <v>788</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INT($C$664)+3</f>
        <v>4</v>
      </c>
      <c r="D704" s="471"/>
      <c r="E704" s="529">
        <v>7</v>
      </c>
      <c r="F704" s="523" t="b">
        <f>COUNTIFS($L704:$V704,"-")&lt;&gt;COUNTA($L704:$V704)</f>
        <v>1</v>
      </c>
      <c r="G704" s="471"/>
      <c r="H704" s="644" t="s">
        <v>804</v>
      </c>
      <c r="I704" s="644"/>
      <c r="J704" s="625" t="s">
        <v>787</v>
      </c>
      <c r="K704" s="645">
        <f t="shared" si="81"/>
        <v>43452</v>
      </c>
      <c r="L704" s="654">
        <v>-1</v>
      </c>
      <c r="M704" s="646" t="s">
        <v>788</v>
      </c>
      <c r="N704" s="646" t="s">
        <v>788</v>
      </c>
      <c r="O704" s="646" t="s">
        <v>788</v>
      </c>
      <c r="P704" s="646" t="s">
        <v>788</v>
      </c>
      <c r="Q704" s="646" t="s">
        <v>788</v>
      </c>
      <c r="R704" s="646" t="s">
        <v>788</v>
      </c>
      <c r="S704" s="646" t="s">
        <v>788</v>
      </c>
      <c r="T704" s="646" t="s">
        <v>788</v>
      </c>
      <c r="U704" s="646" t="s">
        <v>788</v>
      </c>
      <c r="V704" s="646" t="s">
        <v>788</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INT($C$664)+3</f>
        <v>4</v>
      </c>
      <c r="D705" s="471"/>
      <c r="E705" s="647">
        <f>E704</f>
        <v>7</v>
      </c>
      <c r="F705" s="523" t="b">
        <f>COUNTIFS($L705:$V705,"-")&lt;&gt;COUNTA($L705:$V705)</f>
        <v>1</v>
      </c>
      <c r="G705" s="471"/>
      <c r="H705" s="826"/>
      <c r="I705" s="827"/>
      <c r="J705" s="648" t="s">
        <v>790</v>
      </c>
      <c r="K705" s="649" t="str">
        <f t="shared" si="81"/>
        <v>-</v>
      </c>
      <c r="L705" s="650" t="s">
        <v>788</v>
      </c>
      <c r="M705" s="650" t="s">
        <v>788</v>
      </c>
      <c r="N705" s="650" t="s">
        <v>788</v>
      </c>
      <c r="O705" s="650" t="s">
        <v>788</v>
      </c>
      <c r="P705" s="650" t="s">
        <v>788</v>
      </c>
      <c r="Q705" s="650" t="s">
        <v>788</v>
      </c>
      <c r="R705" s="650" t="s">
        <v>788</v>
      </c>
      <c r="S705" s="650" t="s">
        <v>788</v>
      </c>
      <c r="T705" s="650" t="s">
        <v>788</v>
      </c>
      <c r="U705" s="650" t="s">
        <v>788</v>
      </c>
      <c r="V705" s="650" t="s">
        <v>788</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INT($C$664)+3</f>
        <v>4</v>
      </c>
      <c r="D706" s="471"/>
      <c r="E706" s="647">
        <f>E705</f>
        <v>7</v>
      </c>
      <c r="F706" s="523" t="b">
        <f>COUNTIFS($L706:$V706,"-")&lt;&gt;COUNTA($L706:$V706)</f>
        <v>1</v>
      </c>
      <c r="G706" s="471"/>
      <c r="H706" s="828"/>
      <c r="I706" s="829"/>
      <c r="J706" s="648" t="s">
        <v>791</v>
      </c>
      <c r="K706" s="649" t="str">
        <f t="shared" si="81"/>
        <v>-</v>
      </c>
      <c r="L706" s="650" t="s">
        <v>792</v>
      </c>
      <c r="M706" s="650" t="s">
        <v>792</v>
      </c>
      <c r="N706" s="650" t="s">
        <v>792</v>
      </c>
      <c r="O706" s="650" t="s">
        <v>792</v>
      </c>
      <c r="P706" s="650" t="s">
        <v>792</v>
      </c>
      <c r="Q706" s="650" t="s">
        <v>792</v>
      </c>
      <c r="R706" s="650" t="s">
        <v>792</v>
      </c>
      <c r="S706" s="650" t="s">
        <v>792</v>
      </c>
      <c r="T706" s="650" t="s">
        <v>792</v>
      </c>
      <c r="U706" s="650" t="s">
        <v>792</v>
      </c>
      <c r="V706" s="650" t="s">
        <v>792</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INT($C$664)+3</f>
        <v>4</v>
      </c>
      <c r="D707" s="471"/>
      <c r="E707" s="647">
        <f>E706</f>
        <v>7</v>
      </c>
      <c r="F707" s="523" t="b">
        <f>COUNTIFS($L707:$V707,"-")&lt;&gt;COUNTA($L707:$V707)</f>
        <v>1</v>
      </c>
      <c r="G707" s="471"/>
      <c r="H707" s="830"/>
      <c r="I707" s="831"/>
      <c r="J707" s="633" t="s">
        <v>793</v>
      </c>
      <c r="K707" s="651" t="str">
        <f t="shared" si="81"/>
        <v>-</v>
      </c>
      <c r="L707" s="648" t="s">
        <v>788</v>
      </c>
      <c r="M707" s="648" t="s">
        <v>788</v>
      </c>
      <c r="N707" s="648" t="s">
        <v>788</v>
      </c>
      <c r="O707" s="648" t="s">
        <v>788</v>
      </c>
      <c r="P707" s="648" t="s">
        <v>788</v>
      </c>
      <c r="Q707" s="648" t="s">
        <v>788</v>
      </c>
      <c r="R707" s="648" t="s">
        <v>788</v>
      </c>
      <c r="S707" s="648" t="s">
        <v>788</v>
      </c>
      <c r="T707" s="648" t="s">
        <v>788</v>
      </c>
      <c r="U707" s="652" t="s">
        <v>788</v>
      </c>
      <c r="V707" s="652" t="s">
        <v>788</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INT($C$664)+3</f>
        <v>4</v>
      </c>
      <c r="D708" s="471"/>
      <c r="E708" s="529">
        <v>8</v>
      </c>
      <c r="F708" s="523" t="b">
        <f>COUNTIFS($L708:$V708,"-")&lt;&gt;COUNTA($L708:$V708)</f>
        <v>1</v>
      </c>
      <c r="G708" s="471"/>
      <c r="H708" s="644" t="s">
        <v>805</v>
      </c>
      <c r="I708" s="644"/>
      <c r="J708" s="625" t="s">
        <v>787</v>
      </c>
      <c r="K708" s="645" t="str">
        <f t="shared" ref="K708:K739" si="82">IFERROR(DATE(2019,1,($L708-1)*7+1),"-")</f>
        <v>-</v>
      </c>
      <c r="L708" s="646" t="s">
        <v>788</v>
      </c>
      <c r="M708" s="646" t="s">
        <v>788</v>
      </c>
      <c r="N708" s="646" t="s">
        <v>788</v>
      </c>
      <c r="O708" s="646" t="s">
        <v>788</v>
      </c>
      <c r="P708" s="646" t="s">
        <v>788</v>
      </c>
      <c r="Q708" s="646" t="s">
        <v>788</v>
      </c>
      <c r="R708" s="646" t="s">
        <v>788</v>
      </c>
      <c r="S708" s="646" t="s">
        <v>788</v>
      </c>
      <c r="T708" s="646" t="s">
        <v>788</v>
      </c>
      <c r="U708" s="646" t="s">
        <v>788</v>
      </c>
      <c r="V708" s="646" t="s">
        <v>788</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INT($C$664)+3</f>
        <v>4</v>
      </c>
      <c r="D709" s="471"/>
      <c r="E709" s="647">
        <f>E708</f>
        <v>8</v>
      </c>
      <c r="F709" s="523" t="b">
        <f>COUNTIFS($L709:$V709,"-")&lt;&gt;COUNTA($L709:$V709)</f>
        <v>1</v>
      </c>
      <c r="G709" s="471"/>
      <c r="H709" s="826" t="s">
        <v>806</v>
      </c>
      <c r="I709" s="827"/>
      <c r="J709" s="648" t="s">
        <v>790</v>
      </c>
      <c r="K709" s="649" t="str">
        <f t="shared" si="82"/>
        <v>-</v>
      </c>
      <c r="L709" s="650" t="s">
        <v>788</v>
      </c>
      <c r="M709" s="650" t="s">
        <v>788</v>
      </c>
      <c r="N709" s="650" t="s">
        <v>788</v>
      </c>
      <c r="O709" s="650" t="s">
        <v>788</v>
      </c>
      <c r="P709" s="650" t="s">
        <v>788</v>
      </c>
      <c r="Q709" s="519">
        <v>0</v>
      </c>
      <c r="R709" s="650" t="s">
        <v>788</v>
      </c>
      <c r="S709" s="519" t="b">
        <v>1</v>
      </c>
      <c r="T709" s="650" t="s">
        <v>788</v>
      </c>
      <c r="U709" s="650" t="s">
        <v>788</v>
      </c>
      <c r="V709" s="650" t="s">
        <v>788</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INT($C$664)+3</f>
        <v>4</v>
      </c>
      <c r="D710" s="471"/>
      <c r="E710" s="647">
        <f>E709</f>
        <v>8</v>
      </c>
      <c r="F710" s="523" t="b">
        <f>COUNTIFS($L710:$V710,"-")&lt;&gt;COUNTA($L710:$V710)</f>
        <v>1</v>
      </c>
      <c r="G710" s="471"/>
      <c r="H710" s="828"/>
      <c r="I710" s="829"/>
      <c r="J710" s="648" t="s">
        <v>791</v>
      </c>
      <c r="K710" s="649" t="str">
        <f t="shared" si="82"/>
        <v>-</v>
      </c>
      <c r="L710" s="650" t="s">
        <v>792</v>
      </c>
      <c r="M710" s="650" t="s">
        <v>792</v>
      </c>
      <c r="N710" s="650" t="s">
        <v>792</v>
      </c>
      <c r="O710" s="650" t="s">
        <v>792</v>
      </c>
      <c r="P710" s="650" t="s">
        <v>792</v>
      </c>
      <c r="Q710" s="650" t="s">
        <v>792</v>
      </c>
      <c r="R710" s="650" t="s">
        <v>792</v>
      </c>
      <c r="S710" s="650" t="s">
        <v>792</v>
      </c>
      <c r="T710" s="650" t="s">
        <v>792</v>
      </c>
      <c r="U710" s="650" t="s">
        <v>792</v>
      </c>
      <c r="V710" s="650" t="s">
        <v>792</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INT($C$664)+3</f>
        <v>4</v>
      </c>
      <c r="D711" s="471"/>
      <c r="E711" s="647">
        <f>E710</f>
        <v>8</v>
      </c>
      <c r="F711" s="523" t="b">
        <f>COUNTIFS($L711:$V711,"-")&lt;&gt;COUNTA($L711:$V711)</f>
        <v>1</v>
      </c>
      <c r="G711" s="471"/>
      <c r="H711" s="830"/>
      <c r="I711" s="831"/>
      <c r="J711" s="633" t="s">
        <v>793</v>
      </c>
      <c r="K711" s="651" t="str">
        <f t="shared" si="82"/>
        <v>-</v>
      </c>
      <c r="L711" s="648" t="s">
        <v>788</v>
      </c>
      <c r="M711" s="648" t="s">
        <v>788</v>
      </c>
      <c r="N711" s="648" t="s">
        <v>788</v>
      </c>
      <c r="O711" s="648" t="s">
        <v>788</v>
      </c>
      <c r="P711" s="648" t="s">
        <v>788</v>
      </c>
      <c r="Q711" s="648" t="s">
        <v>788</v>
      </c>
      <c r="R711" s="648" t="s">
        <v>788</v>
      </c>
      <c r="S711" s="648" t="s">
        <v>788</v>
      </c>
      <c r="T711" s="648" t="s">
        <v>788</v>
      </c>
      <c r="U711" s="652" t="s">
        <v>788</v>
      </c>
      <c r="V711" s="652" t="s">
        <v>788</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INT($C$664)+3</f>
        <v>4</v>
      </c>
      <c r="D712" s="471"/>
      <c r="E712" s="529">
        <v>9</v>
      </c>
      <c r="F712" s="523" t="b">
        <f>COUNTIFS($L712:$V712,"-")&lt;&gt;COUNTA($L712:$V712)</f>
        <v>1</v>
      </c>
      <c r="G712" s="471"/>
      <c r="H712" s="644" t="s">
        <v>807</v>
      </c>
      <c r="I712" s="644"/>
      <c r="J712" s="625" t="s">
        <v>787</v>
      </c>
      <c r="K712" s="645" t="str">
        <f t="shared" si="82"/>
        <v>-</v>
      </c>
      <c r="L712" s="646" t="s">
        <v>788</v>
      </c>
      <c r="M712" s="646" t="s">
        <v>788</v>
      </c>
      <c r="N712" s="646" t="s">
        <v>788</v>
      </c>
      <c r="O712" s="646" t="s">
        <v>788</v>
      </c>
      <c r="P712" s="646" t="s">
        <v>788</v>
      </c>
      <c r="Q712" s="646" t="s">
        <v>788</v>
      </c>
      <c r="R712" s="646" t="s">
        <v>788</v>
      </c>
      <c r="S712" s="646" t="s">
        <v>788</v>
      </c>
      <c r="T712" s="646" t="s">
        <v>788</v>
      </c>
      <c r="U712" s="646" t="s">
        <v>788</v>
      </c>
      <c r="V712" s="646" t="s">
        <v>788</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INT($C$664)+3</f>
        <v>4</v>
      </c>
      <c r="D713" s="471"/>
      <c r="E713" s="647">
        <f>E712</f>
        <v>9</v>
      </c>
      <c r="F713" s="523" t="b">
        <f>COUNTIFS($L713:$V713,"-")&lt;&gt;COUNTA($L713:$V713)</f>
        <v>1</v>
      </c>
      <c r="G713" s="471"/>
      <c r="H713" s="826" t="s">
        <v>808</v>
      </c>
      <c r="I713" s="827"/>
      <c r="J713" s="648" t="s">
        <v>790</v>
      </c>
      <c r="K713" s="649" t="str">
        <f t="shared" si="82"/>
        <v>-</v>
      </c>
      <c r="L713" s="650" t="s">
        <v>788</v>
      </c>
      <c r="M713" s="650" t="s">
        <v>788</v>
      </c>
      <c r="N713" s="650" t="s">
        <v>788</v>
      </c>
      <c r="O713" s="650" t="s">
        <v>788</v>
      </c>
      <c r="P713" s="650" t="s">
        <v>788</v>
      </c>
      <c r="Q713" s="655">
        <f>INT($I$346/7)</f>
        <v>5</v>
      </c>
      <c r="R713" s="650" t="s">
        <v>788</v>
      </c>
      <c r="S713" s="519" t="b">
        <v>1</v>
      </c>
      <c r="T713" s="650" t="s">
        <v>788</v>
      </c>
      <c r="U713" s="650" t="s">
        <v>788</v>
      </c>
      <c r="V713" s="650" t="s">
        <v>788</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INT($C$664)+3</f>
        <v>4</v>
      </c>
      <c r="D714" s="471"/>
      <c r="E714" s="647">
        <f>E713</f>
        <v>9</v>
      </c>
      <c r="F714" s="523" t="b">
        <f>COUNTIFS($L714:$V714,"-")&lt;&gt;COUNTA($L714:$V714)</f>
        <v>1</v>
      </c>
      <c r="G714" s="471"/>
      <c r="H714" s="828"/>
      <c r="I714" s="829"/>
      <c r="J714" s="648" t="s">
        <v>791</v>
      </c>
      <c r="K714" s="649" t="str">
        <f t="shared" si="82"/>
        <v>-</v>
      </c>
      <c r="L714" s="650" t="s">
        <v>792</v>
      </c>
      <c r="M714" s="650" t="s">
        <v>792</v>
      </c>
      <c r="N714" s="650" t="s">
        <v>792</v>
      </c>
      <c r="O714" s="650" t="s">
        <v>792</v>
      </c>
      <c r="P714" s="650" t="s">
        <v>792</v>
      </c>
      <c r="Q714" s="650" t="s">
        <v>792</v>
      </c>
      <c r="R714" s="650" t="s">
        <v>792</v>
      </c>
      <c r="S714" s="650" t="s">
        <v>792</v>
      </c>
      <c r="T714" s="650" t="s">
        <v>792</v>
      </c>
      <c r="U714" s="650" t="s">
        <v>792</v>
      </c>
      <c r="V714" s="650" t="s">
        <v>792</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INT($C$664)+3</f>
        <v>4</v>
      </c>
      <c r="D715" s="471"/>
      <c r="E715" s="647">
        <f>E714</f>
        <v>9</v>
      </c>
      <c r="F715" s="523" t="b">
        <f>COUNTIFS($L715:$V715,"-")&lt;&gt;COUNTA($L715:$V715)</f>
        <v>1</v>
      </c>
      <c r="G715" s="471"/>
      <c r="H715" s="830"/>
      <c r="I715" s="831"/>
      <c r="J715" s="633" t="s">
        <v>793</v>
      </c>
      <c r="K715" s="651" t="str">
        <f t="shared" si="82"/>
        <v>-</v>
      </c>
      <c r="L715" s="648" t="s">
        <v>788</v>
      </c>
      <c r="M715" s="648" t="s">
        <v>788</v>
      </c>
      <c r="N715" s="648" t="s">
        <v>788</v>
      </c>
      <c r="O715" s="648" t="s">
        <v>788</v>
      </c>
      <c r="P715" s="648" t="s">
        <v>788</v>
      </c>
      <c r="Q715" s="648" t="s">
        <v>788</v>
      </c>
      <c r="R715" s="648" t="s">
        <v>788</v>
      </c>
      <c r="S715" s="648" t="s">
        <v>788</v>
      </c>
      <c r="T715" s="648" t="s">
        <v>788</v>
      </c>
      <c r="U715" s="652" t="s">
        <v>788</v>
      </c>
      <c r="V715" s="652" t="s">
        <v>788</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INT($C$664)+3</f>
        <v>4</v>
      </c>
      <c r="D716" s="471"/>
      <c r="E716" s="529">
        <v>10</v>
      </c>
      <c r="F716" s="523" t="b">
        <f>COUNTIFS($L716:$V716,"-")&lt;&gt;COUNTA($L716:$V716)</f>
        <v>1</v>
      </c>
      <c r="G716" s="471"/>
      <c r="H716" s="644" t="s">
        <v>809</v>
      </c>
      <c r="I716" s="644"/>
      <c r="J716" s="625" t="s">
        <v>787</v>
      </c>
      <c r="K716" s="645" t="str">
        <f t="shared" si="82"/>
        <v>-</v>
      </c>
      <c r="L716" s="646" t="s">
        <v>788</v>
      </c>
      <c r="M716" s="646" t="s">
        <v>788</v>
      </c>
      <c r="N716" s="646" t="s">
        <v>788</v>
      </c>
      <c r="O716" s="646" t="s">
        <v>788</v>
      </c>
      <c r="P716" s="646" t="s">
        <v>788</v>
      </c>
      <c r="Q716" s="646" t="s">
        <v>788</v>
      </c>
      <c r="R716" s="646" t="s">
        <v>788</v>
      </c>
      <c r="S716" s="646" t="s">
        <v>788</v>
      </c>
      <c r="T716" s="646" t="s">
        <v>788</v>
      </c>
      <c r="U716" s="646" t="s">
        <v>788</v>
      </c>
      <c r="V716" s="646" t="s">
        <v>788</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INT($C$664)+3</f>
        <v>4</v>
      </c>
      <c r="D717" s="471"/>
      <c r="E717" s="647">
        <f>E716</f>
        <v>10</v>
      </c>
      <c r="F717" s="523" t="b">
        <f>COUNTIFS($L717:$V717,"-")&lt;&gt;COUNTA($L717:$V717)</f>
        <v>1</v>
      </c>
      <c r="G717" s="471"/>
      <c r="H717" s="826" t="s">
        <v>810</v>
      </c>
      <c r="I717" s="827"/>
      <c r="J717" s="648" t="s">
        <v>790</v>
      </c>
      <c r="K717" s="649" t="str">
        <f t="shared" si="82"/>
        <v>-</v>
      </c>
      <c r="L717" s="650" t="s">
        <v>788</v>
      </c>
      <c r="M717" s="650" t="s">
        <v>788</v>
      </c>
      <c r="N717" s="650" t="s">
        <v>788</v>
      </c>
      <c r="O717" s="650" t="s">
        <v>788</v>
      </c>
      <c r="P717" s="650" t="s">
        <v>788</v>
      </c>
      <c r="Q717" s="655">
        <f>INT($I$347/7)</f>
        <v>7</v>
      </c>
      <c r="R717" s="650" t="s">
        <v>788</v>
      </c>
      <c r="S717" s="519" t="b">
        <v>1</v>
      </c>
      <c r="T717" s="650" t="s">
        <v>788</v>
      </c>
      <c r="U717" s="650" t="s">
        <v>788</v>
      </c>
      <c r="V717" s="650" t="s">
        <v>788</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INT($C$664)+3</f>
        <v>4</v>
      </c>
      <c r="D718" s="471"/>
      <c r="E718" s="647">
        <f>E717</f>
        <v>10</v>
      </c>
      <c r="F718" s="523" t="b">
        <f>COUNTIFS($L718:$V718,"-")&lt;&gt;COUNTA($L718:$V718)</f>
        <v>1</v>
      </c>
      <c r="G718" s="471"/>
      <c r="H718" s="828"/>
      <c r="I718" s="829"/>
      <c r="J718" s="648" t="s">
        <v>791</v>
      </c>
      <c r="K718" s="649" t="str">
        <f t="shared" si="82"/>
        <v>-</v>
      </c>
      <c r="L718" s="650" t="s">
        <v>792</v>
      </c>
      <c r="M718" s="650" t="s">
        <v>792</v>
      </c>
      <c r="N718" s="650" t="s">
        <v>792</v>
      </c>
      <c r="O718" s="650" t="s">
        <v>792</v>
      </c>
      <c r="P718" s="650" t="s">
        <v>792</v>
      </c>
      <c r="Q718" s="650" t="s">
        <v>792</v>
      </c>
      <c r="R718" s="650" t="s">
        <v>792</v>
      </c>
      <c r="S718" s="650" t="s">
        <v>792</v>
      </c>
      <c r="T718" s="650" t="s">
        <v>792</v>
      </c>
      <c r="U718" s="650" t="s">
        <v>792</v>
      </c>
      <c r="V718" s="650" t="s">
        <v>792</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INT($C$664)+3</f>
        <v>4</v>
      </c>
      <c r="D719" s="471"/>
      <c r="E719" s="647">
        <f>E718</f>
        <v>10</v>
      </c>
      <c r="F719" s="523" t="b">
        <f>COUNTIFS($L719:$V719,"-")&lt;&gt;COUNTA($L719:$V719)</f>
        <v>1</v>
      </c>
      <c r="G719" s="471"/>
      <c r="H719" s="830"/>
      <c r="I719" s="831"/>
      <c r="J719" s="633" t="s">
        <v>793</v>
      </c>
      <c r="K719" s="651" t="str">
        <f t="shared" si="82"/>
        <v>-</v>
      </c>
      <c r="L719" s="648" t="s">
        <v>788</v>
      </c>
      <c r="M719" s="648" t="s">
        <v>788</v>
      </c>
      <c r="N719" s="648" t="s">
        <v>788</v>
      </c>
      <c r="O719" s="648" t="s">
        <v>788</v>
      </c>
      <c r="P719" s="648" t="s">
        <v>788</v>
      </c>
      <c r="Q719" s="648" t="s">
        <v>788</v>
      </c>
      <c r="R719" s="648" t="s">
        <v>788</v>
      </c>
      <c r="S719" s="648" t="s">
        <v>788</v>
      </c>
      <c r="T719" s="648" t="s">
        <v>788</v>
      </c>
      <c r="U719" s="652" t="s">
        <v>788</v>
      </c>
      <c r="V719" s="652" t="s">
        <v>788</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INT($C$664)+3</f>
        <v>4</v>
      </c>
      <c r="D720" s="471"/>
      <c r="E720" s="529">
        <v>11</v>
      </c>
      <c r="F720" s="523" t="b">
        <f>COUNTIFS($L720:$V720,"-")&lt;&gt;COUNTA($L720:$V720)</f>
        <v>1</v>
      </c>
      <c r="G720" s="471"/>
      <c r="H720" s="644" t="s">
        <v>811</v>
      </c>
      <c r="I720" s="644"/>
      <c r="J720" s="625" t="s">
        <v>787</v>
      </c>
      <c r="K720" s="645" t="str">
        <f t="shared" si="82"/>
        <v>-</v>
      </c>
      <c r="L720" s="646" t="s">
        <v>788</v>
      </c>
      <c r="M720" s="646" t="s">
        <v>788</v>
      </c>
      <c r="N720" s="646" t="s">
        <v>788</v>
      </c>
      <c r="O720" s="646" t="s">
        <v>788</v>
      </c>
      <c r="P720" s="646" t="s">
        <v>788</v>
      </c>
      <c r="Q720" s="646" t="s">
        <v>788</v>
      </c>
      <c r="R720" s="646" t="s">
        <v>788</v>
      </c>
      <c r="S720" s="646" t="s">
        <v>788</v>
      </c>
      <c r="T720" s="646" t="s">
        <v>788</v>
      </c>
      <c r="U720" s="646" t="s">
        <v>788</v>
      </c>
      <c r="V720" s="646" t="s">
        <v>788</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INT($C$664)+3</f>
        <v>4</v>
      </c>
      <c r="D721" s="471"/>
      <c r="E721" s="647">
        <f>E720</f>
        <v>11</v>
      </c>
      <c r="F721" s="523" t="b">
        <f>COUNTIFS($L721:$V721,"-")&lt;&gt;COUNTA($L721:$V721)</f>
        <v>1</v>
      </c>
      <c r="G721" s="471"/>
      <c r="H721" s="826" t="s">
        <v>810</v>
      </c>
      <c r="I721" s="827"/>
      <c r="J721" s="648" t="s">
        <v>790</v>
      </c>
      <c r="K721" s="649" t="str">
        <f t="shared" si="82"/>
        <v>-</v>
      </c>
      <c r="L721" s="650" t="s">
        <v>788</v>
      </c>
      <c r="M721" s="650" t="s">
        <v>788</v>
      </c>
      <c r="N721" s="650" t="s">
        <v>788</v>
      </c>
      <c r="O721" s="650" t="s">
        <v>788</v>
      </c>
      <c r="P721" s="650" t="s">
        <v>788</v>
      </c>
      <c r="Q721" s="655">
        <f>INT($I$348/7)</f>
        <v>7</v>
      </c>
      <c r="R721" s="650" t="s">
        <v>788</v>
      </c>
      <c r="S721" s="519" t="b">
        <v>1</v>
      </c>
      <c r="T721" s="650" t="s">
        <v>788</v>
      </c>
      <c r="U721" s="650" t="s">
        <v>788</v>
      </c>
      <c r="V721" s="650" t="s">
        <v>788</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INT($C$664)+3</f>
        <v>4</v>
      </c>
      <c r="D722" s="471"/>
      <c r="E722" s="647">
        <f>E721</f>
        <v>11</v>
      </c>
      <c r="F722" s="523" t="b">
        <f>COUNTIFS($L722:$V722,"-")&lt;&gt;COUNTA($L722:$V722)</f>
        <v>1</v>
      </c>
      <c r="G722" s="471"/>
      <c r="H722" s="828"/>
      <c r="I722" s="829"/>
      <c r="J722" s="648" t="s">
        <v>791</v>
      </c>
      <c r="K722" s="649" t="str">
        <f t="shared" si="82"/>
        <v>-</v>
      </c>
      <c r="L722" s="650" t="s">
        <v>792</v>
      </c>
      <c r="M722" s="650" t="s">
        <v>792</v>
      </c>
      <c r="N722" s="650" t="s">
        <v>792</v>
      </c>
      <c r="O722" s="650" t="s">
        <v>792</v>
      </c>
      <c r="P722" s="650" t="s">
        <v>792</v>
      </c>
      <c r="Q722" s="650" t="s">
        <v>792</v>
      </c>
      <c r="R722" s="650" t="s">
        <v>792</v>
      </c>
      <c r="S722" s="650" t="s">
        <v>792</v>
      </c>
      <c r="T722" s="650" t="s">
        <v>792</v>
      </c>
      <c r="U722" s="650" t="s">
        <v>792</v>
      </c>
      <c r="V722" s="650" t="s">
        <v>792</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INT($C$664)+3</f>
        <v>4</v>
      </c>
      <c r="D723" s="471"/>
      <c r="E723" s="647">
        <f>E722</f>
        <v>11</v>
      </c>
      <c r="F723" s="523" t="b">
        <f>COUNTIFS($L723:$V723,"-")&lt;&gt;COUNTA($L723:$V723)</f>
        <v>1</v>
      </c>
      <c r="G723" s="471"/>
      <c r="H723" s="830"/>
      <c r="I723" s="831"/>
      <c r="J723" s="633" t="s">
        <v>793</v>
      </c>
      <c r="K723" s="651" t="str">
        <f t="shared" si="82"/>
        <v>-</v>
      </c>
      <c r="L723" s="648" t="s">
        <v>788</v>
      </c>
      <c r="M723" s="648" t="s">
        <v>788</v>
      </c>
      <c r="N723" s="648" t="s">
        <v>788</v>
      </c>
      <c r="O723" s="648" t="s">
        <v>788</v>
      </c>
      <c r="P723" s="648" t="s">
        <v>788</v>
      </c>
      <c r="Q723" s="648" t="s">
        <v>788</v>
      </c>
      <c r="R723" s="648" t="s">
        <v>788</v>
      </c>
      <c r="S723" s="648" t="s">
        <v>788</v>
      </c>
      <c r="T723" s="648" t="s">
        <v>788</v>
      </c>
      <c r="U723" s="652" t="s">
        <v>788</v>
      </c>
      <c r="V723" s="652" t="s">
        <v>788</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INT($C$664)+3</f>
        <v>4</v>
      </c>
      <c r="D724" s="471"/>
      <c r="E724" s="529">
        <v>12</v>
      </c>
      <c r="F724" s="523" t="b">
        <f>COUNTIFS($L724:$V724,"-")&lt;&gt;COUNTA($L724:$V724)</f>
        <v>1</v>
      </c>
      <c r="G724" s="471"/>
      <c r="H724" s="644" t="s">
        <v>812</v>
      </c>
      <c r="I724" s="644"/>
      <c r="J724" s="625" t="s">
        <v>787</v>
      </c>
      <c r="K724" s="645" t="str">
        <f t="shared" si="82"/>
        <v>-</v>
      </c>
      <c r="L724" s="646" t="s">
        <v>788</v>
      </c>
      <c r="M724" s="646" t="s">
        <v>788</v>
      </c>
      <c r="N724" s="646" t="s">
        <v>788</v>
      </c>
      <c r="O724" s="646" t="s">
        <v>788</v>
      </c>
      <c r="P724" s="646" t="s">
        <v>788</v>
      </c>
      <c r="Q724" s="646" t="s">
        <v>788</v>
      </c>
      <c r="R724" s="646" t="s">
        <v>788</v>
      </c>
      <c r="S724" s="646" t="s">
        <v>788</v>
      </c>
      <c r="T724" s="646" t="s">
        <v>788</v>
      </c>
      <c r="U724" s="646" t="s">
        <v>788</v>
      </c>
      <c r="V724" s="646" t="s">
        <v>788</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INT($C$664)+3</f>
        <v>4</v>
      </c>
      <c r="D725" s="471"/>
      <c r="E725" s="647">
        <f>E724</f>
        <v>12</v>
      </c>
      <c r="F725" s="523" t="b">
        <f>COUNTIFS($L725:$V725,"-")&lt;&gt;COUNTA($L725:$V725)</f>
        <v>1</v>
      </c>
      <c r="G725" s="471"/>
      <c r="H725" s="826" t="s">
        <v>810</v>
      </c>
      <c r="I725" s="827"/>
      <c r="J725" s="648" t="s">
        <v>790</v>
      </c>
      <c r="K725" s="649" t="str">
        <f t="shared" si="82"/>
        <v>-</v>
      </c>
      <c r="L725" s="650" t="s">
        <v>788</v>
      </c>
      <c r="M725" s="650" t="s">
        <v>788</v>
      </c>
      <c r="N725" s="650" t="s">
        <v>788</v>
      </c>
      <c r="O725" s="650" t="s">
        <v>788</v>
      </c>
      <c r="P725" s="650" t="s">
        <v>788</v>
      </c>
      <c r="Q725" s="655">
        <f>INT($I$349/7)</f>
        <v>7</v>
      </c>
      <c r="R725" s="650" t="s">
        <v>788</v>
      </c>
      <c r="S725" s="519" t="b">
        <v>1</v>
      </c>
      <c r="T725" s="650" t="s">
        <v>788</v>
      </c>
      <c r="U725" s="650" t="s">
        <v>788</v>
      </c>
      <c r="V725" s="650" t="s">
        <v>788</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INT($C$664)+3</f>
        <v>4</v>
      </c>
      <c r="D726" s="471"/>
      <c r="E726" s="647">
        <f>E725</f>
        <v>12</v>
      </c>
      <c r="F726" s="523" t="b">
        <f>COUNTIFS($L726:$V726,"-")&lt;&gt;COUNTA($L726:$V726)</f>
        <v>1</v>
      </c>
      <c r="G726" s="471"/>
      <c r="H726" s="828"/>
      <c r="I726" s="829"/>
      <c r="J726" s="648" t="s">
        <v>791</v>
      </c>
      <c r="K726" s="649" t="str">
        <f t="shared" si="82"/>
        <v>-</v>
      </c>
      <c r="L726" s="650" t="s">
        <v>792</v>
      </c>
      <c r="M726" s="650" t="s">
        <v>792</v>
      </c>
      <c r="N726" s="650" t="s">
        <v>792</v>
      </c>
      <c r="O726" s="650" t="s">
        <v>792</v>
      </c>
      <c r="P726" s="650" t="s">
        <v>792</v>
      </c>
      <c r="Q726" s="650" t="s">
        <v>792</v>
      </c>
      <c r="R726" s="650" t="s">
        <v>792</v>
      </c>
      <c r="S726" s="650" t="s">
        <v>792</v>
      </c>
      <c r="T726" s="650" t="s">
        <v>792</v>
      </c>
      <c r="U726" s="650" t="s">
        <v>792</v>
      </c>
      <c r="V726" s="650" t="s">
        <v>792</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INT($C$664)+3</f>
        <v>4</v>
      </c>
      <c r="D727" s="471"/>
      <c r="E727" s="647">
        <f>E726</f>
        <v>12</v>
      </c>
      <c r="F727" s="523" t="b">
        <f>COUNTIFS($L727:$V727,"-")&lt;&gt;COUNTA($L727:$V727)</f>
        <v>1</v>
      </c>
      <c r="G727" s="471"/>
      <c r="H727" s="830"/>
      <c r="I727" s="831"/>
      <c r="J727" s="633" t="s">
        <v>793</v>
      </c>
      <c r="K727" s="651" t="str">
        <f t="shared" si="82"/>
        <v>-</v>
      </c>
      <c r="L727" s="648" t="s">
        <v>788</v>
      </c>
      <c r="M727" s="648" t="s">
        <v>788</v>
      </c>
      <c r="N727" s="648" t="s">
        <v>788</v>
      </c>
      <c r="O727" s="648" t="s">
        <v>788</v>
      </c>
      <c r="P727" s="648" t="s">
        <v>788</v>
      </c>
      <c r="Q727" s="648" t="s">
        <v>788</v>
      </c>
      <c r="R727" s="648" t="s">
        <v>788</v>
      </c>
      <c r="S727" s="648" t="s">
        <v>788</v>
      </c>
      <c r="T727" s="648" t="s">
        <v>788</v>
      </c>
      <c r="U727" s="652" t="s">
        <v>788</v>
      </c>
      <c r="V727" s="652" t="s">
        <v>788</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INT($C$664)+3</f>
        <v>4</v>
      </c>
      <c r="D728" s="471"/>
      <c r="E728" s="529">
        <v>13</v>
      </c>
      <c r="F728" s="523" t="b">
        <f>COUNTIFS($L728:$V728,"-")&lt;&gt;COUNTA($L728:$V728)</f>
        <v>1</v>
      </c>
      <c r="G728" s="471"/>
      <c r="H728" s="644" t="s">
        <v>813</v>
      </c>
      <c r="I728" s="644"/>
      <c r="J728" s="625" t="s">
        <v>787</v>
      </c>
      <c r="K728" s="645">
        <f t="shared" si="82"/>
        <v>43452</v>
      </c>
      <c r="L728" s="654">
        <v>-1</v>
      </c>
      <c r="M728" s="646" t="s">
        <v>788</v>
      </c>
      <c r="N728" s="646" t="s">
        <v>788</v>
      </c>
      <c r="O728" s="646" t="s">
        <v>788</v>
      </c>
      <c r="P728" s="646" t="s">
        <v>788</v>
      </c>
      <c r="Q728" s="646" t="s">
        <v>788</v>
      </c>
      <c r="R728" s="646" t="s">
        <v>788</v>
      </c>
      <c r="S728" s="646" t="s">
        <v>788</v>
      </c>
      <c r="T728" s="646" t="s">
        <v>788</v>
      </c>
      <c r="U728" s="646" t="s">
        <v>788</v>
      </c>
      <c r="V728" s="646" t="s">
        <v>788</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INT($C$664)+3</f>
        <v>4</v>
      </c>
      <c r="D729" s="471"/>
      <c r="E729" s="647">
        <f>E728</f>
        <v>13</v>
      </c>
      <c r="F729" s="523" t="b">
        <f>COUNTIFS($L729:$V729,"-")&lt;&gt;COUNTA($L729:$V729)</f>
        <v>1</v>
      </c>
      <c r="G729" s="471"/>
      <c r="H729" s="826" t="s">
        <v>814</v>
      </c>
      <c r="I729" s="827"/>
      <c r="J729" s="648" t="s">
        <v>790</v>
      </c>
      <c r="K729" s="649" t="str">
        <f t="shared" si="82"/>
        <v>-</v>
      </c>
      <c r="L729" s="650" t="s">
        <v>788</v>
      </c>
      <c r="M729" s="650" t="s">
        <v>788</v>
      </c>
      <c r="N729" s="650" t="s">
        <v>788</v>
      </c>
      <c r="O729" s="650" t="s">
        <v>788</v>
      </c>
      <c r="P729" s="650" t="s">
        <v>788</v>
      </c>
      <c r="Q729" s="519">
        <f>INT(150/7)+2</f>
        <v>23</v>
      </c>
      <c r="R729" s="650" t="s">
        <v>788</v>
      </c>
      <c r="S729" s="519" t="b">
        <v>1</v>
      </c>
      <c r="T729" s="650" t="s">
        <v>788</v>
      </c>
      <c r="U729" s="650" t="s">
        <v>788</v>
      </c>
      <c r="V729" s="650" t="s">
        <v>788</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INT($C$664)+3</f>
        <v>4</v>
      </c>
      <c r="D730" s="471"/>
      <c r="E730" s="647">
        <f>E729</f>
        <v>13</v>
      </c>
      <c r="F730" s="523" t="b">
        <f>COUNTIFS($L730:$V730,"-")&lt;&gt;COUNTA($L730:$V730)</f>
        <v>1</v>
      </c>
      <c r="G730" s="471"/>
      <c r="H730" s="828"/>
      <c r="I730" s="829"/>
      <c r="J730" s="648" t="s">
        <v>791</v>
      </c>
      <c r="K730" s="649" t="str">
        <f t="shared" si="82"/>
        <v>-</v>
      </c>
      <c r="L730" s="650" t="s">
        <v>792</v>
      </c>
      <c r="M730" s="650" t="s">
        <v>792</v>
      </c>
      <c r="N730" s="650" t="s">
        <v>792</v>
      </c>
      <c r="O730" s="650" t="s">
        <v>792</v>
      </c>
      <c r="P730" s="650" t="s">
        <v>792</v>
      </c>
      <c r="Q730" s="650" t="s">
        <v>792</v>
      </c>
      <c r="R730" s="650" t="s">
        <v>792</v>
      </c>
      <c r="S730" s="650" t="s">
        <v>792</v>
      </c>
      <c r="T730" s="650" t="s">
        <v>792</v>
      </c>
      <c r="U730" s="650" t="s">
        <v>792</v>
      </c>
      <c r="V730" s="650" t="s">
        <v>792</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INT($C$664)+3</f>
        <v>4</v>
      </c>
      <c r="D731" s="471"/>
      <c r="E731" s="647">
        <f>E730</f>
        <v>13</v>
      </c>
      <c r="F731" s="523" t="b">
        <f>COUNTIFS($L731:$V731,"-")&lt;&gt;COUNTA($L731:$V731)</f>
        <v>1</v>
      </c>
      <c r="G731" s="471"/>
      <c r="H731" s="830"/>
      <c r="I731" s="831"/>
      <c r="J731" s="633" t="s">
        <v>793</v>
      </c>
      <c r="K731" s="651" t="str">
        <f t="shared" si="82"/>
        <v>-</v>
      </c>
      <c r="L731" s="648" t="s">
        <v>788</v>
      </c>
      <c r="M731" s="648" t="s">
        <v>788</v>
      </c>
      <c r="N731" s="648" t="s">
        <v>788</v>
      </c>
      <c r="O731" s="648" t="s">
        <v>788</v>
      </c>
      <c r="P731" s="648" t="s">
        <v>788</v>
      </c>
      <c r="Q731" s="648" t="s">
        <v>788</v>
      </c>
      <c r="R731" s="648" t="s">
        <v>788</v>
      </c>
      <c r="S731" s="648" t="s">
        <v>788</v>
      </c>
      <c r="T731" s="648" t="s">
        <v>788</v>
      </c>
      <c r="U731" s="652" t="s">
        <v>788</v>
      </c>
      <c r="V731" s="652" t="s">
        <v>788</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INT($C$664)+3</f>
        <v>4</v>
      </c>
      <c r="D732" s="471"/>
      <c r="E732" s="529">
        <v>14</v>
      </c>
      <c r="F732" s="523" t="b">
        <f>COUNTIFS($L732:$V732,"-")&lt;&gt;COUNTA($L732:$V732)</f>
        <v>1</v>
      </c>
      <c r="G732" s="471"/>
      <c r="H732" s="644" t="s">
        <v>815</v>
      </c>
      <c r="I732" s="644"/>
      <c r="J732" s="625" t="s">
        <v>787</v>
      </c>
      <c r="K732" s="645" t="str">
        <f t="shared" si="82"/>
        <v>-</v>
      </c>
      <c r="L732" s="646" t="s">
        <v>788</v>
      </c>
      <c r="M732" s="646" t="s">
        <v>788</v>
      </c>
      <c r="N732" s="646" t="s">
        <v>788</v>
      </c>
      <c r="O732" s="646" t="s">
        <v>788</v>
      </c>
      <c r="P732" s="646" t="s">
        <v>788</v>
      </c>
      <c r="Q732" s="646" t="s">
        <v>788</v>
      </c>
      <c r="R732" s="646" t="s">
        <v>788</v>
      </c>
      <c r="S732" s="646" t="s">
        <v>788</v>
      </c>
      <c r="T732" s="646" t="s">
        <v>788</v>
      </c>
      <c r="U732" s="646" t="s">
        <v>788</v>
      </c>
      <c r="V732" s="646" t="s">
        <v>788</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INT($C$664)+3</f>
        <v>4</v>
      </c>
      <c r="D733" s="471"/>
      <c r="E733" s="647">
        <f>E732</f>
        <v>14</v>
      </c>
      <c r="F733" s="523" t="b">
        <f>COUNTIFS($L733:$V733,"-")&lt;&gt;COUNTA($L733:$V733)</f>
        <v>1</v>
      </c>
      <c r="G733" s="471"/>
      <c r="H733" s="826" t="s">
        <v>816</v>
      </c>
      <c r="I733" s="827"/>
      <c r="J733" s="648" t="s">
        <v>790</v>
      </c>
      <c r="K733" s="649" t="str">
        <f t="shared" si="82"/>
        <v>-</v>
      </c>
      <c r="L733" s="650" t="s">
        <v>788</v>
      </c>
      <c r="M733" s="650" t="s">
        <v>788</v>
      </c>
      <c r="N733" s="650" t="s">
        <v>788</v>
      </c>
      <c r="O733" s="650" t="s">
        <v>788</v>
      </c>
      <c r="P733" s="650" t="s">
        <v>788</v>
      </c>
      <c r="Q733" s="519">
        <f>INT(150/7)+2</f>
        <v>23</v>
      </c>
      <c r="R733" s="650" t="s">
        <v>788</v>
      </c>
      <c r="S733" s="519" t="b">
        <v>1</v>
      </c>
      <c r="T733" s="650" t="s">
        <v>788</v>
      </c>
      <c r="U733" s="650" t="s">
        <v>788</v>
      </c>
      <c r="V733" s="650" t="s">
        <v>788</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INT($C$664)+3</f>
        <v>4</v>
      </c>
      <c r="D734" s="471"/>
      <c r="E734" s="647">
        <f>E733</f>
        <v>14</v>
      </c>
      <c r="F734" s="523" t="b">
        <f>COUNTIFS($L734:$V734,"-")&lt;&gt;COUNTA($L734:$V734)</f>
        <v>1</v>
      </c>
      <c r="G734" s="471"/>
      <c r="H734" s="828"/>
      <c r="I734" s="829"/>
      <c r="J734" s="648" t="s">
        <v>791</v>
      </c>
      <c r="K734" s="649" t="str">
        <f t="shared" si="82"/>
        <v>-</v>
      </c>
      <c r="L734" s="650" t="s">
        <v>792</v>
      </c>
      <c r="M734" s="650" t="s">
        <v>792</v>
      </c>
      <c r="N734" s="650" t="s">
        <v>792</v>
      </c>
      <c r="O734" s="650" t="s">
        <v>792</v>
      </c>
      <c r="P734" s="650" t="s">
        <v>792</v>
      </c>
      <c r="Q734" s="650" t="s">
        <v>792</v>
      </c>
      <c r="R734" s="650" t="s">
        <v>792</v>
      </c>
      <c r="S734" s="650" t="s">
        <v>792</v>
      </c>
      <c r="T734" s="650" t="s">
        <v>792</v>
      </c>
      <c r="U734" s="650" t="s">
        <v>792</v>
      </c>
      <c r="V734" s="650" t="s">
        <v>792</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INT($C$664)+3</f>
        <v>4</v>
      </c>
      <c r="D735" s="471"/>
      <c r="E735" s="647">
        <f>E734</f>
        <v>14</v>
      </c>
      <c r="F735" s="523" t="b">
        <f>COUNTIFS($L735:$V735,"-")&lt;&gt;COUNTA($L735:$V735)</f>
        <v>1</v>
      </c>
      <c r="G735" s="471"/>
      <c r="H735" s="830"/>
      <c r="I735" s="831"/>
      <c r="J735" s="633" t="s">
        <v>793</v>
      </c>
      <c r="K735" s="651" t="str">
        <f t="shared" si="82"/>
        <v>-</v>
      </c>
      <c r="L735" s="648" t="s">
        <v>788</v>
      </c>
      <c r="M735" s="648" t="s">
        <v>788</v>
      </c>
      <c r="N735" s="648" t="s">
        <v>788</v>
      </c>
      <c r="O735" s="648" t="s">
        <v>788</v>
      </c>
      <c r="P735" s="648" t="s">
        <v>788</v>
      </c>
      <c r="Q735" s="648" t="s">
        <v>788</v>
      </c>
      <c r="R735" s="648" t="s">
        <v>788</v>
      </c>
      <c r="S735" s="648" t="s">
        <v>788</v>
      </c>
      <c r="T735" s="648" t="s">
        <v>788</v>
      </c>
      <c r="U735" s="652" t="s">
        <v>788</v>
      </c>
      <c r="V735" s="652" t="s">
        <v>788</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INT($C$664)+3</f>
        <v>4</v>
      </c>
      <c r="D736" s="471"/>
      <c r="E736" s="529">
        <v>15</v>
      </c>
      <c r="F736" s="523" t="b">
        <f>COUNTIFS($L736:$V736,"-")&lt;&gt;COUNTA($L736:$V736)</f>
        <v>1</v>
      </c>
      <c r="G736" s="471"/>
      <c r="H736" s="644" t="s">
        <v>817</v>
      </c>
      <c r="I736" s="644"/>
      <c r="J736" s="625" t="s">
        <v>787</v>
      </c>
      <c r="K736" s="645" t="str">
        <f t="shared" si="82"/>
        <v>-</v>
      </c>
      <c r="L736" s="646" t="s">
        <v>788</v>
      </c>
      <c r="M736" s="646" t="s">
        <v>788</v>
      </c>
      <c r="N736" s="646" t="s">
        <v>788</v>
      </c>
      <c r="O736" s="646" t="s">
        <v>788</v>
      </c>
      <c r="P736" s="646" t="s">
        <v>788</v>
      </c>
      <c r="Q736" s="646" t="s">
        <v>788</v>
      </c>
      <c r="R736" s="646" t="s">
        <v>788</v>
      </c>
      <c r="S736" s="646" t="s">
        <v>788</v>
      </c>
      <c r="T736" s="646" t="s">
        <v>788</v>
      </c>
      <c r="U736" s="646" t="s">
        <v>788</v>
      </c>
      <c r="V736" s="646" t="s">
        <v>788</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INT($C$664)+3</f>
        <v>4</v>
      </c>
      <c r="D737" s="471"/>
      <c r="E737" s="647">
        <f>E736</f>
        <v>15</v>
      </c>
      <c r="F737" s="523" t="b">
        <f>COUNTIFS($L737:$V737,"-")&lt;&gt;COUNTA($L737:$V737)</f>
        <v>1</v>
      </c>
      <c r="G737" s="471"/>
      <c r="H737" s="826" t="s">
        <v>818</v>
      </c>
      <c r="I737" s="827"/>
      <c r="J737" s="648" t="s">
        <v>790</v>
      </c>
      <c r="K737" s="649" t="str">
        <f t="shared" si="82"/>
        <v>-</v>
      </c>
      <c r="L737" s="650" t="s">
        <v>788</v>
      </c>
      <c r="M737" s="650" t="s">
        <v>788</v>
      </c>
      <c r="N737" s="650" t="s">
        <v>788</v>
      </c>
      <c r="O737" s="650" t="s">
        <v>788</v>
      </c>
      <c r="P737" s="650" t="s">
        <v>788</v>
      </c>
      <c r="Q737" s="519">
        <f>INT(150/7)+2</f>
        <v>23</v>
      </c>
      <c r="R737" s="650" t="s">
        <v>788</v>
      </c>
      <c r="S737" s="519" t="b">
        <v>1</v>
      </c>
      <c r="T737" s="650" t="s">
        <v>788</v>
      </c>
      <c r="U737" s="650" t="s">
        <v>788</v>
      </c>
      <c r="V737" s="650" t="s">
        <v>788</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INT($C$664)+3</f>
        <v>4</v>
      </c>
      <c r="D738" s="471"/>
      <c r="E738" s="647">
        <f>E737</f>
        <v>15</v>
      </c>
      <c r="F738" s="523" t="b">
        <f>COUNTIFS($L738:$V738,"-")&lt;&gt;COUNTA($L738:$V738)</f>
        <v>1</v>
      </c>
      <c r="G738" s="471"/>
      <c r="H738" s="828"/>
      <c r="I738" s="829"/>
      <c r="J738" s="648" t="s">
        <v>791</v>
      </c>
      <c r="K738" s="649" t="str">
        <f t="shared" si="82"/>
        <v>-</v>
      </c>
      <c r="L738" s="650" t="s">
        <v>792</v>
      </c>
      <c r="M738" s="650" t="s">
        <v>792</v>
      </c>
      <c r="N738" s="650" t="s">
        <v>792</v>
      </c>
      <c r="O738" s="650" t="s">
        <v>792</v>
      </c>
      <c r="P738" s="650" t="s">
        <v>792</v>
      </c>
      <c r="Q738" s="650" t="s">
        <v>792</v>
      </c>
      <c r="R738" s="650" t="s">
        <v>792</v>
      </c>
      <c r="S738" s="650" t="s">
        <v>792</v>
      </c>
      <c r="T738" s="650" t="s">
        <v>792</v>
      </c>
      <c r="U738" s="650" t="s">
        <v>792</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INT($C$664)+3</f>
        <v>4</v>
      </c>
      <c r="D739" s="471"/>
      <c r="E739" s="647">
        <f>E738</f>
        <v>15</v>
      </c>
      <c r="F739" s="523" t="b">
        <f>COUNTIFS($L739:$V739,"-")&lt;&gt;COUNTA($L739:$V739)</f>
        <v>1</v>
      </c>
      <c r="G739" s="471"/>
      <c r="H739" s="830"/>
      <c r="I739" s="831"/>
      <c r="J739" s="633" t="s">
        <v>793</v>
      </c>
      <c r="K739" s="651" t="str">
        <f t="shared" si="82"/>
        <v>-</v>
      </c>
      <c r="L739" s="648" t="s">
        <v>788</v>
      </c>
      <c r="M739" s="648" t="s">
        <v>788</v>
      </c>
      <c r="N739" s="648" t="s">
        <v>788</v>
      </c>
      <c r="O739" s="648" t="s">
        <v>788</v>
      </c>
      <c r="P739" s="648" t="s">
        <v>788</v>
      </c>
      <c r="Q739" s="648" t="s">
        <v>788</v>
      </c>
      <c r="R739" s="648" t="s">
        <v>788</v>
      </c>
      <c r="S739" s="648" t="s">
        <v>788</v>
      </c>
      <c r="T739" s="648" t="s">
        <v>788</v>
      </c>
      <c r="U739" s="652" t="s">
        <v>788</v>
      </c>
      <c r="V739" s="652" t="s">
        <v>788</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INT($C$664)+3</f>
        <v>4</v>
      </c>
      <c r="D740" s="471"/>
      <c r="E740" s="529">
        <v>16</v>
      </c>
      <c r="F740" s="523" t="b">
        <f>COUNTIFS($L740:$V740,"-")&lt;&gt;COUNTA($L740:$V740)</f>
        <v>1</v>
      </c>
      <c r="G740" s="471"/>
      <c r="H740" s="644" t="s">
        <v>819</v>
      </c>
      <c r="I740" s="644"/>
      <c r="J740" s="625" t="s">
        <v>787</v>
      </c>
      <c r="K740" s="645" t="str">
        <f t="shared" ref="K740:K771" si="83">IFERROR(DATE(2019,1,($L740-1)*7+1),"-")</f>
        <v>-</v>
      </c>
      <c r="L740" s="646" t="s">
        <v>788</v>
      </c>
      <c r="M740" s="646" t="s">
        <v>788</v>
      </c>
      <c r="N740" s="646" t="s">
        <v>788</v>
      </c>
      <c r="O740" s="646" t="s">
        <v>788</v>
      </c>
      <c r="P740" s="646" t="s">
        <v>788</v>
      </c>
      <c r="Q740" s="646" t="s">
        <v>788</v>
      </c>
      <c r="R740" s="646" t="s">
        <v>788</v>
      </c>
      <c r="S740" s="646" t="s">
        <v>788</v>
      </c>
      <c r="T740" s="646" t="s">
        <v>788</v>
      </c>
      <c r="U740" s="646" t="s">
        <v>788</v>
      </c>
      <c r="V740" s="646" t="s">
        <v>788</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INT($C$664)+3</f>
        <v>4</v>
      </c>
      <c r="D741" s="471"/>
      <c r="E741" s="647">
        <f>E740</f>
        <v>16</v>
      </c>
      <c r="F741" s="523" t="b">
        <f>COUNTIFS($L741:$V741,"-")&lt;&gt;COUNTA($L741:$V741)</f>
        <v>1</v>
      </c>
      <c r="G741" s="471"/>
      <c r="H741" s="826"/>
      <c r="I741" s="827"/>
      <c r="J741" s="648" t="s">
        <v>790</v>
      </c>
      <c r="K741" s="649" t="str">
        <f t="shared" si="83"/>
        <v>-</v>
      </c>
      <c r="L741" s="650" t="s">
        <v>788</v>
      </c>
      <c r="M741" s="650" t="s">
        <v>788</v>
      </c>
      <c r="N741" s="650" t="s">
        <v>788</v>
      </c>
      <c r="O741" s="650" t="s">
        <v>788</v>
      </c>
      <c r="P741" s="650" t="s">
        <v>788</v>
      </c>
      <c r="Q741" s="650" t="s">
        <v>788</v>
      </c>
      <c r="R741" s="519">
        <v>0</v>
      </c>
      <c r="S741" s="519" t="b">
        <v>1</v>
      </c>
      <c r="T741" s="650" t="s">
        <v>788</v>
      </c>
      <c r="U741" s="650" t="s">
        <v>788</v>
      </c>
      <c r="V741" s="650" t="s">
        <v>788</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INT($C$664)+3</f>
        <v>4</v>
      </c>
      <c r="D742" s="471"/>
      <c r="E742" s="647">
        <f>E741</f>
        <v>16</v>
      </c>
      <c r="F742" s="523" t="b">
        <f>COUNTIFS($L742:$V742,"-")&lt;&gt;COUNTA($L742:$V742)</f>
        <v>1</v>
      </c>
      <c r="G742" s="471"/>
      <c r="H742" s="828"/>
      <c r="I742" s="829"/>
      <c r="J742" s="648" t="s">
        <v>791</v>
      </c>
      <c r="K742" s="649" t="str">
        <f t="shared" si="83"/>
        <v>-</v>
      </c>
      <c r="L742" s="650" t="s">
        <v>792</v>
      </c>
      <c r="M742" s="650" t="s">
        <v>792</v>
      </c>
      <c r="N742" s="650" t="s">
        <v>792</v>
      </c>
      <c r="O742" s="650" t="s">
        <v>792</v>
      </c>
      <c r="P742" s="650" t="s">
        <v>792</v>
      </c>
      <c r="Q742" s="650" t="s">
        <v>792</v>
      </c>
      <c r="R742" s="650" t="s">
        <v>792</v>
      </c>
      <c r="S742" s="650" t="s">
        <v>792</v>
      </c>
      <c r="T742" s="650" t="s">
        <v>792</v>
      </c>
      <c r="U742" s="650" t="s">
        <v>792</v>
      </c>
      <c r="V742" s="650" t="s">
        <v>792</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INT($C$664)+3</f>
        <v>4</v>
      </c>
      <c r="D743" s="471"/>
      <c r="E743" s="647">
        <f>E742</f>
        <v>16</v>
      </c>
      <c r="F743" s="523" t="b">
        <f>COUNTIFS($L743:$V743,"-")&lt;&gt;COUNTA($L743:$V743)</f>
        <v>1</v>
      </c>
      <c r="G743" s="471"/>
      <c r="H743" s="830"/>
      <c r="I743" s="831"/>
      <c r="J743" s="633" t="s">
        <v>793</v>
      </c>
      <c r="K743" s="651" t="str">
        <f t="shared" si="83"/>
        <v>-</v>
      </c>
      <c r="L743" s="648" t="s">
        <v>788</v>
      </c>
      <c r="M743" s="648" t="s">
        <v>788</v>
      </c>
      <c r="N743" s="648" t="s">
        <v>788</v>
      </c>
      <c r="O743" s="648" t="s">
        <v>788</v>
      </c>
      <c r="P743" s="648" t="s">
        <v>788</v>
      </c>
      <c r="Q743" s="648" t="s">
        <v>788</v>
      </c>
      <c r="R743" s="648" t="s">
        <v>788</v>
      </c>
      <c r="S743" s="648" t="s">
        <v>788</v>
      </c>
      <c r="T743" s="648" t="s">
        <v>788</v>
      </c>
      <c r="U743" s="652" t="s">
        <v>788</v>
      </c>
      <c r="V743" s="652" t="s">
        <v>788</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INT($C$664)+3</f>
        <v>4</v>
      </c>
      <c r="D744" s="471"/>
      <c r="E744" s="529">
        <v>17</v>
      </c>
      <c r="F744" s="523" t="b">
        <f>COUNTIFS($L744:$V744,"-")&lt;&gt;COUNTA($L744:$V744)</f>
        <v>1</v>
      </c>
      <c r="G744" s="471"/>
      <c r="H744" s="644" t="s">
        <v>820</v>
      </c>
      <c r="I744" s="644"/>
      <c r="J744" s="625" t="s">
        <v>787</v>
      </c>
      <c r="K744" s="645" t="str">
        <f t="shared" si="83"/>
        <v>-</v>
      </c>
      <c r="L744" s="646" t="s">
        <v>788</v>
      </c>
      <c r="M744" s="653">
        <v>42</v>
      </c>
      <c r="N744" s="646" t="s">
        <v>788</v>
      </c>
      <c r="O744" s="646" t="s">
        <v>788</v>
      </c>
      <c r="P744" s="646" t="s">
        <v>788</v>
      </c>
      <c r="Q744" s="646" t="s">
        <v>788</v>
      </c>
      <c r="R744" s="646" t="s">
        <v>788</v>
      </c>
      <c r="S744" s="646" t="s">
        <v>788</v>
      </c>
      <c r="T744" s="646" t="s">
        <v>788</v>
      </c>
      <c r="U744" s="646" t="s">
        <v>788</v>
      </c>
      <c r="V744" s="646" t="s">
        <v>788</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INT($C$664)+3</f>
        <v>4</v>
      </c>
      <c r="D745" s="471"/>
      <c r="E745" s="647">
        <f>E744</f>
        <v>17</v>
      </c>
      <c r="F745" s="523" t="b">
        <f>COUNTIFS($L745:$V745,"-")&lt;&gt;COUNTA($L745:$V745)</f>
        <v>1</v>
      </c>
      <c r="G745" s="471"/>
      <c r="H745" s="826" t="s">
        <v>821</v>
      </c>
      <c r="I745" s="827"/>
      <c r="J745" s="648" t="s">
        <v>790</v>
      </c>
      <c r="K745" s="649" t="str">
        <f t="shared" si="83"/>
        <v>-</v>
      </c>
      <c r="L745" s="650" t="s">
        <v>788</v>
      </c>
      <c r="M745" s="650" t="s">
        <v>788</v>
      </c>
      <c r="N745" s="650" t="s">
        <v>788</v>
      </c>
      <c r="O745" s="650" t="s">
        <v>788</v>
      </c>
      <c r="P745" s="650" t="s">
        <v>788</v>
      </c>
      <c r="Q745" s="650" t="s">
        <v>788</v>
      </c>
      <c r="R745" s="519">
        <v>0</v>
      </c>
      <c r="S745" s="650" t="s">
        <v>788</v>
      </c>
      <c r="T745" s="650" t="s">
        <v>788</v>
      </c>
      <c r="U745" s="650" t="s">
        <v>788</v>
      </c>
      <c r="V745" s="650" t="s">
        <v>788</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INT($C$664)+3</f>
        <v>4</v>
      </c>
      <c r="D746" s="471"/>
      <c r="E746" s="647">
        <f>E745</f>
        <v>17</v>
      </c>
      <c r="F746" s="523" t="b">
        <f>COUNTIFS($L746:$V746,"-")&lt;&gt;COUNTA($L746:$V746)</f>
        <v>1</v>
      </c>
      <c r="G746" s="471"/>
      <c r="H746" s="828"/>
      <c r="I746" s="829"/>
      <c r="J746" s="648" t="s">
        <v>791</v>
      </c>
      <c r="K746" s="649" t="str">
        <f t="shared" si="83"/>
        <v>-</v>
      </c>
      <c r="L746" s="650" t="s">
        <v>792</v>
      </c>
      <c r="M746" s="650" t="s">
        <v>792</v>
      </c>
      <c r="N746" s="650" t="s">
        <v>792</v>
      </c>
      <c r="O746" s="650" t="s">
        <v>792</v>
      </c>
      <c r="P746" s="650" t="s">
        <v>792</v>
      </c>
      <c r="Q746" s="650" t="s">
        <v>792</v>
      </c>
      <c r="R746" s="650" t="s">
        <v>792</v>
      </c>
      <c r="S746" s="650" t="s">
        <v>792</v>
      </c>
      <c r="T746" s="650" t="s">
        <v>792</v>
      </c>
      <c r="U746" s="650" t="s">
        <v>792</v>
      </c>
      <c r="V746" s="650" t="s">
        <v>792</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INT($C$664)+3</f>
        <v>4</v>
      </c>
      <c r="D747" s="471"/>
      <c r="E747" s="647">
        <f>E746</f>
        <v>17</v>
      </c>
      <c r="F747" s="523" t="b">
        <f>COUNTIFS($L747:$V747,"-")&lt;&gt;COUNTA($L747:$V747)</f>
        <v>1</v>
      </c>
      <c r="G747" s="471"/>
      <c r="H747" s="830"/>
      <c r="I747" s="831"/>
      <c r="J747" s="633" t="s">
        <v>793</v>
      </c>
      <c r="K747" s="651" t="str">
        <f t="shared" si="83"/>
        <v>-</v>
      </c>
      <c r="L747" s="648" t="s">
        <v>788</v>
      </c>
      <c r="M747" s="648" t="s">
        <v>788</v>
      </c>
      <c r="N747" s="648" t="s">
        <v>788</v>
      </c>
      <c r="O747" s="648" t="s">
        <v>788</v>
      </c>
      <c r="P747" s="648" t="s">
        <v>788</v>
      </c>
      <c r="Q747" s="648" t="s">
        <v>788</v>
      </c>
      <c r="R747" s="648" t="s">
        <v>788</v>
      </c>
      <c r="S747" s="648" t="s">
        <v>788</v>
      </c>
      <c r="T747" s="648" t="s">
        <v>788</v>
      </c>
      <c r="U747" s="652" t="s">
        <v>788</v>
      </c>
      <c r="V747" s="652" t="s">
        <v>788</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INT($C$664)+3</f>
        <v>4</v>
      </c>
      <c r="D748" s="471"/>
      <c r="E748" s="529">
        <v>18</v>
      </c>
      <c r="F748" s="523" t="b">
        <f>COUNTIFS($L748:$V748,"-")&lt;&gt;COUNTA($L748:$V748)</f>
        <v>1</v>
      </c>
      <c r="G748" s="471"/>
      <c r="H748" s="644" t="s">
        <v>822</v>
      </c>
      <c r="I748" s="644"/>
      <c r="J748" s="625" t="s">
        <v>787</v>
      </c>
      <c r="K748" s="645" t="str">
        <f t="shared" si="83"/>
        <v>-</v>
      </c>
      <c r="L748" s="646" t="s">
        <v>788</v>
      </c>
      <c r="M748" s="646" t="s">
        <v>788</v>
      </c>
      <c r="N748" s="646" t="s">
        <v>788</v>
      </c>
      <c r="O748" s="646" t="s">
        <v>788</v>
      </c>
      <c r="P748" s="646" t="s">
        <v>788</v>
      </c>
      <c r="Q748" s="646" t="s">
        <v>788</v>
      </c>
      <c r="R748" s="646" t="s">
        <v>788</v>
      </c>
      <c r="S748" s="646" t="s">
        <v>788</v>
      </c>
      <c r="T748" s="646" t="s">
        <v>788</v>
      </c>
      <c r="U748" s="646" t="s">
        <v>788</v>
      </c>
      <c r="V748" s="646" t="s">
        <v>788</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INT($C$664)+3</f>
        <v>4</v>
      </c>
      <c r="D749" s="471"/>
      <c r="E749" s="647">
        <f>E748</f>
        <v>18</v>
      </c>
      <c r="F749" s="523" t="b">
        <f>COUNTIFS($L749:$V749,"-")&lt;&gt;COUNTA($L749:$V749)</f>
        <v>1</v>
      </c>
      <c r="G749" s="471"/>
      <c r="H749" s="826" t="s">
        <v>823</v>
      </c>
      <c r="I749" s="827"/>
      <c r="J749" s="648" t="s">
        <v>790</v>
      </c>
      <c r="K749" s="649" t="str">
        <f t="shared" si="83"/>
        <v>-</v>
      </c>
      <c r="L749" s="650" t="s">
        <v>788</v>
      </c>
      <c r="M749" s="650" t="s">
        <v>788</v>
      </c>
      <c r="N749" s="650" t="s">
        <v>788</v>
      </c>
      <c r="O749" s="519">
        <v>1</v>
      </c>
      <c r="P749" s="650" t="s">
        <v>788</v>
      </c>
      <c r="Q749" s="650" t="s">
        <v>788</v>
      </c>
      <c r="R749" s="650" t="s">
        <v>788</v>
      </c>
      <c r="S749" s="650" t="s">
        <v>788</v>
      </c>
      <c r="T749" s="650" t="s">
        <v>788</v>
      </c>
      <c r="U749" s="650" t="s">
        <v>788</v>
      </c>
      <c r="V749" s="650" t="s">
        <v>788</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INT($C$664)+3</f>
        <v>4</v>
      </c>
      <c r="D750" s="471"/>
      <c r="E750" s="647">
        <f>E749</f>
        <v>18</v>
      </c>
      <c r="F750" s="523" t="b">
        <f>COUNTIFS($L750:$V750,"-")&lt;&gt;COUNTA($L750:$V750)</f>
        <v>1</v>
      </c>
      <c r="G750" s="471"/>
      <c r="H750" s="828"/>
      <c r="I750" s="829"/>
      <c r="J750" s="648" t="s">
        <v>791</v>
      </c>
      <c r="K750" s="649" t="str">
        <f t="shared" si="83"/>
        <v>-</v>
      </c>
      <c r="L750" s="650" t="s">
        <v>792</v>
      </c>
      <c r="M750" s="519">
        <v>38</v>
      </c>
      <c r="N750" s="650" t="s">
        <v>792</v>
      </c>
      <c r="O750" s="650" t="s">
        <v>792</v>
      </c>
      <c r="P750" s="650" t="s">
        <v>792</v>
      </c>
      <c r="Q750" s="650" t="s">
        <v>792</v>
      </c>
      <c r="R750" s="650" t="s">
        <v>792</v>
      </c>
      <c r="S750" s="650" t="s">
        <v>792</v>
      </c>
      <c r="T750" s="650" t="s">
        <v>792</v>
      </c>
      <c r="U750" s="650" t="s">
        <v>792</v>
      </c>
      <c r="V750" s="650" t="s">
        <v>792</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INT($C$664)+3</f>
        <v>4</v>
      </c>
      <c r="D751" s="471"/>
      <c r="E751" s="647">
        <f>E750</f>
        <v>18</v>
      </c>
      <c r="F751" s="523" t="b">
        <f>COUNTIFS($L751:$V751,"-")&lt;&gt;COUNTA($L751:$V751)</f>
        <v>1</v>
      </c>
      <c r="G751" s="471"/>
      <c r="H751" s="830"/>
      <c r="I751" s="831"/>
      <c r="J751" s="633" t="s">
        <v>793</v>
      </c>
      <c r="K751" s="651" t="str">
        <f t="shared" si="83"/>
        <v>-</v>
      </c>
      <c r="L751" s="648" t="s">
        <v>788</v>
      </c>
      <c r="M751" s="648" t="s">
        <v>788</v>
      </c>
      <c r="N751" s="648" t="s">
        <v>788</v>
      </c>
      <c r="O751" s="648" t="s">
        <v>788</v>
      </c>
      <c r="P751" s="648" t="s">
        <v>788</v>
      </c>
      <c r="Q751" s="648" t="s">
        <v>788</v>
      </c>
      <c r="R751" s="648" t="s">
        <v>788</v>
      </c>
      <c r="S751" s="648" t="s">
        <v>788</v>
      </c>
      <c r="T751" s="648" t="s">
        <v>788</v>
      </c>
      <c r="U751" s="652" t="s">
        <v>788</v>
      </c>
      <c r="V751" s="652" t="s">
        <v>788</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INT($C$664)+3</f>
        <v>4</v>
      </c>
      <c r="D752" s="471"/>
      <c r="E752" s="529">
        <v>19</v>
      </c>
      <c r="F752" s="523" t="b">
        <f>COUNTIFS($L752:$V752,"-")&lt;&gt;COUNTA($L752:$V752)</f>
        <v>1</v>
      </c>
      <c r="G752" s="471"/>
      <c r="H752" s="644" t="s">
        <v>824</v>
      </c>
      <c r="I752" s="644"/>
      <c r="J752" s="625" t="s">
        <v>787</v>
      </c>
      <c r="K752" s="645" t="str">
        <f t="shared" si="83"/>
        <v>-</v>
      </c>
      <c r="L752" s="646" t="s">
        <v>788</v>
      </c>
      <c r="M752" s="646" t="s">
        <v>788</v>
      </c>
      <c r="N752" s="646" t="s">
        <v>788</v>
      </c>
      <c r="O752" s="646" t="s">
        <v>788</v>
      </c>
      <c r="P752" s="646" t="s">
        <v>788</v>
      </c>
      <c r="Q752" s="646" t="s">
        <v>788</v>
      </c>
      <c r="R752" s="646" t="s">
        <v>788</v>
      </c>
      <c r="S752" s="646" t="s">
        <v>788</v>
      </c>
      <c r="T752" s="646" t="s">
        <v>788</v>
      </c>
      <c r="U752" s="646" t="s">
        <v>788</v>
      </c>
      <c r="V752" s="646" t="s">
        <v>788</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INT($C$664)+3</f>
        <v>4</v>
      </c>
      <c r="D753" s="471"/>
      <c r="E753" s="647">
        <f>E752</f>
        <v>19</v>
      </c>
      <c r="F753" s="523" t="b">
        <f>COUNTIFS($L753:$V753,"-")&lt;&gt;COUNTA($L753:$V753)</f>
        <v>1</v>
      </c>
      <c r="G753" s="471"/>
      <c r="H753" s="826" t="s">
        <v>825</v>
      </c>
      <c r="I753" s="827"/>
      <c r="J753" s="648" t="s">
        <v>790</v>
      </c>
      <c r="K753" s="649">
        <f t="shared" si="83"/>
        <v>43536</v>
      </c>
      <c r="L753" s="519">
        <v>11</v>
      </c>
      <c r="M753" s="650" t="s">
        <v>788</v>
      </c>
      <c r="N753" s="650" t="s">
        <v>788</v>
      </c>
      <c r="O753" s="650" t="s">
        <v>788</v>
      </c>
      <c r="P753" s="650" t="s">
        <v>788</v>
      </c>
      <c r="Q753" s="650" t="s">
        <v>788</v>
      </c>
      <c r="R753" s="650" t="s">
        <v>788</v>
      </c>
      <c r="S753" s="650" t="s">
        <v>788</v>
      </c>
      <c r="T753" s="650" t="s">
        <v>788</v>
      </c>
      <c r="U753" s="650" t="s">
        <v>788</v>
      </c>
      <c r="V753" s="650" t="s">
        <v>788</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INT($C$664)+3</f>
        <v>4</v>
      </c>
      <c r="D754" s="471"/>
      <c r="E754" s="647">
        <f>E753</f>
        <v>19</v>
      </c>
      <c r="F754" s="523" t="b">
        <f>COUNTIFS($L754:$V754,"-")&lt;&gt;COUNTA($L754:$V754)</f>
        <v>1</v>
      </c>
      <c r="G754" s="471"/>
      <c r="H754" s="828"/>
      <c r="I754" s="829"/>
      <c r="J754" s="648" t="s">
        <v>791</v>
      </c>
      <c r="K754" s="649" t="str">
        <f t="shared" si="83"/>
        <v>-</v>
      </c>
      <c r="L754" s="650" t="s">
        <v>792</v>
      </c>
      <c r="M754" s="650" t="s">
        <v>792</v>
      </c>
      <c r="N754" s="519">
        <v>20</v>
      </c>
      <c r="O754" s="519">
        <v>3</v>
      </c>
      <c r="P754" s="650" t="s">
        <v>792</v>
      </c>
      <c r="Q754" s="650" t="s">
        <v>792</v>
      </c>
      <c r="R754" s="650" t="s">
        <v>792</v>
      </c>
      <c r="S754" s="650" t="s">
        <v>792</v>
      </c>
      <c r="T754" s="650" t="s">
        <v>792</v>
      </c>
      <c r="U754" s="650" t="s">
        <v>792</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INT($C$664)+3</f>
        <v>4</v>
      </c>
      <c r="D755" s="471"/>
      <c r="E755" s="647">
        <f>E754</f>
        <v>19</v>
      </c>
      <c r="F755" s="523" t="b">
        <f>COUNTIFS($L755:$V755,"-")&lt;&gt;COUNTA($L755:$V755)</f>
        <v>1</v>
      </c>
      <c r="G755" s="471"/>
      <c r="H755" s="830"/>
      <c r="I755" s="831"/>
      <c r="J755" s="633" t="s">
        <v>793</v>
      </c>
      <c r="K755" s="651" t="str">
        <f t="shared" si="83"/>
        <v>-</v>
      </c>
      <c r="L755" s="648" t="s">
        <v>788</v>
      </c>
      <c r="M755" s="648" t="s">
        <v>788</v>
      </c>
      <c r="N755" s="648" t="s">
        <v>788</v>
      </c>
      <c r="O755" s="648" t="s">
        <v>788</v>
      </c>
      <c r="P755" s="648" t="s">
        <v>788</v>
      </c>
      <c r="Q755" s="648" t="s">
        <v>788</v>
      </c>
      <c r="R755" s="648" t="s">
        <v>788</v>
      </c>
      <c r="S755" s="648" t="s">
        <v>788</v>
      </c>
      <c r="T755" s="648" t="s">
        <v>788</v>
      </c>
      <c r="U755" s="652" t="s">
        <v>788</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INT($C$664)+3</f>
        <v>4</v>
      </c>
      <c r="D756" s="471"/>
      <c r="E756" s="529">
        <v>20</v>
      </c>
      <c r="F756" s="523" t="b">
        <f>COUNTIFS($L756:$V756,"-")&lt;&gt;COUNTA($L756:$V756)</f>
        <v>1</v>
      </c>
      <c r="G756" s="471"/>
      <c r="H756" s="644" t="s">
        <v>826</v>
      </c>
      <c r="I756" s="644"/>
      <c r="J756" s="625" t="s">
        <v>787</v>
      </c>
      <c r="K756" s="645" t="str">
        <f t="shared" si="83"/>
        <v>-</v>
      </c>
      <c r="L756" s="646" t="s">
        <v>788</v>
      </c>
      <c r="M756" s="646" t="s">
        <v>788</v>
      </c>
      <c r="N756" s="646" t="s">
        <v>788</v>
      </c>
      <c r="O756" s="646" t="s">
        <v>788</v>
      </c>
      <c r="P756" s="646" t="s">
        <v>788</v>
      </c>
      <c r="Q756" s="646" t="s">
        <v>788</v>
      </c>
      <c r="R756" s="646" t="s">
        <v>788</v>
      </c>
      <c r="S756" s="646" t="s">
        <v>788</v>
      </c>
      <c r="T756" s="646" t="s">
        <v>788</v>
      </c>
      <c r="U756" s="646" t="s">
        <v>788</v>
      </c>
      <c r="V756" s="646" t="s">
        <v>788</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INT($C$664)+3</f>
        <v>4</v>
      </c>
      <c r="D757" s="471"/>
      <c r="E757" s="647">
        <f>E756</f>
        <v>20</v>
      </c>
      <c r="F757" s="523" t="b">
        <f>COUNTIFS($L757:$V757,"-")&lt;&gt;COUNTA($L757:$V757)</f>
        <v>1</v>
      </c>
      <c r="G757" s="471"/>
      <c r="H757" s="826" t="s">
        <v>827</v>
      </c>
      <c r="I757" s="827"/>
      <c r="J757" s="648" t="s">
        <v>790</v>
      </c>
      <c r="K757" s="649">
        <f t="shared" si="83"/>
        <v>43711</v>
      </c>
      <c r="L757" s="519">
        <v>36</v>
      </c>
      <c r="M757" s="650" t="s">
        <v>788</v>
      </c>
      <c r="N757" s="650" t="s">
        <v>788</v>
      </c>
      <c r="O757" s="650" t="s">
        <v>788</v>
      </c>
      <c r="P757" s="650" t="s">
        <v>788</v>
      </c>
      <c r="Q757" s="650" t="s">
        <v>788</v>
      </c>
      <c r="R757" s="650" t="s">
        <v>788</v>
      </c>
      <c r="S757" s="650" t="s">
        <v>788</v>
      </c>
      <c r="T757" s="650" t="s">
        <v>788</v>
      </c>
      <c r="U757" s="650" t="s">
        <v>788</v>
      </c>
      <c r="V757" s="650" t="s">
        <v>788</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INT($C$664)+3</f>
        <v>4</v>
      </c>
      <c r="D758" s="471"/>
      <c r="E758" s="647">
        <f>E757</f>
        <v>20</v>
      </c>
      <c r="F758" s="523" t="b">
        <f>COUNTIFS($L758:$V758,"-")&lt;&gt;COUNTA($L758:$V758)</f>
        <v>1</v>
      </c>
      <c r="G758" s="471"/>
      <c r="H758" s="828"/>
      <c r="I758" s="829"/>
      <c r="J758" s="648" t="s">
        <v>791</v>
      </c>
      <c r="K758" s="649" t="str">
        <f t="shared" si="83"/>
        <v>-</v>
      </c>
      <c r="L758" s="650" t="s">
        <v>792</v>
      </c>
      <c r="M758" s="650" t="s">
        <v>792</v>
      </c>
      <c r="N758" s="519">
        <v>20</v>
      </c>
      <c r="O758" s="519">
        <v>6</v>
      </c>
      <c r="P758" s="650" t="s">
        <v>792</v>
      </c>
      <c r="Q758" s="650" t="s">
        <v>792</v>
      </c>
      <c r="R758" s="650" t="s">
        <v>792</v>
      </c>
      <c r="S758" s="650" t="s">
        <v>792</v>
      </c>
      <c r="T758" s="650" t="s">
        <v>792</v>
      </c>
      <c r="U758" s="650" t="s">
        <v>792</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INT($C$664)+3</f>
        <v>4</v>
      </c>
      <c r="D759" s="471"/>
      <c r="E759" s="647">
        <f>E758</f>
        <v>20</v>
      </c>
      <c r="F759" s="523" t="b">
        <f>COUNTIFS($L759:$V759,"-")&lt;&gt;COUNTA($L759:$V759)</f>
        <v>1</v>
      </c>
      <c r="G759" s="471"/>
      <c r="H759" s="830"/>
      <c r="I759" s="831"/>
      <c r="J759" s="633" t="s">
        <v>793</v>
      </c>
      <c r="K759" s="651" t="str">
        <f t="shared" si="83"/>
        <v>-</v>
      </c>
      <c r="L759" s="648" t="s">
        <v>788</v>
      </c>
      <c r="M759" s="648" t="s">
        <v>788</v>
      </c>
      <c r="N759" s="648" t="s">
        <v>788</v>
      </c>
      <c r="O759" s="648" t="s">
        <v>788</v>
      </c>
      <c r="P759" s="648" t="s">
        <v>788</v>
      </c>
      <c r="Q759" s="648" t="s">
        <v>788</v>
      </c>
      <c r="R759" s="648" t="s">
        <v>788</v>
      </c>
      <c r="S759" s="648" t="s">
        <v>788</v>
      </c>
      <c r="T759" s="648" t="s">
        <v>788</v>
      </c>
      <c r="U759" s="652" t="s">
        <v>788</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INT($C$664)+3</f>
        <v>4</v>
      </c>
      <c r="D760" s="471"/>
      <c r="E760" s="529">
        <v>21</v>
      </c>
      <c r="F760" s="523" t="b">
        <f>COUNTIFS($L760:$V760,"-")&lt;&gt;COUNTA($L760:$V760)</f>
        <v>1</v>
      </c>
      <c r="G760" s="471"/>
      <c r="H760" s="644" t="s">
        <v>828</v>
      </c>
      <c r="I760" s="644"/>
      <c r="J760" s="625" t="s">
        <v>787</v>
      </c>
      <c r="K760" s="645" t="str">
        <f t="shared" si="83"/>
        <v>-</v>
      </c>
      <c r="L760" s="646" t="s">
        <v>788</v>
      </c>
      <c r="M760" s="646" t="s">
        <v>788</v>
      </c>
      <c r="N760" s="646" t="s">
        <v>788</v>
      </c>
      <c r="O760" s="646" t="s">
        <v>788</v>
      </c>
      <c r="P760" s="646" t="s">
        <v>788</v>
      </c>
      <c r="Q760" s="646" t="s">
        <v>788</v>
      </c>
      <c r="R760" s="646" t="s">
        <v>788</v>
      </c>
      <c r="S760" s="646" t="s">
        <v>788</v>
      </c>
      <c r="T760" s="646" t="s">
        <v>788</v>
      </c>
      <c r="U760" s="646" t="s">
        <v>788</v>
      </c>
      <c r="V760" s="646" t="s">
        <v>788</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INT($C$664)+3</f>
        <v>4</v>
      </c>
      <c r="D761" s="471"/>
      <c r="E761" s="647">
        <f>E760</f>
        <v>21</v>
      </c>
      <c r="F761" s="523" t="b">
        <f>COUNTIFS($L761:$V761,"-")&lt;&gt;COUNTA($L761:$V761)</f>
        <v>1</v>
      </c>
      <c r="G761" s="471"/>
      <c r="H761" s="826" t="s">
        <v>829</v>
      </c>
      <c r="I761" s="827"/>
      <c r="J761" s="648" t="s">
        <v>790</v>
      </c>
      <c r="K761" s="649">
        <f t="shared" si="83"/>
        <v>43753</v>
      </c>
      <c r="L761" s="519">
        <v>42</v>
      </c>
      <c r="M761" s="650" t="s">
        <v>788</v>
      </c>
      <c r="N761" s="650" t="s">
        <v>788</v>
      </c>
      <c r="O761" s="650" t="s">
        <v>788</v>
      </c>
      <c r="P761" s="650" t="s">
        <v>788</v>
      </c>
      <c r="Q761" s="650" t="s">
        <v>788</v>
      </c>
      <c r="R761" s="650" t="s">
        <v>788</v>
      </c>
      <c r="S761" s="650" t="s">
        <v>788</v>
      </c>
      <c r="T761" s="650" t="s">
        <v>788</v>
      </c>
      <c r="U761" s="650" t="s">
        <v>788</v>
      </c>
      <c r="V761" s="650" t="s">
        <v>788</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INT($C$664)+3</f>
        <v>4</v>
      </c>
      <c r="D762" s="471"/>
      <c r="E762" s="647">
        <f>E761</f>
        <v>21</v>
      </c>
      <c r="F762" s="523" t="b">
        <f>COUNTIFS($L762:$V762,"-")&lt;&gt;COUNTA($L762:$V762)</f>
        <v>1</v>
      </c>
      <c r="G762" s="471"/>
      <c r="H762" s="828"/>
      <c r="I762" s="829"/>
      <c r="J762" s="648" t="s">
        <v>791</v>
      </c>
      <c r="K762" s="649" t="str">
        <f t="shared" si="83"/>
        <v>-</v>
      </c>
      <c r="L762" s="650" t="s">
        <v>792</v>
      </c>
      <c r="M762" s="650" t="s">
        <v>792</v>
      </c>
      <c r="N762" s="519">
        <v>28</v>
      </c>
      <c r="O762" s="519">
        <v>3</v>
      </c>
      <c r="P762" s="650" t="s">
        <v>792</v>
      </c>
      <c r="Q762" s="650" t="s">
        <v>792</v>
      </c>
      <c r="R762" s="650" t="s">
        <v>792</v>
      </c>
      <c r="S762" s="650" t="s">
        <v>792</v>
      </c>
      <c r="T762" s="650" t="s">
        <v>792</v>
      </c>
      <c r="U762" s="650" t="s">
        <v>792</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INT($C$664)+3</f>
        <v>4</v>
      </c>
      <c r="D763" s="471"/>
      <c r="E763" s="647">
        <f>E762</f>
        <v>21</v>
      </c>
      <c r="F763" s="523" t="b">
        <f>COUNTIFS($L763:$V763,"-")&lt;&gt;COUNTA($L763:$V763)</f>
        <v>1</v>
      </c>
      <c r="G763" s="471"/>
      <c r="H763" s="830"/>
      <c r="I763" s="831"/>
      <c r="J763" s="633" t="s">
        <v>793</v>
      </c>
      <c r="K763" s="651" t="str">
        <f t="shared" si="83"/>
        <v>-</v>
      </c>
      <c r="L763" s="648" t="s">
        <v>788</v>
      </c>
      <c r="M763" s="648" t="s">
        <v>788</v>
      </c>
      <c r="N763" s="648" t="s">
        <v>788</v>
      </c>
      <c r="O763" s="648" t="s">
        <v>788</v>
      </c>
      <c r="P763" s="648" t="s">
        <v>788</v>
      </c>
      <c r="Q763" s="648" t="s">
        <v>788</v>
      </c>
      <c r="R763" s="648" t="s">
        <v>788</v>
      </c>
      <c r="S763" s="648" t="s">
        <v>788</v>
      </c>
      <c r="T763" s="648" t="s">
        <v>788</v>
      </c>
      <c r="U763" s="652" t="s">
        <v>788</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INT($C$664)+3</f>
        <v>4</v>
      </c>
      <c r="D764" s="471"/>
      <c r="E764" s="529">
        <v>22</v>
      </c>
      <c r="F764" s="523" t="b">
        <f>COUNTIFS($L764:$V764,"-")&lt;&gt;COUNTA($L764:$V764)</f>
        <v>1</v>
      </c>
      <c r="G764" s="471"/>
      <c r="H764" s="644" t="s">
        <v>830</v>
      </c>
      <c r="I764" s="644"/>
      <c r="J764" s="625" t="s">
        <v>787</v>
      </c>
      <c r="K764" s="645" t="str">
        <f t="shared" si="83"/>
        <v>-</v>
      </c>
      <c r="L764" s="646" t="s">
        <v>788</v>
      </c>
      <c r="M764" s="646" t="s">
        <v>788</v>
      </c>
      <c r="N764" s="646" t="s">
        <v>788</v>
      </c>
      <c r="O764" s="646" t="s">
        <v>788</v>
      </c>
      <c r="P764" s="646" t="s">
        <v>788</v>
      </c>
      <c r="Q764" s="646" t="s">
        <v>788</v>
      </c>
      <c r="R764" s="646" t="s">
        <v>788</v>
      </c>
      <c r="S764" s="646" t="s">
        <v>788</v>
      </c>
      <c r="T764" s="646" t="s">
        <v>788</v>
      </c>
      <c r="U764" s="646" t="s">
        <v>788</v>
      </c>
      <c r="V764" s="646" t="s">
        <v>788</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INT($C$664)+3</f>
        <v>4</v>
      </c>
      <c r="D765" s="471"/>
      <c r="E765" s="647">
        <f>E764</f>
        <v>22</v>
      </c>
      <c r="F765" s="523" t="b">
        <f>COUNTIFS($L765:$V765,"-")&lt;&gt;COUNTA($L765:$V765)</f>
        <v>1</v>
      </c>
      <c r="G765" s="471"/>
      <c r="H765" s="826" t="s">
        <v>831</v>
      </c>
      <c r="I765" s="827"/>
      <c r="J765" s="648" t="s">
        <v>790</v>
      </c>
      <c r="K765" s="649" t="str">
        <f t="shared" si="83"/>
        <v>-</v>
      </c>
      <c r="L765" s="650" t="s">
        <v>788</v>
      </c>
      <c r="M765" s="650" t="s">
        <v>788</v>
      </c>
      <c r="N765" s="519">
        <v>0</v>
      </c>
      <c r="O765" s="650" t="s">
        <v>788</v>
      </c>
      <c r="P765" s="650" t="s">
        <v>788</v>
      </c>
      <c r="Q765" s="650" t="s">
        <v>788</v>
      </c>
      <c r="R765" s="650" t="s">
        <v>788</v>
      </c>
      <c r="S765" s="650" t="s">
        <v>788</v>
      </c>
      <c r="T765" s="650" t="s">
        <v>788</v>
      </c>
      <c r="U765" s="650" t="s">
        <v>788</v>
      </c>
      <c r="V765" s="650" t="s">
        <v>788</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INT($C$664)+3</f>
        <v>4</v>
      </c>
      <c r="D766" s="471"/>
      <c r="E766" s="647">
        <f>E765</f>
        <v>22</v>
      </c>
      <c r="F766" s="523" t="b">
        <f>COUNTIFS($L766:$V766,"-")&lt;&gt;COUNTA($L766:$V766)</f>
        <v>1</v>
      </c>
      <c r="G766" s="471"/>
      <c r="H766" s="828"/>
      <c r="I766" s="829"/>
      <c r="J766" s="648" t="s">
        <v>791</v>
      </c>
      <c r="K766" s="649" t="str">
        <f t="shared" si="83"/>
        <v>-</v>
      </c>
      <c r="L766" s="650" t="s">
        <v>792</v>
      </c>
      <c r="M766" s="650" t="s">
        <v>792</v>
      </c>
      <c r="N766" s="650" t="s">
        <v>792</v>
      </c>
      <c r="O766" s="650" t="s">
        <v>792</v>
      </c>
      <c r="P766" s="650" t="s">
        <v>792</v>
      </c>
      <c r="Q766" s="650" t="s">
        <v>792</v>
      </c>
      <c r="R766" s="650" t="s">
        <v>792</v>
      </c>
      <c r="S766" s="650" t="s">
        <v>792</v>
      </c>
      <c r="T766" s="650" t="s">
        <v>792</v>
      </c>
      <c r="U766" s="650" t="s">
        <v>792</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INT($C$664)+3</f>
        <v>4</v>
      </c>
      <c r="D767" s="471"/>
      <c r="E767" s="647">
        <f>E766</f>
        <v>22</v>
      </c>
      <c r="F767" s="523" t="b">
        <f>COUNTIFS($L767:$V767,"-")&lt;&gt;COUNTA($L767:$V767)</f>
        <v>1</v>
      </c>
      <c r="G767" s="471"/>
      <c r="H767" s="830"/>
      <c r="I767" s="831"/>
      <c r="J767" s="633" t="s">
        <v>793</v>
      </c>
      <c r="K767" s="651" t="str">
        <f t="shared" si="83"/>
        <v>-</v>
      </c>
      <c r="L767" s="648" t="s">
        <v>788</v>
      </c>
      <c r="M767" s="648" t="s">
        <v>788</v>
      </c>
      <c r="N767" s="648" t="s">
        <v>788</v>
      </c>
      <c r="O767" s="648" t="s">
        <v>788</v>
      </c>
      <c r="P767" s="648" t="s">
        <v>788</v>
      </c>
      <c r="Q767" s="648" t="s">
        <v>788</v>
      </c>
      <c r="R767" s="648" t="s">
        <v>788</v>
      </c>
      <c r="S767" s="648" t="s">
        <v>788</v>
      </c>
      <c r="T767" s="648" t="s">
        <v>788</v>
      </c>
      <c r="U767" s="652" t="s">
        <v>788</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INT($C$664)+3</f>
        <v>4</v>
      </c>
      <c r="D768" s="471"/>
      <c r="E768" s="529">
        <v>23</v>
      </c>
      <c r="F768" s="523" t="b">
        <f>COUNTIFS($L768:$V768,"-")&lt;&gt;COUNTA($L768:$V768)</f>
        <v>1</v>
      </c>
      <c r="G768" s="471"/>
      <c r="H768" s="644" t="s">
        <v>832</v>
      </c>
      <c r="I768" s="644"/>
      <c r="J768" s="625" t="s">
        <v>787</v>
      </c>
      <c r="K768" s="645" t="str">
        <f t="shared" si="83"/>
        <v>-</v>
      </c>
      <c r="L768" s="646" t="s">
        <v>788</v>
      </c>
      <c r="M768" s="646" t="s">
        <v>788</v>
      </c>
      <c r="N768" s="646" t="s">
        <v>788</v>
      </c>
      <c r="O768" s="646" t="s">
        <v>788</v>
      </c>
      <c r="P768" s="646" t="s">
        <v>788</v>
      </c>
      <c r="Q768" s="646" t="s">
        <v>788</v>
      </c>
      <c r="R768" s="646" t="s">
        <v>788</v>
      </c>
      <c r="S768" s="646" t="s">
        <v>788</v>
      </c>
      <c r="T768" s="646" t="s">
        <v>788</v>
      </c>
      <c r="U768" s="646" t="s">
        <v>788</v>
      </c>
      <c r="V768" s="646" t="s">
        <v>788</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INT($C$664)+3</f>
        <v>4</v>
      </c>
      <c r="D769" s="471"/>
      <c r="E769" s="647">
        <f>E768</f>
        <v>23</v>
      </c>
      <c r="F769" s="523" t="b">
        <f>COUNTIFS($L769:$V769,"-")&lt;&gt;COUNTA($L769:$V769)</f>
        <v>1</v>
      </c>
      <c r="G769" s="471"/>
      <c r="H769" s="826" t="s">
        <v>833</v>
      </c>
      <c r="I769" s="827"/>
      <c r="J769" s="648" t="s">
        <v>790</v>
      </c>
      <c r="K769" s="649" t="str">
        <f t="shared" si="83"/>
        <v>-</v>
      </c>
      <c r="L769" s="650" t="s">
        <v>788</v>
      </c>
      <c r="M769" s="650" t="s">
        <v>788</v>
      </c>
      <c r="N769" s="519">
        <v>0</v>
      </c>
      <c r="O769" s="650" t="s">
        <v>788</v>
      </c>
      <c r="P769" s="650" t="s">
        <v>788</v>
      </c>
      <c r="Q769" s="650" t="s">
        <v>788</v>
      </c>
      <c r="R769" s="650" t="s">
        <v>788</v>
      </c>
      <c r="S769" s="650" t="s">
        <v>788</v>
      </c>
      <c r="T769" s="650" t="s">
        <v>788</v>
      </c>
      <c r="U769" s="650" t="s">
        <v>788</v>
      </c>
      <c r="V769" s="650" t="s">
        <v>788</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INT($C$664)+3</f>
        <v>4</v>
      </c>
      <c r="D770" s="471"/>
      <c r="E770" s="647">
        <f>E769</f>
        <v>23</v>
      </c>
      <c r="F770" s="523" t="b">
        <f>COUNTIFS($L770:$V770,"-")&lt;&gt;COUNTA($L770:$V770)</f>
        <v>1</v>
      </c>
      <c r="G770" s="471"/>
      <c r="H770" s="828"/>
      <c r="I770" s="829"/>
      <c r="J770" s="648" t="s">
        <v>791</v>
      </c>
      <c r="K770" s="649" t="str">
        <f t="shared" si="83"/>
        <v>-</v>
      </c>
      <c r="L770" s="650" t="s">
        <v>792</v>
      </c>
      <c r="M770" s="650" t="s">
        <v>792</v>
      </c>
      <c r="N770" s="650" t="s">
        <v>792</v>
      </c>
      <c r="O770" s="650" t="s">
        <v>792</v>
      </c>
      <c r="P770" s="650" t="s">
        <v>792</v>
      </c>
      <c r="Q770" s="650" t="s">
        <v>792</v>
      </c>
      <c r="R770" s="650" t="s">
        <v>792</v>
      </c>
      <c r="S770" s="650" t="s">
        <v>792</v>
      </c>
      <c r="T770" s="650" t="s">
        <v>792</v>
      </c>
      <c r="U770" s="650" t="s">
        <v>792</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INT($C$664)+3</f>
        <v>4</v>
      </c>
      <c r="D771" s="471"/>
      <c r="E771" s="647">
        <f>E770</f>
        <v>23</v>
      </c>
      <c r="F771" s="523" t="b">
        <f>COUNTIFS($L771:$V771,"-")&lt;&gt;COUNTA($L771:$V771)</f>
        <v>1</v>
      </c>
      <c r="G771" s="471"/>
      <c r="H771" s="830"/>
      <c r="I771" s="831"/>
      <c r="J771" s="633" t="s">
        <v>793</v>
      </c>
      <c r="K771" s="651" t="str">
        <f t="shared" si="83"/>
        <v>-</v>
      </c>
      <c r="L771" s="648" t="s">
        <v>788</v>
      </c>
      <c r="M771" s="648" t="s">
        <v>788</v>
      </c>
      <c r="N771" s="648" t="s">
        <v>788</v>
      </c>
      <c r="O771" s="648" t="s">
        <v>788</v>
      </c>
      <c r="P771" s="648" t="s">
        <v>788</v>
      </c>
      <c r="Q771" s="648" t="s">
        <v>788</v>
      </c>
      <c r="R771" s="648" t="s">
        <v>788</v>
      </c>
      <c r="S771" s="648" t="s">
        <v>788</v>
      </c>
      <c r="T771" s="648" t="s">
        <v>788</v>
      </c>
      <c r="U771" s="652" t="s">
        <v>788</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INT($C$664)+3</f>
        <v>4</v>
      </c>
      <c r="D772" s="471"/>
      <c r="E772" s="529">
        <v>24</v>
      </c>
      <c r="F772" s="523" t="b">
        <f>COUNTIFS($L772:$V772,"-")&lt;&gt;COUNTA($L772:$V772)</f>
        <v>1</v>
      </c>
      <c r="G772" s="471"/>
      <c r="H772" s="644" t="s">
        <v>834</v>
      </c>
      <c r="I772" s="644"/>
      <c r="J772" s="625" t="s">
        <v>787</v>
      </c>
      <c r="K772" s="645" t="str">
        <f t="shared" ref="K772:K783" si="84">IFERROR(DATE(2019,1,($L772-1)*7+1),"-")</f>
        <v>-</v>
      </c>
      <c r="L772" s="646" t="s">
        <v>788</v>
      </c>
      <c r="M772" s="646" t="s">
        <v>788</v>
      </c>
      <c r="N772" s="646" t="s">
        <v>788</v>
      </c>
      <c r="O772" s="646" t="s">
        <v>788</v>
      </c>
      <c r="P772" s="646" t="s">
        <v>788</v>
      </c>
      <c r="Q772" s="646" t="s">
        <v>788</v>
      </c>
      <c r="R772" s="646" t="s">
        <v>788</v>
      </c>
      <c r="S772" s="646" t="s">
        <v>788</v>
      </c>
      <c r="T772" s="646" t="s">
        <v>788</v>
      </c>
      <c r="U772" s="646" t="s">
        <v>788</v>
      </c>
      <c r="V772" s="646" t="s">
        <v>788</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INT($C$664)+3</f>
        <v>4</v>
      </c>
      <c r="D773" s="471"/>
      <c r="E773" s="647">
        <f>E772</f>
        <v>24</v>
      </c>
      <c r="F773" s="523" t="b">
        <f>COUNTIFS($L773:$V773,"-")&lt;&gt;COUNTA($L773:$V773)</f>
        <v>1</v>
      </c>
      <c r="G773" s="471"/>
      <c r="H773" s="826" t="s">
        <v>835</v>
      </c>
      <c r="I773" s="827"/>
      <c r="J773" s="648" t="s">
        <v>790</v>
      </c>
      <c r="K773" s="649" t="str">
        <f t="shared" si="84"/>
        <v>-</v>
      </c>
      <c r="L773" s="650" t="s">
        <v>788</v>
      </c>
      <c r="M773" s="650" t="s">
        <v>788</v>
      </c>
      <c r="N773" s="650" t="s">
        <v>788</v>
      </c>
      <c r="O773" s="650" t="s">
        <v>788</v>
      </c>
      <c r="P773" s="650" t="s">
        <v>788</v>
      </c>
      <c r="Q773" s="650" t="s">
        <v>788</v>
      </c>
      <c r="R773" s="650" t="s">
        <v>788</v>
      </c>
      <c r="S773" s="650" t="s">
        <v>788</v>
      </c>
      <c r="T773" s="650" t="s">
        <v>788</v>
      </c>
      <c r="U773" s="650" t="s">
        <v>788</v>
      </c>
      <c r="V773" s="650" t="s">
        <v>788</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INT($C$664)+3</f>
        <v>4</v>
      </c>
      <c r="D774" s="471"/>
      <c r="E774" s="647">
        <f>E773</f>
        <v>24</v>
      </c>
      <c r="F774" s="523" t="b">
        <f>COUNTIFS($L774:$V774,"-")&lt;&gt;COUNTA($L774:$V774)</f>
        <v>1</v>
      </c>
      <c r="G774" s="471"/>
      <c r="H774" s="828"/>
      <c r="I774" s="829"/>
      <c r="J774" s="648" t="s">
        <v>791</v>
      </c>
      <c r="K774" s="649" t="str">
        <f t="shared" si="84"/>
        <v>-</v>
      </c>
      <c r="L774" s="650" t="s">
        <v>792</v>
      </c>
      <c r="M774" s="650" t="s">
        <v>792</v>
      </c>
      <c r="N774" s="650" t="s">
        <v>792</v>
      </c>
      <c r="O774" s="650" t="s">
        <v>792</v>
      </c>
      <c r="P774" s="650" t="s">
        <v>792</v>
      </c>
      <c r="Q774" s="650" t="s">
        <v>792</v>
      </c>
      <c r="R774" s="650" t="s">
        <v>792</v>
      </c>
      <c r="S774" s="650" t="s">
        <v>792</v>
      </c>
      <c r="T774" s="650" t="s">
        <v>792</v>
      </c>
      <c r="U774" s="650" t="s">
        <v>792</v>
      </c>
      <c r="V774" s="650" t="s">
        <v>792</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INT($C$664)+3</f>
        <v>4</v>
      </c>
      <c r="D775" s="471"/>
      <c r="E775" s="647">
        <f>E774</f>
        <v>24</v>
      </c>
      <c r="F775" s="523" t="b">
        <f>COUNTIFS($L775:$V775,"-")&lt;&gt;COUNTA($L775:$V775)</f>
        <v>1</v>
      </c>
      <c r="G775" s="471"/>
      <c r="H775" s="830"/>
      <c r="I775" s="831"/>
      <c r="J775" s="633" t="s">
        <v>793</v>
      </c>
      <c r="K775" s="651" t="str">
        <f t="shared" si="84"/>
        <v>-</v>
      </c>
      <c r="L775" s="648" t="s">
        <v>788</v>
      </c>
      <c r="M775" s="648" t="s">
        <v>788</v>
      </c>
      <c r="N775" s="648" t="s">
        <v>788</v>
      </c>
      <c r="O775" s="648" t="s">
        <v>788</v>
      </c>
      <c r="P775" s="648" t="s">
        <v>788</v>
      </c>
      <c r="Q775" s="648" t="s">
        <v>788</v>
      </c>
      <c r="R775" s="648" t="s">
        <v>788</v>
      </c>
      <c r="S775" s="648" t="s">
        <v>788</v>
      </c>
      <c r="T775" s="648" t="s">
        <v>788</v>
      </c>
      <c r="U775" s="652" t="s">
        <v>788</v>
      </c>
      <c r="V775" s="652" t="s">
        <v>788</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85">INT($C$664)+3</f>
        <v>4</v>
      </c>
      <c r="D776" s="471"/>
      <c r="E776" s="529">
        <v>25</v>
      </c>
      <c r="F776" s="523" t="b">
        <f>COUNTIFS($L776:$V776,"-")&lt;&gt;COUNTA($L776:$V776)</f>
        <v>1</v>
      </c>
      <c r="G776" s="471"/>
      <c r="H776" s="644" t="s">
        <v>836</v>
      </c>
      <c r="I776" s="644"/>
      <c r="J776" s="625" t="s">
        <v>787</v>
      </c>
      <c r="K776" s="645" t="str">
        <f t="shared" si="84"/>
        <v>-</v>
      </c>
      <c r="L776" s="646" t="s">
        <v>788</v>
      </c>
      <c r="M776" s="646" t="s">
        <v>788</v>
      </c>
      <c r="N776" s="646" t="s">
        <v>788</v>
      </c>
      <c r="O776" s="646" t="s">
        <v>788</v>
      </c>
      <c r="P776" s="646" t="s">
        <v>788</v>
      </c>
      <c r="Q776" s="653">
        <v>21</v>
      </c>
      <c r="R776" s="646" t="s">
        <v>788</v>
      </c>
      <c r="S776" s="646" t="s">
        <v>788</v>
      </c>
      <c r="T776" s="646" t="s">
        <v>788</v>
      </c>
      <c r="U776" s="646" t="s">
        <v>788</v>
      </c>
      <c r="V776" s="646" t="s">
        <v>788</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85"/>
        <v>4</v>
      </c>
      <c r="D777" s="471"/>
      <c r="E777" s="647">
        <f>E776</f>
        <v>25</v>
      </c>
      <c r="F777" s="523" t="b">
        <f>COUNTIFS($L777:$V777,"-")&lt;&gt;COUNTA($L777:$V777)</f>
        <v>1</v>
      </c>
      <c r="G777" s="471"/>
      <c r="H777" s="826" t="s">
        <v>837</v>
      </c>
      <c r="I777" s="827"/>
      <c r="J777" s="648" t="s">
        <v>790</v>
      </c>
      <c r="K777" s="649" t="str">
        <f t="shared" si="84"/>
        <v>-</v>
      </c>
      <c r="L777" s="650" t="s">
        <v>788</v>
      </c>
      <c r="M777" s="650" t="s">
        <v>788</v>
      </c>
      <c r="N777" s="650" t="s">
        <v>788</v>
      </c>
      <c r="O777" s="650" t="s">
        <v>788</v>
      </c>
      <c r="P777" s="650" t="s">
        <v>788</v>
      </c>
      <c r="Q777" s="650" t="s">
        <v>788</v>
      </c>
      <c r="R777" s="650" t="s">
        <v>788</v>
      </c>
      <c r="S777" s="519" t="b">
        <v>1</v>
      </c>
      <c r="T777" s="650" t="s">
        <v>788</v>
      </c>
      <c r="U777" s="650" t="s">
        <v>788</v>
      </c>
      <c r="V777" s="650" t="s">
        <v>788</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85"/>
        <v>4</v>
      </c>
      <c r="D778" s="471"/>
      <c r="E778" s="647">
        <f>E777</f>
        <v>25</v>
      </c>
      <c r="F778" s="523" t="b">
        <f>COUNTIFS($L778:$V778,"-")&lt;&gt;COUNTA($L778:$V778)</f>
        <v>1</v>
      </c>
      <c r="G778" s="471"/>
      <c r="H778" s="828"/>
      <c r="I778" s="829"/>
      <c r="J778" s="648" t="s">
        <v>791</v>
      </c>
      <c r="K778" s="649" t="str">
        <f t="shared" si="84"/>
        <v>-</v>
      </c>
      <c r="L778" s="650" t="s">
        <v>792</v>
      </c>
      <c r="M778" s="650" t="s">
        <v>792</v>
      </c>
      <c r="N778" s="650" t="s">
        <v>792</v>
      </c>
      <c r="O778" s="650" t="s">
        <v>792</v>
      </c>
      <c r="P778" s="519">
        <v>21</v>
      </c>
      <c r="Q778" s="650" t="s">
        <v>792</v>
      </c>
      <c r="R778" s="650" t="s">
        <v>792</v>
      </c>
      <c r="S778" s="650" t="s">
        <v>792</v>
      </c>
      <c r="T778" s="650" t="s">
        <v>792</v>
      </c>
      <c r="U778" s="650" t="s">
        <v>792</v>
      </c>
      <c r="V778" s="650" t="s">
        <v>792</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85"/>
        <v>4</v>
      </c>
      <c r="D779" s="471"/>
      <c r="E779" s="647">
        <f>E778</f>
        <v>25</v>
      </c>
      <c r="F779" s="523" t="b">
        <f>COUNTIFS($L779:$V779,"-")&lt;&gt;COUNTA($L779:$V779)</f>
        <v>1</v>
      </c>
      <c r="G779" s="471"/>
      <c r="H779" s="830"/>
      <c r="I779" s="831"/>
      <c r="J779" s="633" t="s">
        <v>793</v>
      </c>
      <c r="K779" s="651" t="str">
        <f t="shared" si="84"/>
        <v>-</v>
      </c>
      <c r="L779" s="648" t="s">
        <v>788</v>
      </c>
      <c r="M779" s="648" t="s">
        <v>788</v>
      </c>
      <c r="N779" s="648" t="s">
        <v>788</v>
      </c>
      <c r="O779" s="648" t="s">
        <v>788</v>
      </c>
      <c r="P779" s="648" t="s">
        <v>788</v>
      </c>
      <c r="Q779" s="648" t="s">
        <v>788</v>
      </c>
      <c r="R779" s="648" t="s">
        <v>788</v>
      </c>
      <c r="S779" s="648" t="s">
        <v>788</v>
      </c>
      <c r="T779" s="648" t="s">
        <v>788</v>
      </c>
      <c r="U779" s="652" t="s">
        <v>788</v>
      </c>
      <c r="V779" s="652" t="s">
        <v>788</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85"/>
        <v>4</v>
      </c>
      <c r="D780" s="471"/>
      <c r="E780" s="529">
        <v>26</v>
      </c>
      <c r="F780" s="523" t="b">
        <f>COUNTIFS($L780:$V780,"-")&lt;&gt;COUNTA($L780:$V780)</f>
        <v>1</v>
      </c>
      <c r="G780" s="471"/>
      <c r="H780" s="644" t="s">
        <v>838</v>
      </c>
      <c r="I780" s="644"/>
      <c r="J780" s="625" t="s">
        <v>787</v>
      </c>
      <c r="K780" s="645">
        <f t="shared" si="84"/>
        <v>43452</v>
      </c>
      <c r="L780" s="654">
        <v>-1</v>
      </c>
      <c r="M780" s="646" t="s">
        <v>788</v>
      </c>
      <c r="N780" s="646" t="s">
        <v>788</v>
      </c>
      <c r="O780" s="646" t="s">
        <v>788</v>
      </c>
      <c r="P780" s="646" t="s">
        <v>788</v>
      </c>
      <c r="Q780" s="646" t="s">
        <v>788</v>
      </c>
      <c r="R780" s="646" t="s">
        <v>788</v>
      </c>
      <c r="S780" s="646" t="s">
        <v>788</v>
      </c>
      <c r="T780" s="646" t="s">
        <v>788</v>
      </c>
      <c r="U780" s="653">
        <v>0.05</v>
      </c>
      <c r="V780" s="646" t="s">
        <v>788</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85"/>
        <v>4</v>
      </c>
      <c r="D781" s="471"/>
      <c r="E781" s="647">
        <f>E780</f>
        <v>26</v>
      </c>
      <c r="F781" s="523" t="b">
        <f>COUNTIFS($L781:$V781,"-")&lt;&gt;COUNTA($L781:$V781)</f>
        <v>1</v>
      </c>
      <c r="G781" s="471"/>
      <c r="H781" s="826" t="s">
        <v>839</v>
      </c>
      <c r="I781" s="827"/>
      <c r="J781" s="648" t="s">
        <v>790</v>
      </c>
      <c r="K781" s="649" t="str">
        <f t="shared" si="84"/>
        <v>-</v>
      </c>
      <c r="L781" s="650" t="s">
        <v>788</v>
      </c>
      <c r="M781" s="650" t="s">
        <v>788</v>
      </c>
      <c r="N781" s="650" t="s">
        <v>788</v>
      </c>
      <c r="O781" s="650" t="s">
        <v>788</v>
      </c>
      <c r="P781" s="650" t="s">
        <v>788</v>
      </c>
      <c r="Q781" s="650" t="s">
        <v>788</v>
      </c>
      <c r="R781" s="650" t="s">
        <v>788</v>
      </c>
      <c r="S781" s="650" t="s">
        <v>788</v>
      </c>
      <c r="T781" s="650" t="s">
        <v>788</v>
      </c>
      <c r="U781" s="650" t="s">
        <v>788</v>
      </c>
      <c r="V781" s="650" t="s">
        <v>788</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85"/>
        <v>4</v>
      </c>
      <c r="D782" s="471"/>
      <c r="E782" s="647">
        <f>E781</f>
        <v>26</v>
      </c>
      <c r="F782" s="523" t="b">
        <f>COUNTIFS($L782:$V782,"-")&lt;&gt;COUNTA($L782:$V782)</f>
        <v>1</v>
      </c>
      <c r="G782" s="471"/>
      <c r="H782" s="828"/>
      <c r="I782" s="829"/>
      <c r="J782" s="648" t="s">
        <v>791</v>
      </c>
      <c r="K782" s="649" t="str">
        <f t="shared" si="84"/>
        <v>-</v>
      </c>
      <c r="L782" s="650" t="s">
        <v>792</v>
      </c>
      <c r="M782" s="650" t="s">
        <v>792</v>
      </c>
      <c r="N782" s="650" t="s">
        <v>792</v>
      </c>
      <c r="O782" s="650" t="s">
        <v>792</v>
      </c>
      <c r="P782" s="650" t="s">
        <v>792</v>
      </c>
      <c r="Q782" s="650" t="s">
        <v>792</v>
      </c>
      <c r="R782" s="650" t="s">
        <v>792</v>
      </c>
      <c r="S782" s="650" t="s">
        <v>792</v>
      </c>
      <c r="T782" s="650" t="s">
        <v>792</v>
      </c>
      <c r="U782" s="650" t="s">
        <v>792</v>
      </c>
      <c r="V782" s="650" t="s">
        <v>792</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85"/>
        <v>4</v>
      </c>
      <c r="D783" s="471"/>
      <c r="E783" s="647">
        <f>E782</f>
        <v>26</v>
      </c>
      <c r="F783" s="523" t="b">
        <f>COUNTIFS($L783:$V783,"-")&lt;&gt;COUNTA($L783:$V783)</f>
        <v>1</v>
      </c>
      <c r="G783" s="471"/>
      <c r="H783" s="830"/>
      <c r="I783" s="831"/>
      <c r="J783" s="633" t="s">
        <v>793</v>
      </c>
      <c r="K783" s="651" t="str">
        <f t="shared" si="84"/>
        <v>-</v>
      </c>
      <c r="L783" s="657" t="s">
        <v>788</v>
      </c>
      <c r="M783" s="657" t="s">
        <v>788</v>
      </c>
      <c r="N783" s="657" t="s">
        <v>788</v>
      </c>
      <c r="O783" s="657" t="s">
        <v>788</v>
      </c>
      <c r="P783" s="657" t="s">
        <v>788</v>
      </c>
      <c r="Q783" s="657" t="s">
        <v>788</v>
      </c>
      <c r="R783" s="657" t="s">
        <v>788</v>
      </c>
      <c r="S783" s="657" t="s">
        <v>788</v>
      </c>
      <c r="T783" s="657" t="s">
        <v>788</v>
      </c>
      <c r="U783" s="656">
        <v>-0.05</v>
      </c>
      <c r="V783" s="652" t="s">
        <v>788</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840</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841</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842</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843</v>
      </c>
      <c r="I789" s="476"/>
      <c r="J789" s="519">
        <v>0</v>
      </c>
      <c r="K789" s="519">
        <v>0.5</v>
      </c>
      <c r="L789" s="519">
        <v>1.25</v>
      </c>
      <c r="M789" s="492">
        <f>FORECAST(M788,CHOOSE({1,2},L789,N789),CHOOSE({1,2},L788,N788))</f>
        <v>13.624999999999998</v>
      </c>
      <c r="N789" s="519">
        <v>3.5</v>
      </c>
      <c r="O789" s="476" t="s">
        <v>844</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845</v>
      </c>
    </row>
  </sheetDat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 priority="30" operator="equal">
      <formula>TRUE</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68" activePane="bottomRight" state="frozen"/>
      <selection activeCell="A16" sqref="A16"/>
      <selection pane="topRight" activeCell="K16" sqref="K16"/>
      <selection pane="bottomLeft" activeCell="A57" sqref="A57"/>
      <selection pane="bottomRight" activeCell="L81" sqref="L8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846</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0" t="s">
        <v>983</v>
      </c>
      <c r="L18" s="871"/>
      <c r="M18" s="871"/>
      <c r="N18" s="871"/>
      <c r="O18" s="871"/>
      <c r="P18" s="871"/>
      <c r="Q18" s="871"/>
      <c r="R18" s="871"/>
      <c r="S18" s="871"/>
      <c r="T18" s="871"/>
      <c r="U18" s="871"/>
      <c r="V18" s="871"/>
      <c r="W18" s="871"/>
      <c r="X18" s="871"/>
      <c r="Y18" s="87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44321.320445254598</v>
      </c>
      <c r="K21" s="872" t="s">
        <v>1000</v>
      </c>
      <c r="L21" s="873"/>
      <c r="M21" s="873"/>
      <c r="N21" s="873"/>
      <c r="O21" s="873"/>
      <c r="P21" s="873"/>
      <c r="Q21" s="873"/>
      <c r="R21" s="873"/>
      <c r="S21" s="873"/>
      <c r="T21" s="873"/>
      <c r="U21" s="873"/>
      <c r="V21" s="873"/>
      <c r="W21" s="873"/>
      <c r="X21" s="873"/>
      <c r="Y21" s="874"/>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485</v>
      </c>
      <c r="F41" s="526">
        <v>1</v>
      </c>
      <c r="G41" s="462"/>
      <c r="H41" s="671" t="s">
        <v>769</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847</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0</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848</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0</v>
      </c>
      <c r="BP46" s="752">
        <f>IFERROR(INDEX(Sheep!$R$281:$R$288,BP45,1),0)</f>
        <v>43872</v>
      </c>
      <c r="BQ46" s="752">
        <f>IFERROR(INDEX(Sheep!$R$281:$R$288,BQ45,1),0)</f>
        <v>43872</v>
      </c>
      <c r="BR46" s="752">
        <f>IFERROR(INDEX(Sheep!$R$281:$R$288,BR45,1),0)</f>
        <v>43872</v>
      </c>
      <c r="BS46" s="752">
        <f>IFERROR(INDEX(Sheep!$R$281:$R$288,BS45,1),0)</f>
        <v>43872</v>
      </c>
      <c r="BT46" s="752">
        <f>IFERROR(INDEX(Sheep!$R$281:$R$288,BT45,1),0)</f>
        <v>43872</v>
      </c>
      <c r="BU46" s="752">
        <f>IFERROR(INDEX(Sheep!$R$281:$R$288,BU45,1),0)</f>
        <v>43872</v>
      </c>
      <c r="BV46" s="752">
        <f>IFERROR(INDEX(Sheep!$R$281:$R$288,BV45,1),0)</f>
        <v>43872</v>
      </c>
      <c r="BW46" s="752">
        <f>IFERROR(INDEX(Sheep!$R$281:$R$288,BW45,1),0)</f>
        <v>43872</v>
      </c>
      <c r="BX46" s="752">
        <f>IFERROR(INDEX(Sheep!$R$281:$R$288,BX45,1),0)</f>
        <v>43872</v>
      </c>
      <c r="BY46" s="752">
        <f>IFERROR(INDEX(Sheep!$R$281:$R$288,BY45,1),0)</f>
        <v>43872</v>
      </c>
      <c r="BZ46" s="752">
        <f>IFERROR(INDEX(Sheep!$R$281:$R$288,BZ45,1),0)</f>
        <v>43872</v>
      </c>
      <c r="CA46" s="752">
        <f>IFERROR(INDEX(Sheep!$R$281:$R$288,CA45,1),0)</f>
        <v>43872</v>
      </c>
      <c r="CB46" s="752">
        <f>IFERROR(INDEX(Sheep!$R$281:$R$288,CB45,1),0)</f>
        <v>43872</v>
      </c>
      <c r="CC46" s="752">
        <f>IFERROR(INDEX(Sheep!$R$281:$R$288,CC45,1),0)</f>
        <v>43872</v>
      </c>
      <c r="CD46" s="752">
        <f>IFERROR(INDEX(Sheep!$R$281:$R$288,CD45,1),0)</f>
        <v>43872</v>
      </c>
      <c r="CE46" s="752">
        <f>IFERROR(INDEX(Sheep!$R$281:$R$288,CE45,1),0)</f>
        <v>43872</v>
      </c>
      <c r="CF46" s="752">
        <f>IFERROR(INDEX(Sheep!$R$281:$R$288,CF45,1),0)</f>
        <v>43872</v>
      </c>
      <c r="CG46" s="752">
        <f>IFERROR(INDEX(Sheep!$R$281:$R$288,CG45,1),0)</f>
        <v>43872</v>
      </c>
      <c r="CH46" s="752">
        <f>IFERROR(INDEX(Sheep!$R$281:$R$288,CH45,1),0)</f>
        <v>43872</v>
      </c>
      <c r="CI46" s="752">
        <f>IFERROR(INDEX(Sheep!$R$281:$R$288,CI45,1),0)</f>
        <v>43872</v>
      </c>
      <c r="CJ46" s="752">
        <f>IFERROR(INDEX(Sheep!$R$281:$R$288,CJ45,1),0)</f>
        <v>43872</v>
      </c>
      <c r="CK46" s="752">
        <f>IFERROR(INDEX(Sheep!$R$281:$R$288,CK45,1),0)</f>
        <v>43872</v>
      </c>
      <c r="CL46" s="752">
        <f>IFERROR(INDEX(Sheep!$R$281:$R$288,CL45,1),0)</f>
        <v>43872</v>
      </c>
      <c r="CM46" s="752">
        <f>IFERROR(INDEX(Sheep!$R$281:$R$288,CM45,1),0)</f>
        <v>43872</v>
      </c>
      <c r="CN46" s="752">
        <f>IFERROR(INDEX(Sheep!$R$281:$R$288,CN45,1),0)</f>
        <v>43872</v>
      </c>
      <c r="CO46" s="752">
        <f>IFERROR(INDEX(Sheep!$R$281:$R$288,CO45,1),0)</f>
        <v>43872</v>
      </c>
      <c r="CP46" s="752">
        <f>IFERROR(INDEX(Sheep!$R$281:$R$288,CP45,1),0)</f>
        <v>43872</v>
      </c>
      <c r="CQ46" s="752">
        <f>IFERROR(INDEX(Sheep!$R$281:$R$288,CQ45,1),0)</f>
        <v>43872</v>
      </c>
      <c r="CR46" s="752">
        <f>IFERROR(INDEX(Sheep!$R$281:$R$288,CR45,1),0)</f>
        <v>43872</v>
      </c>
      <c r="CS46" s="752">
        <f>IFERROR(INDEX(Sheep!$R$281:$R$288,CS45,1),0)</f>
        <v>43872</v>
      </c>
      <c r="CT46" s="752">
        <f>IFERROR(INDEX(Sheep!$R$281:$R$288,CT45,1),0)</f>
        <v>43872</v>
      </c>
      <c r="CU46" s="752">
        <f>IFERROR(INDEX(Sheep!$R$281:$R$288,CU45,1),0)</f>
        <v>43872</v>
      </c>
      <c r="CV46" s="752">
        <f>IFERROR(INDEX(Sheep!$R$281:$R$288,CV45,1),0)</f>
        <v>43872</v>
      </c>
      <c r="CW46" s="752">
        <f>IFERROR(INDEX(Sheep!$R$281:$R$288,CW45,1),0)</f>
        <v>43872</v>
      </c>
      <c r="CX46" s="752">
        <f>IFERROR(INDEX(Sheep!$R$281:$R$288,CX45,1),0)</f>
        <v>43872</v>
      </c>
      <c r="CY46" s="752">
        <f>IFERROR(INDEX(Sheep!$R$281:$R$288,CY45,1),0)</f>
        <v>43872</v>
      </c>
      <c r="CZ46" s="752">
        <f>IFERROR(INDEX(Sheep!$R$281:$R$288,CZ45,1),0)</f>
        <v>43872</v>
      </c>
      <c r="DA46" s="752">
        <f>IFERROR(INDEX(Sheep!$R$281:$R$288,DA45,1),0)</f>
        <v>43872</v>
      </c>
      <c r="DB46" s="752">
        <f>IFERROR(INDEX(Sheep!$R$281:$R$288,DB45,1),0)</f>
        <v>43872</v>
      </c>
      <c r="DC46" s="752">
        <f>IFERROR(INDEX(Sheep!$R$281:$R$288,DC45,1),0)</f>
        <v>43872</v>
      </c>
      <c r="DD46" s="752">
        <f>IFERROR(INDEX(Sheep!$R$281:$R$288,DD45,1),0)</f>
        <v>43872</v>
      </c>
      <c r="DE46" s="752">
        <f>IFERROR(INDEX(Sheep!$R$281:$R$288,DE45,1),0)</f>
        <v>43872</v>
      </c>
      <c r="DF46" s="752">
        <f>IFERROR(INDEX(Sheep!$R$281:$R$288,DF45,1),0)</f>
        <v>43872</v>
      </c>
      <c r="DG46" s="752">
        <f>IFERROR(INDEX(Sheep!$R$281:$R$288,DG45,1),0)</f>
        <v>43872</v>
      </c>
      <c r="DH46" s="752">
        <f>IFERROR(INDEX(Sheep!$R$281:$R$288,DH45,1),0)</f>
        <v>44181</v>
      </c>
      <c r="DI46" s="752">
        <f>IFERROR(INDEX(Sheep!$R$281:$R$288,DI45,1),0)</f>
        <v>44181</v>
      </c>
      <c r="DJ46" s="752">
        <f>IFERROR(INDEX(Sheep!$R$281:$R$288,DJ45,1),0)</f>
        <v>44181</v>
      </c>
      <c r="DK46" s="752">
        <f>IFERROR(INDEX(Sheep!$R$281:$R$288,DK45,1),0)</f>
        <v>44181</v>
      </c>
      <c r="DL46" s="752">
        <f>IFERROR(INDEX(Sheep!$R$281:$R$288,DL45,1),0)</f>
        <v>44181</v>
      </c>
      <c r="DM46" s="752">
        <f>IFERROR(INDEX(Sheep!$R$281:$R$288,DM45,1),0)</f>
        <v>44181</v>
      </c>
      <c r="DN46" s="752">
        <f>IFERROR(INDEX(Sheep!$R$281:$R$288,DN45,1),0)</f>
        <v>44181</v>
      </c>
      <c r="DO46" s="752">
        <f>IFERROR(INDEX(Sheep!$R$281:$R$288,DO45,1),0)</f>
        <v>44181</v>
      </c>
      <c r="DP46" s="752">
        <f>IFERROR(INDEX(Sheep!$R$281:$R$288,DP45,1),0)</f>
        <v>44181</v>
      </c>
      <c r="DQ46" s="752">
        <f>IFERROR(INDEX(Sheep!$R$281:$R$288,DQ45,1),0)</f>
        <v>44181</v>
      </c>
      <c r="DR46" s="752">
        <f>IFERROR(INDEX(Sheep!$R$281:$R$288,DR45,1),0)</f>
        <v>44181</v>
      </c>
      <c r="DS46" s="752">
        <f>IFERROR(INDEX(Sheep!$R$281:$R$288,DS45,1),0)</f>
        <v>44181</v>
      </c>
      <c r="DT46" s="752">
        <f>IFERROR(INDEX(Sheep!$R$281:$R$288,DT45,1),0)</f>
        <v>44181</v>
      </c>
      <c r="DU46" s="752">
        <f>IFERROR(INDEX(Sheep!$R$281:$R$288,DU45,1),0)</f>
        <v>44181</v>
      </c>
      <c r="DV46" s="752">
        <f>IFERROR(INDEX(Sheep!$R$281:$R$288,DV45,1),0)</f>
        <v>44181</v>
      </c>
      <c r="DW46" s="752">
        <f>IFERROR(INDEX(Sheep!$R$281:$R$288,DW45,1),0)</f>
        <v>44181</v>
      </c>
      <c r="DX46" s="752">
        <f>IFERROR(INDEX(Sheep!$R$281:$R$288,DX45,1),0)</f>
        <v>44181</v>
      </c>
      <c r="DY46" s="752">
        <f>IFERROR(INDEX(Sheep!$R$281:$R$288,DY45,1),0)</f>
        <v>44181</v>
      </c>
      <c r="DZ46" s="752">
        <f>IFERROR(INDEX(Sheep!$R$281:$R$288,DZ45,1),0)</f>
        <v>44181</v>
      </c>
      <c r="EA46" s="752">
        <f>IFERROR(INDEX(Sheep!$R$281:$R$288,EA45,1),0)</f>
        <v>44181</v>
      </c>
      <c r="EB46" s="752">
        <f>IFERROR(INDEX(Sheep!$R$281:$R$288,EB45,1),0)</f>
        <v>44181</v>
      </c>
      <c r="EC46" s="752">
        <f>IFERROR(INDEX(Sheep!$R$281:$R$288,EC45,1),0)</f>
        <v>44181</v>
      </c>
      <c r="ED46" s="752">
        <f>IFERROR(INDEX(Sheep!$R$281:$R$288,ED45,1),0)</f>
        <v>44181</v>
      </c>
      <c r="EE46" s="752">
        <f>IFERROR(INDEX(Sheep!$R$281:$R$288,EE45,1),0)</f>
        <v>44181</v>
      </c>
      <c r="EF46" s="752">
        <f>IFERROR(INDEX(Sheep!$R$281:$R$288,EF45,1),0)</f>
        <v>44181</v>
      </c>
      <c r="EG46" s="752">
        <f>IFERROR(INDEX(Sheep!$R$281:$R$288,EG45,1),0)</f>
        <v>44181</v>
      </c>
      <c r="EH46" s="752">
        <f>IFERROR(INDEX(Sheep!$R$281:$R$288,EH45,1),0)</f>
        <v>44181</v>
      </c>
      <c r="EI46" s="752">
        <f>IFERROR(INDEX(Sheep!$R$281:$R$288,EI45,1),0)</f>
        <v>44181</v>
      </c>
      <c r="EJ46" s="752">
        <f>IFERROR(INDEX(Sheep!$R$281:$R$288,EJ45,1),0)</f>
        <v>44181</v>
      </c>
      <c r="EK46" s="752">
        <f>IFERROR(INDEX(Sheep!$R$281:$R$288,EK45,1),0)</f>
        <v>44181</v>
      </c>
      <c r="EL46" s="752">
        <f>IFERROR(INDEX(Sheep!$R$281:$R$288,EL45,1),0)</f>
        <v>44181</v>
      </c>
      <c r="EM46" s="752">
        <f>IFERROR(INDEX(Sheep!$R$281:$R$288,EM45,1),0)</f>
        <v>44181</v>
      </c>
      <c r="EN46" s="752">
        <f>IFERROR(INDEX(Sheep!$R$281:$R$288,EN45,1),0)</f>
        <v>44181</v>
      </c>
      <c r="EO46" s="752">
        <f>IFERROR(INDEX(Sheep!$R$281:$R$288,EO45,1),0)</f>
        <v>44181</v>
      </c>
      <c r="EP46" s="752">
        <f>IFERROR(INDEX(Sheep!$R$281:$R$288,EP45,1),0)</f>
        <v>44181</v>
      </c>
      <c r="EQ46" s="752">
        <f>IFERROR(INDEX(Sheep!$R$281:$R$288,EQ45,1),0)</f>
        <v>44181</v>
      </c>
      <c r="ER46" s="752">
        <f>IFERROR(INDEX(Sheep!$R$281:$R$288,ER45,1),0)</f>
        <v>44181</v>
      </c>
      <c r="ES46" s="752">
        <f>IFERROR(INDEX(Sheep!$R$281:$R$288,ES45,1),0)</f>
        <v>44181</v>
      </c>
      <c r="ET46" s="752">
        <f>IFERROR(INDEX(Sheep!$R$281:$R$288,ET45,1),0)</f>
        <v>44181</v>
      </c>
      <c r="EU46" s="752">
        <f>IFERROR(INDEX(Sheep!$R$281:$R$288,EU45,1),0)</f>
        <v>44181</v>
      </c>
      <c r="EV46" s="752">
        <f>IFERROR(INDEX(Sheep!$R$281:$R$288,EV45,1),0)</f>
        <v>44181</v>
      </c>
      <c r="EW46" s="752">
        <f>IFERROR(INDEX(Sheep!$R$281:$R$288,EW45,1),0)</f>
        <v>44181</v>
      </c>
      <c r="EX46" s="752">
        <f>IFERROR(INDEX(Sheep!$R$281:$R$288,EX45,1),0)</f>
        <v>44181</v>
      </c>
      <c r="EY46" s="752">
        <f>IFERROR(INDEX(Sheep!$R$281:$R$288,EY45,1),0)</f>
        <v>44181</v>
      </c>
      <c r="EZ46" s="752">
        <f>IFERROR(INDEX(Sheep!$R$281:$R$288,EZ45,1),0)</f>
        <v>44181</v>
      </c>
      <c r="FA46" s="752">
        <f>IFERROR(INDEX(Sheep!$R$281:$R$288,FA45,1),0)</f>
        <v>44181</v>
      </c>
      <c r="FB46" s="752">
        <f>IFERROR(INDEX(Sheep!$R$281:$R$288,FB45,1),0)</f>
        <v>44181</v>
      </c>
      <c r="FC46" s="752">
        <f>IFERROR(INDEX(Sheep!$R$281:$R$288,FC45,1),0)</f>
        <v>44181</v>
      </c>
      <c r="FD46" s="752">
        <f>IFERROR(INDEX(Sheep!$R$281:$R$288,FD45,1),0)</f>
        <v>44181</v>
      </c>
      <c r="FE46" s="752">
        <f>IFERROR(INDEX(Sheep!$R$281:$R$288,FE45,1),0)</f>
        <v>44181</v>
      </c>
      <c r="FF46" s="752">
        <f>IFERROR(INDEX(Sheep!$R$281:$R$288,FF45,1),0)</f>
        <v>44181</v>
      </c>
      <c r="FG46" s="752">
        <f>IFERROR(INDEX(Sheep!$R$281:$R$288,FG45,1),0)</f>
        <v>44181</v>
      </c>
      <c r="FH46" s="752">
        <f>IFERROR(INDEX(Sheep!$R$281:$R$288,FH45,1),0)</f>
        <v>44546</v>
      </c>
      <c r="FI46" s="752">
        <f>IFERROR(INDEX(Sheep!$R$281:$R$288,FI45,1),0)</f>
        <v>44546</v>
      </c>
      <c r="FJ46" s="752">
        <f>IFERROR(INDEX(Sheep!$R$281:$R$288,FJ45,1),0)</f>
        <v>44546</v>
      </c>
      <c r="FK46" s="752">
        <f>IFERROR(INDEX(Sheep!$R$281:$R$288,FK45,1),0)</f>
        <v>44546</v>
      </c>
      <c r="FL46" s="752">
        <f>IFERROR(INDEX(Sheep!$R$281:$R$288,FL45,1),0)</f>
        <v>44546</v>
      </c>
      <c r="FM46" s="752">
        <f>IFERROR(INDEX(Sheep!$R$281:$R$288,FM45,1),0)</f>
        <v>44546</v>
      </c>
      <c r="FN46" s="752">
        <f>IFERROR(INDEX(Sheep!$R$281:$R$288,FN45,1),0)</f>
        <v>44546</v>
      </c>
      <c r="FO46" s="752">
        <f>IFERROR(INDEX(Sheep!$R$281:$R$288,FO45,1),0)</f>
        <v>44546</v>
      </c>
      <c r="FP46" s="752">
        <f>IFERROR(INDEX(Sheep!$R$281:$R$288,FP45,1),0)</f>
        <v>44546</v>
      </c>
      <c r="FQ46" s="752">
        <f>IFERROR(INDEX(Sheep!$R$281:$R$288,FQ45,1),0)</f>
        <v>44546</v>
      </c>
      <c r="FR46" s="752">
        <f>IFERROR(INDEX(Sheep!$R$281:$R$288,FR45,1),0)</f>
        <v>44546</v>
      </c>
      <c r="FS46" s="752">
        <f>IFERROR(INDEX(Sheep!$R$281:$R$288,FS45,1),0)</f>
        <v>44546</v>
      </c>
      <c r="FT46" s="752">
        <f>IFERROR(INDEX(Sheep!$R$281:$R$288,FT45,1),0)</f>
        <v>44546</v>
      </c>
      <c r="FU46" s="752">
        <f>IFERROR(INDEX(Sheep!$R$281:$R$288,FU45,1),0)</f>
        <v>44546</v>
      </c>
      <c r="FV46" s="752">
        <f>IFERROR(INDEX(Sheep!$R$281:$R$288,FV45,1),0)</f>
        <v>44546</v>
      </c>
      <c r="FW46" s="752">
        <f>IFERROR(INDEX(Sheep!$R$281:$R$288,FW45,1),0)</f>
        <v>44546</v>
      </c>
      <c r="FX46" s="752">
        <f>IFERROR(INDEX(Sheep!$R$281:$R$288,FX45,1),0)</f>
        <v>44546</v>
      </c>
      <c r="FY46" s="752">
        <f>IFERROR(INDEX(Sheep!$R$281:$R$288,FY45,1),0)</f>
        <v>44546</v>
      </c>
      <c r="FZ46" s="752">
        <f>IFERROR(INDEX(Sheep!$R$281:$R$288,FZ45,1),0)</f>
        <v>44546</v>
      </c>
      <c r="GA46" s="752">
        <f>IFERROR(INDEX(Sheep!$R$281:$R$288,GA45,1),0)</f>
        <v>44546</v>
      </c>
      <c r="GB46" s="752">
        <f>IFERROR(INDEX(Sheep!$R$281:$R$288,GB45,1),0)</f>
        <v>44546</v>
      </c>
      <c r="GC46" s="752">
        <f>IFERROR(INDEX(Sheep!$R$281:$R$288,GC45,1),0)</f>
        <v>44546</v>
      </c>
      <c r="GD46" s="752">
        <f>IFERROR(INDEX(Sheep!$R$281:$R$288,GD45,1),0)</f>
        <v>44546</v>
      </c>
      <c r="GE46" s="752">
        <f>IFERROR(INDEX(Sheep!$R$281:$R$288,GE45,1),0)</f>
        <v>44546</v>
      </c>
      <c r="GF46" s="752">
        <f>IFERROR(INDEX(Sheep!$R$281:$R$288,GF45,1),0)</f>
        <v>44546</v>
      </c>
      <c r="GG46" s="752">
        <f>IFERROR(INDEX(Sheep!$R$281:$R$288,GG45,1),0)</f>
        <v>44546</v>
      </c>
      <c r="GH46" s="752">
        <f>IFERROR(INDEX(Sheep!$R$281:$R$288,GH45,1),0)</f>
        <v>44546</v>
      </c>
      <c r="GI46" s="752">
        <f>IFERROR(INDEX(Sheep!$R$281:$R$288,GI45,1),0)</f>
        <v>44546</v>
      </c>
      <c r="GJ46" s="752">
        <f>IFERROR(INDEX(Sheep!$R$281:$R$288,GJ45,1),0)</f>
        <v>44546</v>
      </c>
      <c r="GK46" s="752">
        <f>IFERROR(INDEX(Sheep!$R$281:$R$288,GK45,1),0)</f>
        <v>44546</v>
      </c>
      <c r="GL46" s="752">
        <f>IFERROR(INDEX(Sheep!$R$281:$R$288,GL45,1),0)</f>
        <v>44546</v>
      </c>
      <c r="GM46" s="752">
        <f>IFERROR(INDEX(Sheep!$R$281:$R$288,GM45,1),0)</f>
        <v>44546</v>
      </c>
      <c r="GN46" s="752">
        <f>IFERROR(INDEX(Sheep!$R$281:$R$288,GN45,1),0)</f>
        <v>44546</v>
      </c>
      <c r="GO46" s="752">
        <f>IFERROR(INDEX(Sheep!$R$281:$R$288,GO45,1),0)</f>
        <v>44546</v>
      </c>
      <c r="GP46" s="752">
        <f>IFERROR(INDEX(Sheep!$R$281:$R$288,GP45,1),0)</f>
        <v>44546</v>
      </c>
      <c r="GQ46" s="752">
        <f>IFERROR(INDEX(Sheep!$R$281:$R$288,GQ45,1),0)</f>
        <v>44546</v>
      </c>
      <c r="GR46" s="752">
        <f>IFERROR(INDEX(Sheep!$R$281:$R$288,GR45,1),0)</f>
        <v>44546</v>
      </c>
      <c r="GS46" s="752">
        <f>IFERROR(INDEX(Sheep!$R$281:$R$288,GS45,1),0)</f>
        <v>44546</v>
      </c>
      <c r="GT46" s="752">
        <f>IFERROR(INDEX(Sheep!$R$281:$R$288,GT45,1),0)</f>
        <v>44546</v>
      </c>
      <c r="GU46" s="752">
        <f>IFERROR(INDEX(Sheep!$R$281:$R$288,GU45,1),0)</f>
        <v>44546</v>
      </c>
      <c r="GV46" s="752">
        <f>IFERROR(INDEX(Sheep!$R$281:$R$288,GV45,1),0)</f>
        <v>44546</v>
      </c>
      <c r="GW46" s="752">
        <f>IFERROR(INDEX(Sheep!$R$281:$R$288,GW45,1),0)</f>
        <v>44546</v>
      </c>
      <c r="GX46" s="752">
        <f>IFERROR(INDEX(Sheep!$R$281:$R$288,GX45,1),0)</f>
        <v>44546</v>
      </c>
      <c r="GY46" s="752">
        <f>IFERROR(INDEX(Sheep!$R$281:$R$288,GY45,1),0)</f>
        <v>44546</v>
      </c>
      <c r="GZ46" s="752">
        <f>IFERROR(INDEX(Sheep!$R$281:$R$288,GZ45,1),0)</f>
        <v>44546</v>
      </c>
      <c r="HA46" s="752">
        <f>IFERROR(INDEX(Sheep!$R$281:$R$288,HA45,1),0)</f>
        <v>44546</v>
      </c>
      <c r="HB46" s="752">
        <f>IFERROR(INDEX(Sheep!$R$281:$R$288,HB45,1),0)</f>
        <v>44546</v>
      </c>
      <c r="HC46" s="752">
        <f>IFERROR(INDEX(Sheep!$R$281:$R$288,HC45,1),0)</f>
        <v>44546</v>
      </c>
      <c r="HD46" s="752">
        <f>IFERROR(INDEX(Sheep!$R$281:$R$288,HD45,1),0)</f>
        <v>44546</v>
      </c>
      <c r="HE46" s="752">
        <f>IFERROR(INDEX(Sheep!$R$281:$R$288,HE45,1),0)</f>
        <v>44546</v>
      </c>
      <c r="HF46" s="752">
        <f>IFERROR(INDEX(Sheep!$R$281:$R$288,HF45,1),0)</f>
        <v>44546</v>
      </c>
      <c r="HG46" s="752">
        <f>IFERROR(INDEX(Sheep!$R$281:$R$288,HG45,1),0)</f>
        <v>44546</v>
      </c>
      <c r="HH46" s="752">
        <f>IFERROR(INDEX(Sheep!$R$281:$R$288,HH45,1),0)</f>
        <v>44911</v>
      </c>
      <c r="HI46" s="752">
        <f>IFERROR(INDEX(Sheep!$R$281:$R$288,HI45,1),0)</f>
        <v>44911</v>
      </c>
      <c r="HJ46" s="752">
        <f>IFERROR(INDEX(Sheep!$R$281:$R$288,HJ45,1),0)</f>
        <v>44911</v>
      </c>
      <c r="HK46" s="752">
        <f>IFERROR(INDEX(Sheep!$R$281:$R$288,HK45,1),0)</f>
        <v>44911</v>
      </c>
      <c r="HL46" s="752">
        <f>IFERROR(INDEX(Sheep!$R$281:$R$288,HL45,1),0)</f>
        <v>44911</v>
      </c>
      <c r="HM46" s="752">
        <f>IFERROR(INDEX(Sheep!$R$281:$R$288,HM45,1),0)</f>
        <v>44911</v>
      </c>
      <c r="HN46" s="752">
        <f>IFERROR(INDEX(Sheep!$R$281:$R$288,HN45,1),0)</f>
        <v>44911</v>
      </c>
      <c r="HO46" s="752">
        <f>IFERROR(INDEX(Sheep!$R$281:$R$288,HO45,1),0)</f>
        <v>44911</v>
      </c>
      <c r="HP46" s="752">
        <f>IFERROR(INDEX(Sheep!$R$281:$R$288,HP45,1),0)</f>
        <v>44911</v>
      </c>
      <c r="HQ46" s="752">
        <f>IFERROR(INDEX(Sheep!$R$281:$R$288,HQ45,1),0)</f>
        <v>44911</v>
      </c>
      <c r="HR46" s="752">
        <f>IFERROR(INDEX(Sheep!$R$281:$R$288,HR45,1),0)</f>
        <v>44911</v>
      </c>
      <c r="HS46" s="752">
        <f>IFERROR(INDEX(Sheep!$R$281:$R$288,HS45,1),0)</f>
        <v>44911</v>
      </c>
      <c r="HT46" s="752">
        <f>IFERROR(INDEX(Sheep!$R$281:$R$288,HT45,1),0)</f>
        <v>44911</v>
      </c>
      <c r="HU46" s="752">
        <f>IFERROR(INDEX(Sheep!$R$281:$R$288,HU45,1),0)</f>
        <v>44911</v>
      </c>
      <c r="HV46" s="752">
        <f>IFERROR(INDEX(Sheep!$R$281:$R$288,HV45,1),0)</f>
        <v>44911</v>
      </c>
      <c r="HW46" s="752">
        <f>IFERROR(INDEX(Sheep!$R$281:$R$288,HW45,1),0)</f>
        <v>44911</v>
      </c>
      <c r="HX46" s="752">
        <f>IFERROR(INDEX(Sheep!$R$281:$R$288,HX45,1),0)</f>
        <v>44911</v>
      </c>
      <c r="HY46" s="752">
        <f>IFERROR(INDEX(Sheep!$R$281:$R$288,HY45,1),0)</f>
        <v>44911</v>
      </c>
      <c r="HZ46" s="752">
        <f>IFERROR(INDEX(Sheep!$R$281:$R$288,HZ45,1),0)</f>
        <v>44911</v>
      </c>
      <c r="IA46" s="752">
        <f>IFERROR(INDEX(Sheep!$R$281:$R$288,IA45,1),0)</f>
        <v>44911</v>
      </c>
      <c r="IB46" s="752">
        <f>IFERROR(INDEX(Sheep!$R$281:$R$288,IB45,1),0)</f>
        <v>44911</v>
      </c>
      <c r="IC46" s="752">
        <f>IFERROR(INDEX(Sheep!$R$281:$R$288,IC45,1),0)</f>
        <v>44911</v>
      </c>
      <c r="ID46" s="752">
        <f>IFERROR(INDEX(Sheep!$R$281:$R$288,ID45,1),0)</f>
        <v>44911</v>
      </c>
      <c r="IE46" s="752">
        <f>IFERROR(INDEX(Sheep!$R$281:$R$288,IE45,1),0)</f>
        <v>44911</v>
      </c>
      <c r="IF46" s="752">
        <f>IFERROR(INDEX(Sheep!$R$281:$R$288,IF45,1),0)</f>
        <v>44911</v>
      </c>
      <c r="IG46" s="752">
        <f>IFERROR(INDEX(Sheep!$R$281:$R$288,IG45,1),0)</f>
        <v>44911</v>
      </c>
      <c r="IH46" s="752">
        <f>IFERROR(INDEX(Sheep!$R$281:$R$288,IH45,1),0)</f>
        <v>44911</v>
      </c>
      <c r="II46" s="752">
        <f>IFERROR(INDEX(Sheep!$R$281:$R$288,II45,1),0)</f>
        <v>44911</v>
      </c>
      <c r="IJ46" s="752">
        <f>IFERROR(INDEX(Sheep!$R$281:$R$288,IJ45,1),0)</f>
        <v>44911</v>
      </c>
      <c r="IK46" s="752">
        <f>IFERROR(INDEX(Sheep!$R$281:$R$288,IK45,1),0)</f>
        <v>44911</v>
      </c>
      <c r="IL46" s="752">
        <f>IFERROR(INDEX(Sheep!$R$281:$R$288,IL45,1),0)</f>
        <v>44911</v>
      </c>
      <c r="IM46" s="752">
        <f>IFERROR(INDEX(Sheep!$R$281:$R$288,IM45,1),0)</f>
        <v>44911</v>
      </c>
      <c r="IN46" s="752">
        <f>IFERROR(INDEX(Sheep!$R$281:$R$288,IN45,1),0)</f>
        <v>44911</v>
      </c>
      <c r="IO46" s="752">
        <f>IFERROR(INDEX(Sheep!$R$281:$R$288,IO45,1),0)</f>
        <v>44911</v>
      </c>
      <c r="IP46" s="752">
        <f>IFERROR(INDEX(Sheep!$R$281:$R$288,IP45,1),0)</f>
        <v>44911</v>
      </c>
      <c r="IQ46" s="752">
        <f>IFERROR(INDEX(Sheep!$R$281:$R$288,IQ45,1),0)</f>
        <v>44911</v>
      </c>
      <c r="IR46" s="752">
        <f>IFERROR(INDEX(Sheep!$R$281:$R$288,IR45,1),0)</f>
        <v>44911</v>
      </c>
      <c r="IS46" s="752">
        <f>IFERROR(INDEX(Sheep!$R$281:$R$288,IS45,1),0)</f>
        <v>44911</v>
      </c>
      <c r="IT46" s="752">
        <f>IFERROR(INDEX(Sheep!$R$281:$R$288,IT45,1),0)</f>
        <v>44911</v>
      </c>
      <c r="IU46" s="752">
        <f>IFERROR(INDEX(Sheep!$R$281:$R$288,IU45,1),0)</f>
        <v>44911</v>
      </c>
      <c r="IV46" s="752">
        <f>IFERROR(INDEX(Sheep!$R$281:$R$288,IV45,1),0)</f>
        <v>44911</v>
      </c>
      <c r="IW46" s="752">
        <f>IFERROR(INDEX(Sheep!$R$281:$R$288,IW45,1),0)</f>
        <v>44911</v>
      </c>
      <c r="IX46" s="752">
        <f>IFERROR(INDEX(Sheep!$R$281:$R$288,IX45,1),0)</f>
        <v>44911</v>
      </c>
      <c r="IY46" s="752">
        <f>IFERROR(INDEX(Sheep!$R$281:$R$288,IY45,1),0)</f>
        <v>44911</v>
      </c>
      <c r="IZ46" s="752">
        <f>IFERROR(INDEX(Sheep!$R$281:$R$288,IZ45,1),0)</f>
        <v>44911</v>
      </c>
      <c r="JA46" s="752">
        <f>IFERROR(INDEX(Sheep!$R$281:$R$288,JA45,1),0)</f>
        <v>44911</v>
      </c>
      <c r="JB46" s="752">
        <f>IFERROR(INDEX(Sheep!$R$281:$R$288,JB45,1),0)</f>
        <v>44911</v>
      </c>
      <c r="JC46" s="752">
        <f>IFERROR(INDEX(Sheep!$R$281:$R$288,JC45,1),0)</f>
        <v>44911</v>
      </c>
      <c r="JD46" s="752">
        <f>IFERROR(INDEX(Sheep!$R$281:$R$288,JD45,1),0)</f>
        <v>44911</v>
      </c>
      <c r="JE46" s="752">
        <f>IFERROR(INDEX(Sheep!$R$281:$R$288,JE45,1),0)</f>
        <v>44911</v>
      </c>
      <c r="JF46" s="752">
        <f>IFERROR(INDEX(Sheep!$R$281:$R$288,JF45,1),0)</f>
        <v>44911</v>
      </c>
      <c r="JG46" s="752">
        <f>IFERROR(INDEX(Sheep!$R$281:$R$288,JG45,1),0)</f>
        <v>44911</v>
      </c>
      <c r="JH46" s="752">
        <f>IFERROR(INDEX(Sheep!$R$281:$R$288,JH45,1),0)</f>
        <v>45277</v>
      </c>
      <c r="JI46" s="752">
        <f>IFERROR(INDEX(Sheep!$R$281:$R$288,JI45,1),0)</f>
        <v>45277</v>
      </c>
      <c r="JJ46" s="752">
        <f>IFERROR(INDEX(Sheep!$R$281:$R$288,JJ45,1),0)</f>
        <v>45277</v>
      </c>
      <c r="JK46" s="752">
        <f>IFERROR(INDEX(Sheep!$R$281:$R$288,JK45,1),0)</f>
        <v>45277</v>
      </c>
      <c r="JL46" s="752">
        <f>IFERROR(INDEX(Sheep!$R$281:$R$288,JL45,1),0)</f>
        <v>45277</v>
      </c>
      <c r="JM46" s="752">
        <f>IFERROR(INDEX(Sheep!$R$281:$R$288,JM45,1),0)</f>
        <v>45277</v>
      </c>
      <c r="JN46" s="752">
        <f>IFERROR(INDEX(Sheep!$R$281:$R$288,JN45,1),0)</f>
        <v>45277</v>
      </c>
      <c r="JO46" s="752">
        <f>IFERROR(INDEX(Sheep!$R$281:$R$288,JO45,1),0)</f>
        <v>45277</v>
      </c>
      <c r="JP46" s="752">
        <f>IFERROR(INDEX(Sheep!$R$281:$R$288,JP45,1),0)</f>
        <v>45277</v>
      </c>
      <c r="JQ46" s="752">
        <f>IFERROR(INDEX(Sheep!$R$281:$R$288,JQ45,1),0)</f>
        <v>45277</v>
      </c>
      <c r="JR46" s="752">
        <f>IFERROR(INDEX(Sheep!$R$281:$R$288,JR45,1),0)</f>
        <v>45277</v>
      </c>
      <c r="JS46" s="752">
        <f>IFERROR(INDEX(Sheep!$R$281:$R$288,JS45,1),0)</f>
        <v>45277</v>
      </c>
      <c r="JT46" s="752">
        <f>IFERROR(INDEX(Sheep!$R$281:$R$288,JT45,1),0)</f>
        <v>45277</v>
      </c>
      <c r="JU46" s="752">
        <f>IFERROR(INDEX(Sheep!$R$281:$R$288,JU45,1),0)</f>
        <v>45277</v>
      </c>
      <c r="JV46" s="752">
        <f>IFERROR(INDEX(Sheep!$R$281:$R$288,JV45,1),0)</f>
        <v>45277</v>
      </c>
      <c r="JW46" s="752">
        <f>IFERROR(INDEX(Sheep!$R$281:$R$288,JW45,1),0)</f>
        <v>45277</v>
      </c>
      <c r="JX46" s="752">
        <f>IFERROR(INDEX(Sheep!$R$281:$R$288,JX45,1),0)</f>
        <v>45277</v>
      </c>
      <c r="JY46" s="752">
        <f>IFERROR(INDEX(Sheep!$R$281:$R$288,JY45,1),0)</f>
        <v>45277</v>
      </c>
      <c r="JZ46" s="752">
        <f>IFERROR(INDEX(Sheep!$R$281:$R$288,JZ45,1),0)</f>
        <v>45277</v>
      </c>
      <c r="KA46" s="752">
        <f>IFERROR(INDEX(Sheep!$R$281:$R$288,KA45,1),0)</f>
        <v>45277</v>
      </c>
      <c r="KB46" s="752">
        <f>IFERROR(INDEX(Sheep!$R$281:$R$288,KB45,1),0)</f>
        <v>45277</v>
      </c>
      <c r="KC46" s="752">
        <f>IFERROR(INDEX(Sheep!$R$281:$R$288,KC45,1),0)</f>
        <v>45277</v>
      </c>
      <c r="KD46" s="752">
        <f>IFERROR(INDEX(Sheep!$R$281:$R$288,KD45,1),0)</f>
        <v>45277</v>
      </c>
      <c r="KE46" s="752">
        <f>IFERROR(INDEX(Sheep!$R$281:$R$288,KE45,1),0)</f>
        <v>45277</v>
      </c>
      <c r="KF46" s="752">
        <f>IFERROR(INDEX(Sheep!$R$281:$R$288,KF45,1),0)</f>
        <v>45277</v>
      </c>
      <c r="KG46" s="752">
        <f>IFERROR(INDEX(Sheep!$R$281:$R$288,KG45,1),0)</f>
        <v>45277</v>
      </c>
      <c r="KH46" s="752">
        <f>IFERROR(INDEX(Sheep!$R$281:$R$288,KH45,1),0)</f>
        <v>45277</v>
      </c>
      <c r="KI46" s="752">
        <f>IFERROR(INDEX(Sheep!$R$281:$R$288,KI45,1),0)</f>
        <v>45277</v>
      </c>
      <c r="KJ46" s="752">
        <f>IFERROR(INDEX(Sheep!$R$281:$R$288,KJ45,1),0)</f>
        <v>45277</v>
      </c>
      <c r="KK46" s="752">
        <f>IFERROR(INDEX(Sheep!$R$281:$R$288,KK45,1),0)</f>
        <v>45277</v>
      </c>
      <c r="KL46" s="752">
        <f>IFERROR(INDEX(Sheep!$R$281:$R$288,KL45,1),0)</f>
        <v>45277</v>
      </c>
      <c r="KM46" s="752">
        <f>IFERROR(INDEX(Sheep!$R$281:$R$288,KM45,1),0)</f>
        <v>45277</v>
      </c>
      <c r="KN46" s="752">
        <f>IFERROR(INDEX(Sheep!$R$281:$R$288,KN45,1),0)</f>
        <v>45277</v>
      </c>
      <c r="KO46" s="752">
        <f>IFERROR(INDEX(Sheep!$R$281:$R$288,KO45,1),0)</f>
        <v>45277</v>
      </c>
      <c r="KP46" s="752">
        <f>IFERROR(INDEX(Sheep!$R$281:$R$288,KP45,1),0)</f>
        <v>45277</v>
      </c>
      <c r="KQ46" s="752">
        <f>IFERROR(INDEX(Sheep!$R$281:$R$288,KQ45,1),0)</f>
        <v>45277</v>
      </c>
      <c r="KR46" s="752">
        <f>IFERROR(INDEX(Sheep!$R$281:$R$288,KR45,1),0)</f>
        <v>45277</v>
      </c>
      <c r="KS46" s="752">
        <f>IFERROR(INDEX(Sheep!$R$281:$R$288,KS45,1),0)</f>
        <v>45277</v>
      </c>
      <c r="KT46" s="752">
        <f>IFERROR(INDEX(Sheep!$R$281:$R$288,KT45,1),0)</f>
        <v>45277</v>
      </c>
      <c r="KU46" s="752">
        <f>IFERROR(INDEX(Sheep!$R$281:$R$288,KU45,1),0)</f>
        <v>45277</v>
      </c>
      <c r="KV46" s="752">
        <f>IFERROR(INDEX(Sheep!$R$281:$R$288,KV45,1),0)</f>
        <v>45277</v>
      </c>
      <c r="KW46" s="752">
        <f>IFERROR(INDEX(Sheep!$R$281:$R$288,KW45,1),0)</f>
        <v>45277</v>
      </c>
      <c r="KX46" s="752">
        <f>IFERROR(INDEX(Sheep!$R$281:$R$288,KX45,1),0)</f>
        <v>45277</v>
      </c>
      <c r="KY46" s="752">
        <f>IFERROR(INDEX(Sheep!$R$281:$R$288,KY45,1),0)</f>
        <v>45277</v>
      </c>
      <c r="KZ46" s="752">
        <f>IFERROR(INDEX(Sheep!$R$281:$R$288,KZ45,1),0)</f>
        <v>45277</v>
      </c>
      <c r="LA46" s="752">
        <f>IFERROR(INDEX(Sheep!$R$281:$R$288,LA45,1),0)</f>
        <v>45277</v>
      </c>
      <c r="LB46" s="752">
        <f>IFERROR(INDEX(Sheep!$R$281:$R$288,LB45,1),0)</f>
        <v>45277</v>
      </c>
      <c r="LC46" s="752">
        <f>IFERROR(INDEX(Sheep!$R$281:$R$288,LC45,1),0)</f>
        <v>45277</v>
      </c>
      <c r="LD46" s="752">
        <f>IFERROR(INDEX(Sheep!$R$281:$R$288,LD45,1),0)</f>
        <v>45277</v>
      </c>
      <c r="LE46" s="752">
        <f>IFERROR(INDEX(Sheep!$R$281:$R$288,LE45,1),0)</f>
        <v>45277</v>
      </c>
      <c r="LF46" s="752">
        <f>IFERROR(INDEX(Sheep!$R$281:$R$288,LF45,1),0)</f>
        <v>45277</v>
      </c>
      <c r="LG46" s="752">
        <f>IFERROR(INDEX(Sheep!$R$281:$R$288,LG45,1),0)</f>
        <v>45277</v>
      </c>
      <c r="LH46" s="752">
        <f>IFERROR(INDEX(Sheep!$R$281:$R$288,LH45,1),0)</f>
        <v>45642</v>
      </c>
      <c r="LI46" s="752">
        <f>IFERROR(INDEX(Sheep!$R$281:$R$288,LI45,1),0)</f>
        <v>45642</v>
      </c>
      <c r="LJ46" s="752">
        <f>IFERROR(INDEX(Sheep!$R$281:$R$288,LJ45,1),0)</f>
        <v>45642</v>
      </c>
      <c r="LK46" s="752">
        <f>IFERROR(INDEX(Sheep!$R$281:$R$288,LK45,1),0)</f>
        <v>45642</v>
      </c>
      <c r="LL46" s="752">
        <f>IFERROR(INDEX(Sheep!$R$281:$R$288,LL45,1),0)</f>
        <v>45642</v>
      </c>
      <c r="LM46" s="752">
        <f>IFERROR(INDEX(Sheep!$R$281:$R$288,LM45,1),0)</f>
        <v>45642</v>
      </c>
      <c r="LN46" s="752">
        <f>IFERROR(INDEX(Sheep!$R$281:$R$288,LN45,1),0)</f>
        <v>45642</v>
      </c>
      <c r="LO46" s="752">
        <f>IFERROR(INDEX(Sheep!$R$281:$R$288,LO45,1),0)</f>
        <v>45642</v>
      </c>
      <c r="LP46" s="752">
        <f>IFERROR(INDEX(Sheep!$R$281:$R$288,LP45,1),0)</f>
        <v>45642</v>
      </c>
      <c r="LQ46" s="752">
        <f>IFERROR(INDEX(Sheep!$R$281:$R$288,LQ45,1),0)</f>
        <v>45642</v>
      </c>
      <c r="LR46" s="752">
        <f>IFERROR(INDEX(Sheep!$R$281:$R$288,LR45,1),0)</f>
        <v>45642</v>
      </c>
      <c r="LS46" s="752">
        <f>IFERROR(INDEX(Sheep!$R$281:$R$288,LS45,1),0)</f>
        <v>45642</v>
      </c>
      <c r="LT46" s="752">
        <f>IFERROR(INDEX(Sheep!$R$281:$R$288,LT45,1),0)</f>
        <v>45642</v>
      </c>
      <c r="LU46" s="752">
        <f>IFERROR(INDEX(Sheep!$R$281:$R$288,LU45,1),0)</f>
        <v>45642</v>
      </c>
      <c r="LV46" s="752">
        <f>IFERROR(INDEX(Sheep!$R$281:$R$288,LV45,1),0)</f>
        <v>45642</v>
      </c>
      <c r="LW46" s="752">
        <f>IFERROR(INDEX(Sheep!$R$281:$R$288,LW45,1),0)</f>
        <v>45642</v>
      </c>
      <c r="LX46" s="752">
        <f>IFERROR(INDEX(Sheep!$R$281:$R$288,LX45,1),0)</f>
        <v>45642</v>
      </c>
      <c r="LY46" s="752">
        <f>IFERROR(INDEX(Sheep!$R$281:$R$288,LY45,1),0)</f>
        <v>45642</v>
      </c>
      <c r="LZ46" s="752">
        <f>IFERROR(INDEX(Sheep!$R$281:$R$288,LZ45,1),0)</f>
        <v>45642</v>
      </c>
      <c r="MA46" s="752">
        <f>IFERROR(INDEX(Sheep!$R$281:$R$288,MA45,1),0)</f>
        <v>45642</v>
      </c>
      <c r="MB46" s="752">
        <f>IFERROR(INDEX(Sheep!$R$281:$R$288,MB45,1),0)</f>
        <v>45642</v>
      </c>
      <c r="MC46" s="752">
        <f>IFERROR(INDEX(Sheep!$R$281:$R$288,MC45,1),0)</f>
        <v>45642</v>
      </c>
      <c r="MD46" s="752">
        <f>IFERROR(INDEX(Sheep!$R$281:$R$288,MD45,1),0)</f>
        <v>45642</v>
      </c>
      <c r="ME46" s="752">
        <f>IFERROR(INDEX(Sheep!$R$281:$R$288,ME45,1),0)</f>
        <v>45642</v>
      </c>
      <c r="MF46" s="752">
        <f>IFERROR(INDEX(Sheep!$R$281:$R$288,MF45,1),0)</f>
        <v>45642</v>
      </c>
      <c r="MG46" s="752">
        <f>IFERROR(INDEX(Sheep!$R$281:$R$288,MG45,1),0)</f>
        <v>45642</v>
      </c>
      <c r="MH46" s="752">
        <f>IFERROR(INDEX(Sheep!$R$281:$R$288,MH45,1),0)</f>
        <v>45642</v>
      </c>
      <c r="MI46" s="752">
        <f>IFERROR(INDEX(Sheep!$R$281:$R$288,MI45,1),0)</f>
        <v>45642</v>
      </c>
      <c r="MJ46" s="752">
        <f>IFERROR(INDEX(Sheep!$R$281:$R$288,MJ45,1),0)</f>
        <v>45642</v>
      </c>
      <c r="MK46" s="752">
        <f>IFERROR(INDEX(Sheep!$R$281:$R$288,MK45,1),0)</f>
        <v>45642</v>
      </c>
      <c r="ML46" s="752">
        <f>IFERROR(INDEX(Sheep!$R$281:$R$288,ML45,1),0)</f>
        <v>45642</v>
      </c>
      <c r="MM46" s="752">
        <f>IFERROR(INDEX(Sheep!$R$281:$R$288,MM45,1),0)</f>
        <v>45642</v>
      </c>
      <c r="MN46" s="752">
        <f>IFERROR(INDEX(Sheep!$R$281:$R$288,MN45,1),0)</f>
        <v>45642</v>
      </c>
      <c r="MO46" s="752">
        <f>IFERROR(INDEX(Sheep!$R$281:$R$288,MO45,1),0)</f>
        <v>45642</v>
      </c>
      <c r="MP46" s="752">
        <f>IFERROR(INDEX(Sheep!$R$281:$R$288,MP45,1),0)</f>
        <v>45642</v>
      </c>
      <c r="MQ46" s="752">
        <f>IFERROR(INDEX(Sheep!$R$281:$R$288,MQ45,1),0)</f>
        <v>45642</v>
      </c>
      <c r="MR46" s="752">
        <f>IFERROR(INDEX(Sheep!$R$281:$R$288,MR45,1),0)</f>
        <v>45642</v>
      </c>
      <c r="MS46" s="752">
        <f>IFERROR(INDEX(Sheep!$R$281:$R$288,MS45,1),0)</f>
        <v>45642</v>
      </c>
      <c r="MT46" s="752">
        <f>IFERROR(INDEX(Sheep!$R$281:$R$288,MT45,1),0)</f>
        <v>45642</v>
      </c>
      <c r="MU46" s="752">
        <f>IFERROR(INDEX(Sheep!$R$281:$R$288,MU45,1),0)</f>
        <v>45642</v>
      </c>
      <c r="MV46" s="752">
        <f>IFERROR(INDEX(Sheep!$R$281:$R$288,MV45,1),0)</f>
        <v>45642</v>
      </c>
      <c r="MW46" s="752">
        <f>IFERROR(INDEX(Sheep!$R$281:$R$288,MW45,1),0)</f>
        <v>45642</v>
      </c>
      <c r="MX46" s="752">
        <f>IFERROR(INDEX(Sheep!$R$281:$R$288,MX45,1),0)</f>
        <v>45642</v>
      </c>
      <c r="MY46" s="752">
        <f>IFERROR(INDEX(Sheep!$R$281:$R$288,MY45,1),0)</f>
        <v>45642</v>
      </c>
      <c r="MZ46" s="752">
        <f>IFERROR(INDEX(Sheep!$R$281:$R$288,MZ45,1),0)</f>
        <v>45642</v>
      </c>
      <c r="NA46" s="752">
        <f>IFERROR(INDEX(Sheep!$R$281:$R$288,NA45,1),0)</f>
        <v>45642</v>
      </c>
      <c r="NB46" s="752">
        <f>IFERROR(INDEX(Sheep!$R$281:$R$288,NB45,1),0)</f>
        <v>45642</v>
      </c>
      <c r="NC46" s="752">
        <f>IFERROR(INDEX(Sheep!$R$281:$R$288,NC45,1),0)</f>
        <v>45642</v>
      </c>
      <c r="ND46" s="752">
        <f>IFERROR(INDEX(Sheep!$R$281:$R$288,ND45,1),0)</f>
        <v>45642</v>
      </c>
      <c r="NE46" s="752">
        <f>IFERROR(INDEX(Sheep!$R$281:$R$288,NE45,1),0)</f>
        <v>45642</v>
      </c>
      <c r="NF46" s="752">
        <f>IFERROR(INDEX(Sheep!$R$281:$R$288,NF45,1),0)</f>
        <v>45642</v>
      </c>
      <c r="NG46" s="752">
        <f>IFERROR(INDEX(Sheep!$R$281:$R$288,NG45,1),0)</f>
        <v>45642</v>
      </c>
      <c r="NH46" s="752">
        <f>IFERROR(INDEX(Sheep!$R$281:$R$288,NH45,1),0)</f>
        <v>46007</v>
      </c>
      <c r="NI46" s="752">
        <f>IFERROR(INDEX(Sheep!$R$281:$R$288,NI45,1),0)</f>
        <v>46007</v>
      </c>
      <c r="NJ46" s="752">
        <f>IFERROR(INDEX(Sheep!$R$281:$R$288,NJ45,1),0)</f>
        <v>46007</v>
      </c>
      <c r="NK46" s="752">
        <f>IFERROR(INDEX(Sheep!$R$281:$R$288,NK45,1),0)</f>
        <v>46007</v>
      </c>
      <c r="NL46" s="752">
        <f>IFERROR(INDEX(Sheep!$R$281:$R$288,NL45,1),0)</f>
        <v>46007</v>
      </c>
      <c r="NM46" s="752">
        <f>IFERROR(INDEX(Sheep!$R$281:$R$288,NM45,1),0)</f>
        <v>46007</v>
      </c>
      <c r="NN46" s="752">
        <f>IFERROR(INDEX(Sheep!$R$281:$R$288,NN45,1),0)</f>
        <v>46007</v>
      </c>
      <c r="NO46" s="752">
        <f>IFERROR(INDEX(Sheep!$R$281:$R$288,NO45,1),0)</f>
        <v>46007</v>
      </c>
      <c r="NP46" s="752">
        <f>IFERROR(INDEX(Sheep!$R$281:$R$288,NP45,1),0)</f>
        <v>46007</v>
      </c>
      <c r="NQ46" s="752">
        <f>IFERROR(INDEX(Sheep!$R$281:$R$288,NQ45,1),0)</f>
        <v>46007</v>
      </c>
      <c r="NR46" s="752">
        <f>IFERROR(INDEX(Sheep!$R$281:$R$288,NR45,1),0)</f>
        <v>46007</v>
      </c>
      <c r="NS46" s="752">
        <f>IFERROR(INDEX(Sheep!$R$281:$R$288,NS45,1),0)</f>
        <v>46007</v>
      </c>
      <c r="NT46" s="752">
        <f>IFERROR(INDEX(Sheep!$R$281:$R$288,NT45,1),0)</f>
        <v>46007</v>
      </c>
      <c r="NU46" s="752">
        <f>IFERROR(INDEX(Sheep!$R$281:$R$288,NU45,1),0)</f>
        <v>46007</v>
      </c>
      <c r="NV46" s="752">
        <f>IFERROR(INDEX(Sheep!$R$281:$R$288,NV45,1),0)</f>
        <v>46007</v>
      </c>
      <c r="NW46" s="752">
        <f>IFERROR(INDEX(Sheep!$R$281:$R$288,NW45,1),0)</f>
        <v>46007</v>
      </c>
      <c r="NX46" s="752">
        <f>IFERROR(INDEX(Sheep!$R$281:$R$288,NX45,1),0)</f>
        <v>46007</v>
      </c>
      <c r="NY46" s="752">
        <f>IFERROR(INDEX(Sheep!$R$281:$R$288,NY45,1),0)</f>
        <v>46007</v>
      </c>
      <c r="NZ46" s="752">
        <f>IFERROR(INDEX(Sheep!$R$281:$R$288,NZ45,1),0)</f>
        <v>46007</v>
      </c>
      <c r="OA46" s="752">
        <f>IFERROR(INDEX(Sheep!$R$281:$R$288,OA45,1),0)</f>
        <v>46007</v>
      </c>
      <c r="OB46" s="752">
        <f>IFERROR(INDEX(Sheep!$R$281:$R$288,OB45,1),0)</f>
        <v>46007</v>
      </c>
      <c r="OC46" s="752">
        <f>IFERROR(INDEX(Sheep!$R$281:$R$288,OC45,1),0)</f>
        <v>46007</v>
      </c>
      <c r="OD46" s="752">
        <f>IFERROR(INDEX(Sheep!$R$281:$R$288,OD45,1),0)</f>
        <v>46007</v>
      </c>
      <c r="OE46" s="752">
        <f>IFERROR(INDEX(Sheep!$R$281:$R$288,OE45,1),0)</f>
        <v>46007</v>
      </c>
      <c r="OF46" s="752">
        <f>IFERROR(INDEX(Sheep!$R$281:$R$288,OF45,1),0)</f>
        <v>46007</v>
      </c>
      <c r="OG46" s="752">
        <f>IFERROR(INDEX(Sheep!$R$281:$R$288,OG45,1),0)</f>
        <v>46007</v>
      </c>
      <c r="OH46" s="752">
        <f>IFERROR(INDEX(Sheep!$R$281:$R$288,OH45,1),0)</f>
        <v>46007</v>
      </c>
      <c r="OI46" s="752">
        <f>IFERROR(INDEX(Sheep!$R$281:$R$288,OI45,1),0)</f>
        <v>46007</v>
      </c>
      <c r="OJ46" s="752">
        <f>IFERROR(INDEX(Sheep!$R$281:$R$288,OJ45,1),0)</f>
        <v>46007</v>
      </c>
      <c r="OK46" s="752">
        <f>IFERROR(INDEX(Sheep!$R$281:$R$288,OK45,1),0)</f>
        <v>46007</v>
      </c>
      <c r="OL46" s="752">
        <f>IFERROR(INDEX(Sheep!$R$281:$R$288,OL45,1),0)</f>
        <v>46007</v>
      </c>
      <c r="OM46" s="752">
        <f>IFERROR(INDEX(Sheep!$R$281:$R$288,OM45,1),0)</f>
        <v>46007</v>
      </c>
      <c r="ON46" s="752">
        <f>IFERROR(INDEX(Sheep!$R$281:$R$288,ON45,1),0)</f>
        <v>46007</v>
      </c>
      <c r="OO46" s="752">
        <f>IFERROR(INDEX(Sheep!$R$281:$R$288,OO45,1),0)</f>
        <v>46007</v>
      </c>
      <c r="OP46" s="752">
        <f>IFERROR(INDEX(Sheep!$R$281:$R$288,OP45,1),0)</f>
        <v>46007</v>
      </c>
      <c r="OQ46" s="752">
        <f>IFERROR(INDEX(Sheep!$R$281:$R$288,OQ45,1),0)</f>
        <v>46007</v>
      </c>
      <c r="OR46" s="752">
        <f>IFERROR(INDEX(Sheep!$R$281:$R$288,OR45,1),0)</f>
        <v>46007</v>
      </c>
      <c r="OS46" s="752">
        <f>IFERROR(INDEX(Sheep!$R$281:$R$288,OS45,1),0)</f>
        <v>46007</v>
      </c>
      <c r="OT46" s="752">
        <f>IFERROR(INDEX(Sheep!$R$281:$R$288,OT45,1),0)</f>
        <v>46007</v>
      </c>
      <c r="OU46" s="752">
        <f>IFERROR(INDEX(Sheep!$R$281:$R$288,OU45,1),0)</f>
        <v>46007</v>
      </c>
      <c r="OV46" s="752">
        <f>IFERROR(INDEX(Sheep!$R$281:$R$288,OV45,1),0)</f>
        <v>46007</v>
      </c>
      <c r="OW46" s="752">
        <f>IFERROR(INDEX(Sheep!$R$281:$R$288,OW45,1),0)</f>
        <v>46007</v>
      </c>
      <c r="OX46" s="752">
        <f>IFERROR(INDEX(Sheep!$R$281:$R$288,OX45,1),0)</f>
        <v>46007</v>
      </c>
      <c r="OY46" s="752">
        <f>IFERROR(INDEX(Sheep!$R$281:$R$288,OY45,1),0)</f>
        <v>46007</v>
      </c>
      <c r="OZ46" s="752">
        <f>IFERROR(INDEX(Sheep!$R$281:$R$288,OZ45,1),0)</f>
        <v>46007</v>
      </c>
      <c r="PA46" s="752">
        <f>IFERROR(INDEX(Sheep!$R$281:$R$288,PA45,1),0)</f>
        <v>46007</v>
      </c>
      <c r="PB46" s="752">
        <f>IFERROR(INDEX(Sheep!$R$281:$R$288,PB45,1),0)</f>
        <v>46007</v>
      </c>
      <c r="PC46" s="752">
        <f>IFERROR(INDEX(Sheep!$R$281:$R$288,PC45,1),0)</f>
        <v>46007</v>
      </c>
      <c r="PD46" s="752">
        <f>IFERROR(INDEX(Sheep!$R$281:$R$288,PD45,1),0)</f>
        <v>46007</v>
      </c>
      <c r="PE46" s="752">
        <f>IFERROR(INDEX(Sheep!$R$281:$R$288,PE45,1),0)</f>
        <v>46007</v>
      </c>
      <c r="PF46" s="752">
        <f>IFERROR(INDEX(Sheep!$R$281:$R$288,PF45,1),0)</f>
        <v>46007</v>
      </c>
      <c r="PG46" s="752">
        <f>IFERROR(INDEX(Sheep!$R$281:$R$288,PG45,1),0)</f>
        <v>46007</v>
      </c>
      <c r="PH46" s="752">
        <f>IFERROR(INDEX(Sheep!$R$281:$R$288,PH45,1),0)</f>
        <v>46372</v>
      </c>
      <c r="PI46" s="752">
        <f>IFERROR(INDEX(Sheep!$R$281:$R$288,PI45,1),0)</f>
        <v>46372</v>
      </c>
      <c r="PJ46" s="752">
        <f>IFERROR(INDEX(Sheep!$R$281:$R$288,PJ45,1),0)</f>
        <v>46372</v>
      </c>
      <c r="PK46" s="752">
        <f>IFERROR(INDEX(Sheep!$R$281:$R$288,PK45,1),0)</f>
        <v>46372</v>
      </c>
      <c r="PL46" s="752">
        <f>IFERROR(INDEX(Sheep!$R$281:$R$288,PL45,1),0)</f>
        <v>46372</v>
      </c>
      <c r="PM46" s="752">
        <f>IFERROR(INDEX(Sheep!$R$281:$R$288,PM45,1),0)</f>
        <v>46372</v>
      </c>
      <c r="PN46" s="752">
        <f>IFERROR(INDEX(Sheep!$R$281:$R$288,PN45,1),0)</f>
        <v>46372</v>
      </c>
      <c r="PO46" s="752">
        <f>IFERROR(INDEX(Sheep!$R$281:$R$288,PO45,1),0)</f>
        <v>46372</v>
      </c>
      <c r="PP46" s="752">
        <f>IFERROR(INDEX(Sheep!$R$281:$R$288,PP45,1),0)</f>
        <v>46372</v>
      </c>
      <c r="PQ46" s="752">
        <f>IFERROR(INDEX(Sheep!$R$281:$R$288,PQ45,1),0)</f>
        <v>46372</v>
      </c>
      <c r="PR46" s="752">
        <f>IFERROR(INDEX(Sheep!$R$281:$R$288,PR45,1),0)</f>
        <v>46372</v>
      </c>
      <c r="PS46" s="752">
        <f>IFERROR(INDEX(Sheep!$R$281:$R$288,PS45,1),0)</f>
        <v>46372</v>
      </c>
      <c r="PT46" s="752">
        <f>IFERROR(INDEX(Sheep!$R$281:$R$288,PT45,1),0)</f>
        <v>46372</v>
      </c>
      <c r="PU46" s="752">
        <f>IFERROR(INDEX(Sheep!$R$281:$R$288,PU45,1),0)</f>
        <v>46372</v>
      </c>
      <c r="PV46" s="752">
        <f>IFERROR(INDEX(Sheep!$R$281:$R$288,PV45,1),0)</f>
        <v>46372</v>
      </c>
      <c r="PW46" s="752">
        <f>IFERROR(INDEX(Sheep!$R$281:$R$288,PW45,1),0)</f>
        <v>46372</v>
      </c>
      <c r="PX46" s="752">
        <f>IFERROR(INDEX(Sheep!$R$281:$R$288,PX45,1),0)</f>
        <v>46372</v>
      </c>
      <c r="PY46" s="752">
        <f>IFERROR(INDEX(Sheep!$R$281:$R$288,PY45,1),0)</f>
        <v>46372</v>
      </c>
      <c r="PZ46" s="752">
        <f>IFERROR(INDEX(Sheep!$R$281:$R$288,PZ45,1),0)</f>
        <v>46372</v>
      </c>
      <c r="QA46" s="752">
        <f>IFERROR(INDEX(Sheep!$R$281:$R$288,QA45,1),0)</f>
        <v>46372</v>
      </c>
      <c r="QB46" s="752">
        <f>IFERROR(INDEX(Sheep!$R$281:$R$288,QB45,1),0)</f>
        <v>46372</v>
      </c>
      <c r="QC46" s="752">
        <f>IFERROR(INDEX(Sheep!$R$281:$R$288,QC45,1),0)</f>
        <v>46372</v>
      </c>
      <c r="QD46" s="752">
        <f>IFERROR(INDEX(Sheep!$R$281:$R$288,QD45,1),0)</f>
        <v>46372</v>
      </c>
      <c r="QE46" s="752">
        <f>IFERROR(INDEX(Sheep!$R$281:$R$288,QE45,1),0)</f>
        <v>46372</v>
      </c>
      <c r="QF46" s="752">
        <f>IFERROR(INDEX(Sheep!$R$281:$R$288,QF45,1),0)</f>
        <v>46372</v>
      </c>
      <c r="QG46" s="752">
        <f>IFERROR(INDEX(Sheep!$R$281:$R$288,QG45,1),0)</f>
        <v>46372</v>
      </c>
      <c r="QH46" s="752">
        <f>IFERROR(INDEX(Sheep!$R$281:$R$288,QH45,1),0)</f>
        <v>46372</v>
      </c>
      <c r="QI46" s="752">
        <f>IFERROR(INDEX(Sheep!$R$281:$R$288,QI45,1),0)</f>
        <v>46372</v>
      </c>
      <c r="QJ46" s="752">
        <f>IFERROR(INDEX(Sheep!$R$281:$R$288,QJ45,1),0)</f>
        <v>46372</v>
      </c>
      <c r="QK46" s="752">
        <f>IFERROR(INDEX(Sheep!$R$281:$R$288,QK45,1),0)</f>
        <v>46372</v>
      </c>
      <c r="QL46" s="752">
        <f>IFERROR(INDEX(Sheep!$R$281:$R$288,QL45,1),0)</f>
        <v>46372</v>
      </c>
      <c r="QM46" s="752">
        <f>IFERROR(INDEX(Sheep!$R$281:$R$288,QM45,1),0)</f>
        <v>46372</v>
      </c>
      <c r="QN46" s="752">
        <f>IFERROR(INDEX(Sheep!$R$281:$R$288,QN45,1),0)</f>
        <v>46372</v>
      </c>
      <c r="QO46" s="752">
        <f>IFERROR(INDEX(Sheep!$R$281:$R$288,QO45,1),0)</f>
        <v>46372</v>
      </c>
      <c r="QP46" s="752">
        <f>IFERROR(INDEX(Sheep!$R$281:$R$288,QP45,1),0)</f>
        <v>46372</v>
      </c>
      <c r="QQ46" s="752">
        <f>IFERROR(INDEX(Sheep!$R$281:$R$288,QQ45,1),0)</f>
        <v>46372</v>
      </c>
      <c r="QR46" s="752">
        <f>IFERROR(INDEX(Sheep!$R$281:$R$288,QR45,1),0)</f>
        <v>46372</v>
      </c>
      <c r="QS46" s="752">
        <f>IFERROR(INDEX(Sheep!$R$281:$R$288,QS45,1),0)</f>
        <v>46372</v>
      </c>
      <c r="QT46" s="752">
        <f>IFERROR(INDEX(Sheep!$R$281:$R$288,QT45,1),0)</f>
        <v>46372</v>
      </c>
      <c r="QU46" s="752">
        <f>IFERROR(INDEX(Sheep!$R$281:$R$288,QU45,1),0)</f>
        <v>46372</v>
      </c>
      <c r="QV46" s="752">
        <f>IFERROR(INDEX(Sheep!$R$281:$R$288,QV45,1),0)</f>
        <v>46372</v>
      </c>
      <c r="QW46" s="752">
        <f>IFERROR(INDEX(Sheep!$R$281:$R$288,QW45,1),0)</f>
        <v>46372</v>
      </c>
      <c r="QX46" s="752">
        <f>IFERROR(INDEX(Sheep!$R$281:$R$288,QX45,1),0)</f>
        <v>46372</v>
      </c>
      <c r="QY46" s="752">
        <f>IFERROR(INDEX(Sheep!$R$281:$R$288,QY45,1),0)</f>
        <v>46372</v>
      </c>
      <c r="QZ46" s="752">
        <f>IFERROR(INDEX(Sheep!$R$281:$R$288,QZ45,1),0)</f>
        <v>46372</v>
      </c>
      <c r="RA46" s="752">
        <f>IFERROR(INDEX(Sheep!$R$281:$R$288,RA45,1),0)</f>
        <v>46372</v>
      </c>
      <c r="RB46" s="752">
        <f>IFERROR(INDEX(Sheep!$R$281:$R$288,RB45,1),0)</f>
        <v>46372</v>
      </c>
      <c r="RC46" s="752">
        <f>IFERROR(INDEX(Sheep!$R$281:$R$288,RC45,1),0)</f>
        <v>46372</v>
      </c>
      <c r="RD46" s="752">
        <f>IFERROR(INDEX(Sheep!$R$281:$R$288,RD45,1),0)</f>
        <v>46372</v>
      </c>
      <c r="RE46" s="752">
        <f>IFERROR(INDEX(Sheep!$R$281:$R$288,RE45,1),0)</f>
        <v>46372</v>
      </c>
      <c r="RF46" s="752">
        <f>IFERROR(INDEX(Sheep!$R$281:$R$288,RF45,1),0)</f>
        <v>46372</v>
      </c>
      <c r="RG46" s="752">
        <f>IFERROR(INDEX(Sheep!$R$281:$R$288,RG45,1),0)</f>
        <v>46372</v>
      </c>
      <c r="RH46" s="752">
        <f>IFERROR(INDEX(Sheep!$R$281:$R$288,RH45,1),0)</f>
        <v>46372</v>
      </c>
      <c r="RI46" s="752">
        <f>IFERROR(INDEX(Sheep!$R$281:$R$288,RI45,1),0)</f>
        <v>46372</v>
      </c>
      <c r="RJ46" s="752">
        <f>IFERROR(INDEX(Sheep!$R$281:$R$288,RJ45,1),0)</f>
        <v>46372</v>
      </c>
      <c r="RK46" s="752">
        <f>IFERROR(INDEX(Sheep!$R$281:$R$288,RK45,1),0)</f>
        <v>46372</v>
      </c>
      <c r="RL46" s="752">
        <f>IFERROR(INDEX(Sheep!$R$281:$R$288,RL45,1),0)</f>
        <v>46372</v>
      </c>
      <c r="RM46" s="752">
        <f>IFERROR(INDEX(Sheep!$R$281:$R$288,RM45,1),0)</f>
        <v>46372</v>
      </c>
      <c r="RN46" s="752">
        <f>IFERROR(INDEX(Sheep!$R$281:$R$288,RN45,1),0)</f>
        <v>46372</v>
      </c>
      <c r="RO46" s="752">
        <f>IFERROR(INDEX(Sheep!$R$281:$R$288,RO45,1),0)</f>
        <v>46372</v>
      </c>
      <c r="RP46" s="752">
        <f>IFERROR(INDEX(Sheep!$R$281:$R$288,RP45,1),0)</f>
        <v>46372</v>
      </c>
      <c r="RQ46" s="752">
        <f>IFERROR(INDEX(Sheep!$R$281:$R$288,RQ45,1),0)</f>
        <v>46372</v>
      </c>
      <c r="RR46" s="752">
        <f>IFERROR(INDEX(Sheep!$R$281:$R$288,RR45,1),0)</f>
        <v>46372</v>
      </c>
      <c r="RS46" s="752">
        <f>IFERROR(INDEX(Sheep!$R$281:$R$288,RS45,1),0)</f>
        <v>46372</v>
      </c>
      <c r="RT46" s="752">
        <f>IFERROR(INDEX(Sheep!$R$281:$R$288,RT45,1),0)</f>
        <v>46372</v>
      </c>
      <c r="RU46" s="752">
        <f>IFERROR(INDEX(Sheep!$R$281:$R$288,RU45,1),0)</f>
        <v>46372</v>
      </c>
      <c r="RV46" s="752">
        <f>IFERROR(INDEX(Sheep!$R$281:$R$288,RV45,1),0)</f>
        <v>46372</v>
      </c>
      <c r="RW46" s="752">
        <f>IFERROR(INDEX(Sheep!$R$281:$R$288,RW45,1),0)</f>
        <v>46372</v>
      </c>
      <c r="RX46" s="752">
        <f>IFERROR(INDEX(Sheep!$R$281:$R$288,RX45,1),0)</f>
        <v>46372</v>
      </c>
      <c r="RY46" s="752">
        <f>IFERROR(INDEX(Sheep!$R$281:$R$288,RY45,1),0)</f>
        <v>46372</v>
      </c>
      <c r="RZ46" s="752">
        <f>IFERROR(INDEX(Sheep!$R$281:$R$288,RZ45,1),0)</f>
        <v>46372</v>
      </c>
      <c r="SA46" s="752">
        <f>IFERROR(INDEX(Sheep!$R$281:$R$288,SA45,1),0)</f>
        <v>46372</v>
      </c>
      <c r="SB46" s="752">
        <f>IFERROR(INDEX(Sheep!$R$281:$R$288,SB45,1),0)</f>
        <v>46372</v>
      </c>
      <c r="SC46" s="752">
        <f>IFERROR(INDEX(Sheep!$R$281:$R$288,SC45,1),0)</f>
        <v>46372</v>
      </c>
      <c r="SD46" s="752">
        <f>IFERROR(INDEX(Sheep!$R$281:$R$288,SD45,1),0)</f>
        <v>46372</v>
      </c>
      <c r="SE46" s="752">
        <f>IFERROR(INDEX(Sheep!$R$281:$R$288,SE45,1),0)</f>
        <v>46372</v>
      </c>
      <c r="SF46" s="752">
        <f>IFERROR(INDEX(Sheep!$R$281:$R$288,SF45,1),0)</f>
        <v>46372</v>
      </c>
      <c r="SG46" s="752">
        <f>IFERROR(INDEX(Sheep!$R$281:$R$288,SG45,1),0)</f>
        <v>46372</v>
      </c>
      <c r="SH46" s="752">
        <f>IFERROR(INDEX(Sheep!$R$281:$R$288,SH45,1),0)</f>
        <v>46372</v>
      </c>
      <c r="SI46" s="752">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849</v>
      </c>
      <c r="J47" s="469" t="str">
        <f>Sheep!$H258</f>
        <v>Autumn</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Join-1</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Scan-1</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Birth-1</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Wean-1</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Alt1-1</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Alt2-1</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Scan-3</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Scan-4</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Scan-5</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Scan-6</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Scan-7</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Scan-8</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847</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848</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Spring</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Scan-3</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Scan-4</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Scan-5</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Scan-6</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Scan-7</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Scan-8</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850</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851</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859</v>
      </c>
      <c r="I54" s="489" t="s">
        <v>871</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collapsed="1" x14ac:dyDescent="0.25">
      <c r="A57" s="440"/>
      <c r="B57" s="449"/>
      <c r="C57" s="659">
        <f>INT($C$40)+2</f>
        <v>3</v>
      </c>
      <c r="D57" s="471"/>
      <c r="E57" s="529">
        <v>1</v>
      </c>
      <c r="F57" s="529"/>
      <c r="G57" s="471"/>
      <c r="H57" s="676" t="s">
        <v>852</v>
      </c>
      <c r="I57" s="677" t="s">
        <v>853</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hidden="1"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hidden="1"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collapsed="1" x14ac:dyDescent="0.25">
      <c r="A60" s="440"/>
      <c r="B60" s="449"/>
      <c r="C60" s="659">
        <f>INT($C$40)+2</f>
        <v>3</v>
      </c>
      <c r="D60" s="471"/>
      <c r="E60" s="529">
        <v>2</v>
      </c>
      <c r="F60" s="529"/>
      <c r="G60" s="471"/>
      <c r="H60" s="476" t="s">
        <v>854</v>
      </c>
      <c r="I60" s="492" t="s">
        <v>853</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hidden="1"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hidden="1"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collapsed="1" x14ac:dyDescent="0.25">
      <c r="A63" s="440"/>
      <c r="B63" s="449"/>
      <c r="C63" s="659">
        <f>INT($C$40)+2</f>
        <v>3</v>
      </c>
      <c r="D63" s="471"/>
      <c r="E63" s="529">
        <v>3</v>
      </c>
      <c r="F63" s="529"/>
      <c r="G63" s="471"/>
      <c r="H63" s="476" t="s">
        <v>855</v>
      </c>
      <c r="I63" s="492" t="s">
        <v>853</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hidden="1"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hidden="1"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856</v>
      </c>
      <c r="I66" s="492" t="s">
        <v>853</v>
      </c>
      <c r="J66" s="492">
        <f>J63+1</f>
        <v>3</v>
      </c>
      <c r="K66" s="790">
        <v>1.37</v>
      </c>
      <c r="L66" s="791">
        <v>1.37</v>
      </c>
      <c r="M66" s="791">
        <v>1.37</v>
      </c>
      <c r="N66" s="791">
        <v>2.0299999999999998</v>
      </c>
      <c r="O66" s="791">
        <v>2.0299999999999998</v>
      </c>
      <c r="P66" s="791">
        <v>2.0299999999999998</v>
      </c>
      <c r="Q66" s="791">
        <v>2.0299999999999998</v>
      </c>
      <c r="R66" s="791">
        <v>2.0299999999999998</v>
      </c>
      <c r="S66" s="791">
        <v>2.0299999999999998</v>
      </c>
      <c r="T66" s="791">
        <v>2.0299999999999998</v>
      </c>
      <c r="U66" s="791">
        <v>2.1</v>
      </c>
      <c r="V66" s="791">
        <v>2.1</v>
      </c>
      <c r="W66" s="791">
        <v>2.1</v>
      </c>
      <c r="X66" s="791">
        <v>2.1</v>
      </c>
      <c r="Y66" s="791">
        <v>2.1800000000000002</v>
      </c>
      <c r="Z66" s="791">
        <v>2.1800000000000002</v>
      </c>
      <c r="AA66" s="791">
        <v>1.78</v>
      </c>
      <c r="AB66" s="791">
        <v>1.78</v>
      </c>
      <c r="AC66" s="791">
        <v>1.78</v>
      </c>
      <c r="AD66" s="791">
        <v>1.27</v>
      </c>
      <c r="AE66" s="791">
        <v>1.27</v>
      </c>
      <c r="AF66" s="791">
        <v>1.27</v>
      </c>
      <c r="AG66" s="791">
        <v>1.27</v>
      </c>
      <c r="AH66" s="791">
        <v>1.1499999999999999</v>
      </c>
      <c r="AI66" s="791">
        <v>1.1499999999999999</v>
      </c>
      <c r="AJ66" s="791">
        <v>1.1499999999999999</v>
      </c>
      <c r="AK66" s="791">
        <v>1.1499999999999999</v>
      </c>
      <c r="AL66" s="791">
        <v>1.1499999999999999</v>
      </c>
      <c r="AM66" s="791">
        <v>1.1499999999999999</v>
      </c>
      <c r="AN66" s="791">
        <v>1.1499999999999999</v>
      </c>
      <c r="AO66" s="791">
        <v>1.1499999999999999</v>
      </c>
      <c r="AP66" s="791">
        <v>0.59</v>
      </c>
      <c r="AQ66" s="791">
        <v>0.59</v>
      </c>
      <c r="AR66" s="791">
        <v>0.59</v>
      </c>
      <c r="AS66" s="791">
        <v>0.59</v>
      </c>
      <c r="AT66" s="791">
        <v>0.59</v>
      </c>
      <c r="AU66" s="791">
        <v>0.59</v>
      </c>
      <c r="AV66" s="791">
        <v>0.59</v>
      </c>
      <c r="AW66" s="791">
        <v>1.08</v>
      </c>
      <c r="AX66" s="791">
        <v>1.08</v>
      </c>
      <c r="AY66" s="791">
        <v>1.08</v>
      </c>
      <c r="AZ66" s="791">
        <v>1.08</v>
      </c>
      <c r="BA66" s="791">
        <v>1.08</v>
      </c>
      <c r="BB66" s="791">
        <v>1.24</v>
      </c>
      <c r="BC66" s="791">
        <v>1.24</v>
      </c>
      <c r="BD66" s="791">
        <v>1.24</v>
      </c>
      <c r="BE66" s="791">
        <v>1.24</v>
      </c>
      <c r="BF66" s="791">
        <v>1.37</v>
      </c>
      <c r="BG66" s="791">
        <v>1.37</v>
      </c>
      <c r="BH66" s="791">
        <v>1.37</v>
      </c>
      <c r="BI66" s="791">
        <v>1.37</v>
      </c>
      <c r="BJ66" s="791">
        <v>1.37</v>
      </c>
      <c r="BK66" s="791">
        <v>1.37</v>
      </c>
      <c r="BL66" s="791">
        <v>1.37</v>
      </c>
      <c r="BM66" s="791">
        <v>1.37</v>
      </c>
      <c r="BN66" s="791">
        <v>2.0299999999999998</v>
      </c>
      <c r="BO66" s="791">
        <v>2.0299999999999998</v>
      </c>
      <c r="BP66" s="791">
        <v>2.0299999999999998</v>
      </c>
      <c r="BQ66" s="791">
        <v>2.0299999999999998</v>
      </c>
      <c r="BR66" s="791">
        <v>1.91</v>
      </c>
      <c r="BS66" s="791">
        <v>1.91</v>
      </c>
      <c r="BT66" s="791">
        <v>1.91</v>
      </c>
      <c r="BU66" s="791">
        <v>2.1</v>
      </c>
      <c r="BV66" s="791">
        <v>2.1</v>
      </c>
      <c r="BW66" s="791">
        <v>2.1</v>
      </c>
      <c r="BX66" s="791">
        <v>2.1</v>
      </c>
      <c r="BY66" s="791">
        <v>2.1800000000000002</v>
      </c>
      <c r="BZ66" s="791">
        <v>2.1800000000000002</v>
      </c>
      <c r="CA66" s="791">
        <v>1.78</v>
      </c>
      <c r="CB66" s="791">
        <v>1.78</v>
      </c>
      <c r="CC66" s="791">
        <v>1.89</v>
      </c>
      <c r="CD66" s="791">
        <v>1.27</v>
      </c>
      <c r="CE66" s="791">
        <v>1.27</v>
      </c>
      <c r="CF66" s="791">
        <v>1.27</v>
      </c>
      <c r="CG66" s="791">
        <v>1.27</v>
      </c>
      <c r="CH66" s="791">
        <v>1.1499999999999999</v>
      </c>
      <c r="CI66" s="791">
        <v>1.1499999999999999</v>
      </c>
      <c r="CJ66" s="791">
        <v>1.1499999999999999</v>
      </c>
      <c r="CK66" s="791">
        <v>1.1499999999999999</v>
      </c>
      <c r="CL66" s="791">
        <v>1.1499999999999999</v>
      </c>
      <c r="CM66" s="791">
        <v>1.1499999999999999</v>
      </c>
      <c r="CN66" s="791">
        <v>1.1499999999999999</v>
      </c>
      <c r="CO66" s="791">
        <v>1.1499999999999999</v>
      </c>
      <c r="CP66" s="791">
        <v>0.59</v>
      </c>
      <c r="CQ66" s="791">
        <v>0.59</v>
      </c>
      <c r="CR66" s="791">
        <v>0.59</v>
      </c>
      <c r="CS66" s="791">
        <v>0.59</v>
      </c>
      <c r="CT66" s="791">
        <v>0.59</v>
      </c>
      <c r="CU66" s="791">
        <v>0.59</v>
      </c>
      <c r="CV66" s="791">
        <v>0.59</v>
      </c>
      <c r="CW66" s="791">
        <v>1.08</v>
      </c>
      <c r="CX66" s="791">
        <v>1.08</v>
      </c>
      <c r="CY66" s="791">
        <v>1.08</v>
      </c>
      <c r="CZ66" s="791">
        <v>1.08</v>
      </c>
      <c r="DA66" s="791">
        <v>1.08</v>
      </c>
      <c r="DB66" s="791">
        <v>1.61</v>
      </c>
      <c r="DC66" s="791">
        <v>1.61</v>
      </c>
      <c r="DD66" s="791">
        <v>1.61</v>
      </c>
      <c r="DE66" s="791">
        <v>1.61</v>
      </c>
      <c r="DF66" s="791">
        <v>1.47</v>
      </c>
      <c r="DG66" s="791">
        <v>1.47</v>
      </c>
      <c r="DH66" s="791">
        <v>1.47</v>
      </c>
      <c r="DI66" s="791">
        <v>1.47</v>
      </c>
      <c r="DJ66" s="791">
        <v>1.43</v>
      </c>
      <c r="DK66" s="791">
        <v>1.43</v>
      </c>
      <c r="DL66" s="791">
        <v>1.43</v>
      </c>
      <c r="DM66" s="791">
        <v>1.43</v>
      </c>
      <c r="DN66" s="791">
        <v>1.62</v>
      </c>
      <c r="DO66" s="791">
        <v>1.62</v>
      </c>
      <c r="DP66" s="791">
        <v>1.62</v>
      </c>
      <c r="DQ66" s="791">
        <v>1.62</v>
      </c>
      <c r="DR66" s="791">
        <v>1.73</v>
      </c>
      <c r="DS66" s="791">
        <v>1.73</v>
      </c>
      <c r="DT66" s="791">
        <v>1.73</v>
      </c>
      <c r="DU66" s="791">
        <v>2.1</v>
      </c>
      <c r="DV66" s="791">
        <v>2.1</v>
      </c>
      <c r="DW66" s="791">
        <v>2.1</v>
      </c>
      <c r="DX66" s="791">
        <v>2.1</v>
      </c>
      <c r="DY66" s="791">
        <v>2.1800000000000002</v>
      </c>
      <c r="DZ66" s="791">
        <v>2.1800000000000002</v>
      </c>
      <c r="EA66" s="791">
        <v>1.89</v>
      </c>
      <c r="EB66" s="791">
        <v>1.89</v>
      </c>
      <c r="EC66" s="791">
        <v>2.04</v>
      </c>
      <c r="ED66" s="791">
        <v>1.54</v>
      </c>
      <c r="EE66" s="791">
        <v>1.54</v>
      </c>
      <c r="EF66" s="791">
        <v>1.54</v>
      </c>
      <c r="EG66" s="791">
        <v>1.54</v>
      </c>
      <c r="EH66" s="791">
        <v>1.84</v>
      </c>
      <c r="EI66" s="791">
        <v>1.84</v>
      </c>
      <c r="EJ66" s="791">
        <v>1.84</v>
      </c>
      <c r="EK66" s="791">
        <v>1.84</v>
      </c>
      <c r="EL66" s="791">
        <v>1.84</v>
      </c>
      <c r="EM66" s="791">
        <v>1.84</v>
      </c>
      <c r="EN66" s="791">
        <v>1.84</v>
      </c>
      <c r="EO66" s="791">
        <v>1.84</v>
      </c>
      <c r="EP66" s="791">
        <v>1.24</v>
      </c>
      <c r="EQ66" s="791">
        <v>1.24</v>
      </c>
      <c r="ER66" s="791">
        <v>1.24</v>
      </c>
      <c r="ES66" s="791">
        <v>1.24</v>
      </c>
      <c r="ET66" s="791">
        <v>1.24</v>
      </c>
      <c r="EU66" s="791">
        <v>1.24</v>
      </c>
      <c r="EV66" s="791">
        <v>1.24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2.0699999999999998</v>
      </c>
      <c r="GF66" s="791">
        <v>2.0699999999999998</v>
      </c>
      <c r="GG66" s="791">
        <v>2.0699999999999998</v>
      </c>
      <c r="GH66" s="791">
        <v>1.84</v>
      </c>
      <c r="GI66" s="791">
        <v>1.84</v>
      </c>
      <c r="GJ66" s="791">
        <v>1.84</v>
      </c>
      <c r="GK66" s="791">
        <v>1.84</v>
      </c>
      <c r="GL66" s="791">
        <v>1.84</v>
      </c>
      <c r="GM66" s="791">
        <v>1.84</v>
      </c>
      <c r="GN66" s="791">
        <v>1.84</v>
      </c>
      <c r="GO66" s="791">
        <v>1.84</v>
      </c>
      <c r="GP66" s="791">
        <v>1.18</v>
      </c>
      <c r="GQ66" s="791">
        <v>1.18</v>
      </c>
      <c r="GR66" s="791">
        <v>1.18</v>
      </c>
      <c r="GS66" s="791">
        <v>1.18</v>
      </c>
      <c r="GT66" s="791">
        <v>1.18</v>
      </c>
      <c r="GU66" s="791">
        <v>1.18</v>
      </c>
      <c r="GV66" s="791">
        <v>1.18</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2.0699999999999998</v>
      </c>
      <c r="IF66" s="791">
        <v>2.0699999999999998</v>
      </c>
      <c r="IG66" s="791">
        <v>2.0699999999999998</v>
      </c>
      <c r="IH66" s="791">
        <v>1.84</v>
      </c>
      <c r="II66" s="791">
        <v>1.84</v>
      </c>
      <c r="IJ66" s="791">
        <v>1.84</v>
      </c>
      <c r="IK66" s="791">
        <v>1.84</v>
      </c>
      <c r="IL66" s="791">
        <v>1.84</v>
      </c>
      <c r="IM66" s="791">
        <v>1.84</v>
      </c>
      <c r="IN66" s="791">
        <v>1.84</v>
      </c>
      <c r="IO66" s="791">
        <v>1.84</v>
      </c>
      <c r="IP66" s="791">
        <v>1.18</v>
      </c>
      <c r="IQ66" s="791">
        <v>1.18</v>
      </c>
      <c r="IR66" s="791">
        <v>1.18</v>
      </c>
      <c r="IS66" s="791">
        <v>1.18</v>
      </c>
      <c r="IT66" s="791">
        <v>1.18</v>
      </c>
      <c r="IU66" s="791">
        <v>1.18</v>
      </c>
      <c r="IV66" s="791">
        <v>1.18</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2.0699999999999998</v>
      </c>
      <c r="KF66" s="791">
        <v>2.0699999999999998</v>
      </c>
      <c r="KG66" s="791">
        <v>2.0699999999999998</v>
      </c>
      <c r="KH66" s="791">
        <v>1.84</v>
      </c>
      <c r="KI66" s="791">
        <v>1.84</v>
      </c>
      <c r="KJ66" s="791">
        <v>1.84</v>
      </c>
      <c r="KK66" s="791">
        <v>1.84</v>
      </c>
      <c r="KL66" s="791">
        <v>1.84</v>
      </c>
      <c r="KM66" s="791">
        <v>1.84</v>
      </c>
      <c r="KN66" s="791">
        <v>1.84</v>
      </c>
      <c r="KO66" s="791">
        <v>1.84</v>
      </c>
      <c r="KP66" s="791">
        <v>1.18</v>
      </c>
      <c r="KQ66" s="791">
        <v>1.18</v>
      </c>
      <c r="KR66" s="791">
        <v>1.18</v>
      </c>
      <c r="KS66" s="791">
        <v>1.18</v>
      </c>
      <c r="KT66" s="791">
        <v>1.18</v>
      </c>
      <c r="KU66" s="791">
        <v>1.18</v>
      </c>
      <c r="KV66" s="791">
        <v>1.18</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2.0699999999999998</v>
      </c>
      <c r="MF66" s="791">
        <v>2.0699999999999998</v>
      </c>
      <c r="MG66" s="791">
        <v>2.0699999999999998</v>
      </c>
      <c r="MH66" s="791">
        <v>1.84</v>
      </c>
      <c r="MI66" s="791">
        <v>1.84</v>
      </c>
      <c r="MJ66" s="791">
        <v>1.84</v>
      </c>
      <c r="MK66" s="791">
        <v>1.84</v>
      </c>
      <c r="ML66" s="791">
        <v>1.84</v>
      </c>
      <c r="MM66" s="791">
        <v>1.84</v>
      </c>
      <c r="MN66" s="791">
        <v>1.84</v>
      </c>
      <c r="MO66" s="791">
        <v>1.84</v>
      </c>
      <c r="MP66" s="791">
        <v>1.18</v>
      </c>
      <c r="MQ66" s="791">
        <v>1.18</v>
      </c>
      <c r="MR66" s="791">
        <v>1.18</v>
      </c>
      <c r="MS66" s="791">
        <v>1.18</v>
      </c>
      <c r="MT66" s="791">
        <v>1.18</v>
      </c>
      <c r="MU66" s="791">
        <v>1.18</v>
      </c>
      <c r="MV66" s="791">
        <v>1.18</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2.0699999999999998</v>
      </c>
      <c r="OF66" s="791">
        <v>2.0699999999999998</v>
      </c>
      <c r="OG66" s="791">
        <v>2.0699999999999998</v>
      </c>
      <c r="OH66" s="791">
        <v>1.84</v>
      </c>
      <c r="OI66" s="791">
        <v>1.84</v>
      </c>
      <c r="OJ66" s="791">
        <v>1.84</v>
      </c>
      <c r="OK66" s="791">
        <v>1.84</v>
      </c>
      <c r="OL66" s="791">
        <v>1.84</v>
      </c>
      <c r="OM66" s="791">
        <v>1.84</v>
      </c>
      <c r="ON66" s="791">
        <v>1.84</v>
      </c>
      <c r="OO66" s="791">
        <v>1.84</v>
      </c>
      <c r="OP66" s="791">
        <v>1.18</v>
      </c>
      <c r="OQ66" s="791">
        <v>1.18</v>
      </c>
      <c r="OR66" s="791">
        <v>1.18</v>
      </c>
      <c r="OS66" s="791">
        <v>1.18</v>
      </c>
      <c r="OT66" s="791">
        <v>1.18</v>
      </c>
      <c r="OU66" s="791">
        <v>1.18</v>
      </c>
      <c r="OV66" s="791">
        <v>1.18</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2.0699999999999998</v>
      </c>
      <c r="QF66" s="791">
        <v>2.0699999999999998</v>
      </c>
      <c r="QG66" s="791">
        <v>2.0699999999999998</v>
      </c>
      <c r="QH66" s="791">
        <v>1.84</v>
      </c>
      <c r="QI66" s="791">
        <v>1.84</v>
      </c>
      <c r="QJ66" s="791">
        <v>1.84</v>
      </c>
      <c r="QK66" s="791">
        <v>1.84</v>
      </c>
      <c r="QL66" s="791">
        <v>1.84</v>
      </c>
      <c r="QM66" s="791">
        <v>1.84</v>
      </c>
      <c r="QN66" s="791">
        <v>1.84</v>
      </c>
      <c r="QO66" s="791">
        <v>1.84</v>
      </c>
      <c r="QP66" s="791">
        <v>1.18</v>
      </c>
      <c r="QQ66" s="791">
        <v>1.18</v>
      </c>
      <c r="QR66" s="791">
        <v>1.18</v>
      </c>
      <c r="QS66" s="791">
        <v>1.18</v>
      </c>
      <c r="QT66" s="791">
        <v>1.18</v>
      </c>
      <c r="QU66" s="791">
        <v>1.18</v>
      </c>
      <c r="QV66" s="791">
        <v>1.18</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1.84</v>
      </c>
      <c r="SI66" s="792">
        <v>1.84</v>
      </c>
      <c r="SJ66" s="471" t="s">
        <v>491</v>
      </c>
      <c r="SK66" s="452"/>
      <c r="SL66" s="440"/>
      <c r="SM66" s="440"/>
      <c r="SN66" s="440"/>
    </row>
    <row r="67" spans="1:508" outlineLevel="3" x14ac:dyDescent="0.25">
      <c r="A67" s="440"/>
      <c r="B67" s="449"/>
      <c r="C67" s="659">
        <f t="shared" si="32"/>
        <v>4</v>
      </c>
      <c r="D67" s="471"/>
      <c r="E67" s="529"/>
      <c r="F67" s="529"/>
      <c r="G67" s="471"/>
      <c r="H67" s="478"/>
      <c r="I67" s="492" t="s">
        <v>234</v>
      </c>
      <c r="J67" s="681"/>
      <c r="K67" s="793">
        <v>0.99</v>
      </c>
      <c r="L67" s="794">
        <v>0.99</v>
      </c>
      <c r="M67" s="794">
        <v>0.99</v>
      </c>
      <c r="N67" s="794">
        <v>1.5</v>
      </c>
      <c r="O67" s="794">
        <v>1.5</v>
      </c>
      <c r="P67" s="794">
        <v>1.5</v>
      </c>
      <c r="Q67" s="794">
        <v>1.5</v>
      </c>
      <c r="R67" s="794">
        <v>1.5</v>
      </c>
      <c r="S67" s="794">
        <v>1.5</v>
      </c>
      <c r="T67" s="794">
        <v>1.5</v>
      </c>
      <c r="U67" s="794">
        <v>1.89</v>
      </c>
      <c r="V67" s="794">
        <v>1.89</v>
      </c>
      <c r="W67" s="794">
        <v>1.89</v>
      </c>
      <c r="X67" s="794">
        <v>1.89</v>
      </c>
      <c r="Y67" s="794">
        <v>2.0699999999999998</v>
      </c>
      <c r="Z67" s="794">
        <v>2.0699999999999998</v>
      </c>
      <c r="AA67" s="794">
        <v>1.41</v>
      </c>
      <c r="AB67" s="794">
        <v>1.41</v>
      </c>
      <c r="AC67" s="794">
        <v>1.41</v>
      </c>
      <c r="AD67" s="794">
        <v>1.1399999999999999</v>
      </c>
      <c r="AE67" s="794">
        <v>1.1399999999999999</v>
      </c>
      <c r="AF67" s="794">
        <v>1.1399999999999999</v>
      </c>
      <c r="AG67" s="794">
        <v>1.1399999999999999</v>
      </c>
      <c r="AH67" s="794">
        <v>1.01</v>
      </c>
      <c r="AI67" s="794">
        <v>1.01</v>
      </c>
      <c r="AJ67" s="794">
        <v>1.01</v>
      </c>
      <c r="AK67" s="794">
        <v>1.01</v>
      </c>
      <c r="AL67" s="794">
        <v>1.01</v>
      </c>
      <c r="AM67" s="794">
        <v>1.01</v>
      </c>
      <c r="AN67" s="794">
        <v>1.01</v>
      </c>
      <c r="AO67" s="794">
        <v>1.01</v>
      </c>
      <c r="AP67" s="794">
        <v>0.46</v>
      </c>
      <c r="AQ67" s="794">
        <v>0.46</v>
      </c>
      <c r="AR67" s="794">
        <v>0.46</v>
      </c>
      <c r="AS67" s="794">
        <v>0.46</v>
      </c>
      <c r="AT67" s="794">
        <v>0.46</v>
      </c>
      <c r="AU67" s="794">
        <v>0.46</v>
      </c>
      <c r="AV67" s="794">
        <v>0.46</v>
      </c>
      <c r="AW67" s="794">
        <v>0.88</v>
      </c>
      <c r="AX67" s="794">
        <v>0.88</v>
      </c>
      <c r="AY67" s="794">
        <v>0.88</v>
      </c>
      <c r="AZ67" s="794">
        <v>0.88</v>
      </c>
      <c r="BA67" s="794">
        <v>0.88</v>
      </c>
      <c r="BB67" s="794">
        <v>0.87</v>
      </c>
      <c r="BC67" s="794">
        <v>0.87</v>
      </c>
      <c r="BD67" s="794">
        <v>0.87</v>
      </c>
      <c r="BE67" s="794">
        <v>0.87</v>
      </c>
      <c r="BF67" s="794">
        <v>0.99</v>
      </c>
      <c r="BG67" s="794">
        <v>0.99</v>
      </c>
      <c r="BH67" s="794">
        <v>0.99</v>
      </c>
      <c r="BI67" s="794">
        <v>0.99</v>
      </c>
      <c r="BJ67" s="794">
        <v>0.99</v>
      </c>
      <c r="BK67" s="794">
        <v>0.99</v>
      </c>
      <c r="BL67" s="794">
        <v>0.99</v>
      </c>
      <c r="BM67" s="794">
        <v>0.99</v>
      </c>
      <c r="BN67" s="794">
        <v>1.5</v>
      </c>
      <c r="BO67" s="794">
        <v>1.5</v>
      </c>
      <c r="BP67" s="794">
        <v>1.5</v>
      </c>
      <c r="BQ67" s="794">
        <v>1.5</v>
      </c>
      <c r="BR67" s="794">
        <v>1.24</v>
      </c>
      <c r="BS67" s="794">
        <v>1.24</v>
      </c>
      <c r="BT67" s="794">
        <v>1.24</v>
      </c>
      <c r="BU67" s="794">
        <v>1.89</v>
      </c>
      <c r="BV67" s="794">
        <v>1.89</v>
      </c>
      <c r="BW67" s="794">
        <v>1.89</v>
      </c>
      <c r="BX67" s="794">
        <v>1.89</v>
      </c>
      <c r="BY67" s="794">
        <v>2.0699999999999998</v>
      </c>
      <c r="BZ67" s="794">
        <v>2.0699999999999998</v>
      </c>
      <c r="CA67" s="794">
        <v>1.41</v>
      </c>
      <c r="CB67" s="794">
        <v>1.41</v>
      </c>
      <c r="CC67" s="794">
        <v>1.51</v>
      </c>
      <c r="CD67" s="794">
        <v>1.1399999999999999</v>
      </c>
      <c r="CE67" s="794">
        <v>1.1399999999999999</v>
      </c>
      <c r="CF67" s="794">
        <v>1.1399999999999999</v>
      </c>
      <c r="CG67" s="794">
        <v>1.1399999999999999</v>
      </c>
      <c r="CH67" s="794">
        <v>1.01</v>
      </c>
      <c r="CI67" s="794">
        <v>1.01</v>
      </c>
      <c r="CJ67" s="794">
        <v>1.01</v>
      </c>
      <c r="CK67" s="794">
        <v>1.01</v>
      </c>
      <c r="CL67" s="794">
        <v>1.01</v>
      </c>
      <c r="CM67" s="794">
        <v>1.01</v>
      </c>
      <c r="CN67" s="794">
        <v>1.01</v>
      </c>
      <c r="CO67" s="794">
        <v>1.01</v>
      </c>
      <c r="CP67" s="794">
        <v>0.46</v>
      </c>
      <c r="CQ67" s="794">
        <v>0.46</v>
      </c>
      <c r="CR67" s="794">
        <v>0.46</v>
      </c>
      <c r="CS67" s="794">
        <v>0.46</v>
      </c>
      <c r="CT67" s="794">
        <v>0.46</v>
      </c>
      <c r="CU67" s="794">
        <v>0.46</v>
      </c>
      <c r="CV67" s="794">
        <v>0.46</v>
      </c>
      <c r="CW67" s="794">
        <v>0.88</v>
      </c>
      <c r="CX67" s="794">
        <v>0.88</v>
      </c>
      <c r="CY67" s="794">
        <v>0.88</v>
      </c>
      <c r="CZ67" s="794">
        <v>0.88</v>
      </c>
      <c r="DA67" s="794">
        <v>0.88</v>
      </c>
      <c r="DB67" s="794">
        <v>1.37</v>
      </c>
      <c r="DC67" s="794">
        <v>1.37</v>
      </c>
      <c r="DD67" s="794">
        <v>1.37</v>
      </c>
      <c r="DE67" s="794">
        <v>1.37</v>
      </c>
      <c r="DF67" s="794">
        <v>1.2</v>
      </c>
      <c r="DG67" s="794">
        <v>1.2</v>
      </c>
      <c r="DH67" s="794">
        <v>1.2</v>
      </c>
      <c r="DI67" s="794">
        <v>1.2</v>
      </c>
      <c r="DJ67" s="794">
        <v>1.1599999999999999</v>
      </c>
      <c r="DK67" s="794">
        <v>1.1599999999999999</v>
      </c>
      <c r="DL67" s="794">
        <v>1.1599999999999999</v>
      </c>
      <c r="DM67" s="794">
        <v>1.1599999999999999</v>
      </c>
      <c r="DN67" s="794">
        <v>1.31</v>
      </c>
      <c r="DO67" s="794">
        <v>1.31</v>
      </c>
      <c r="DP67" s="794">
        <v>1.31</v>
      </c>
      <c r="DQ67" s="794">
        <v>1.31</v>
      </c>
      <c r="DR67" s="794">
        <v>1.43</v>
      </c>
      <c r="DS67" s="794">
        <v>1.43</v>
      </c>
      <c r="DT67" s="794">
        <v>1.43</v>
      </c>
      <c r="DU67" s="794">
        <v>2.0499999999999998</v>
      </c>
      <c r="DV67" s="794">
        <v>2.0499999999999998</v>
      </c>
      <c r="DW67" s="794">
        <v>2.0499999999999998</v>
      </c>
      <c r="DX67" s="794">
        <v>2.0499999999999998</v>
      </c>
      <c r="DY67" s="794">
        <v>2.08</v>
      </c>
      <c r="DZ67" s="794">
        <v>2.08</v>
      </c>
      <c r="EA67" s="794">
        <v>1.51</v>
      </c>
      <c r="EB67" s="794">
        <v>1.51</v>
      </c>
      <c r="EC67" s="794">
        <v>1.51</v>
      </c>
      <c r="ED67" s="794">
        <v>1.2</v>
      </c>
      <c r="EE67" s="794">
        <v>1.2</v>
      </c>
      <c r="EF67" s="794">
        <v>1.2</v>
      </c>
      <c r="EG67" s="794">
        <v>1.2</v>
      </c>
      <c r="EH67" s="794">
        <v>1.21</v>
      </c>
      <c r="EI67" s="794">
        <v>1.21</v>
      </c>
      <c r="EJ67" s="794">
        <v>1.21</v>
      </c>
      <c r="EK67" s="794">
        <v>1.21</v>
      </c>
      <c r="EL67" s="794">
        <v>1.21</v>
      </c>
      <c r="EM67" s="794">
        <v>1.21</v>
      </c>
      <c r="EN67" s="794">
        <v>1.21</v>
      </c>
      <c r="EO67" s="794">
        <v>1.21</v>
      </c>
      <c r="EP67" s="794">
        <v>0.66</v>
      </c>
      <c r="EQ67" s="794">
        <v>0.66</v>
      </c>
      <c r="ER67" s="794">
        <v>0.66</v>
      </c>
      <c r="ES67" s="794">
        <v>0.66</v>
      </c>
      <c r="ET67" s="794">
        <v>0.66</v>
      </c>
      <c r="EU67" s="794">
        <v>0.66</v>
      </c>
      <c r="EV67" s="794">
        <v>0.66</v>
      </c>
      <c r="EW67" s="794">
        <v>0.96</v>
      </c>
      <c r="EX67" s="794">
        <v>0.96</v>
      </c>
      <c r="EY67" s="794">
        <v>0.96</v>
      </c>
      <c r="EZ67" s="794">
        <v>0.96</v>
      </c>
      <c r="FA67" s="794">
        <v>0.96</v>
      </c>
      <c r="FB67" s="794">
        <v>1.49</v>
      </c>
      <c r="FC67" s="794">
        <v>1.49</v>
      </c>
      <c r="FD67" s="794">
        <v>1.49</v>
      </c>
      <c r="FE67" s="794">
        <v>1.49</v>
      </c>
      <c r="FF67" s="794">
        <v>1.23</v>
      </c>
      <c r="FG67" s="794">
        <v>1.23</v>
      </c>
      <c r="FH67" s="794">
        <v>1.23</v>
      </c>
      <c r="FI67" s="794">
        <v>1.23</v>
      </c>
      <c r="FJ67" s="794">
        <v>1.1599999999999999</v>
      </c>
      <c r="FK67" s="794">
        <v>1.1599999999999999</v>
      </c>
      <c r="FL67" s="794">
        <v>1.1599999999999999</v>
      </c>
      <c r="FM67" s="794">
        <v>1.1599999999999999</v>
      </c>
      <c r="FN67" s="794">
        <v>1.53</v>
      </c>
      <c r="FO67" s="794">
        <v>1.53</v>
      </c>
      <c r="FP67" s="794">
        <v>1.53</v>
      </c>
      <c r="FQ67" s="794">
        <v>1.53</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1.78</v>
      </c>
      <c r="GF67" s="794">
        <v>1.78</v>
      </c>
      <c r="GG67" s="794">
        <v>1.78</v>
      </c>
      <c r="GH67" s="794">
        <v>1.21</v>
      </c>
      <c r="GI67" s="794">
        <v>1.21</v>
      </c>
      <c r="GJ67" s="794">
        <v>1.21</v>
      </c>
      <c r="GK67" s="794">
        <v>1.21</v>
      </c>
      <c r="GL67" s="794">
        <v>1.21</v>
      </c>
      <c r="GM67" s="794">
        <v>1.21</v>
      </c>
      <c r="GN67" s="794">
        <v>1.21</v>
      </c>
      <c r="GO67" s="794">
        <v>1.21</v>
      </c>
      <c r="GP67" s="794">
        <v>0.75</v>
      </c>
      <c r="GQ67" s="794">
        <v>0.75</v>
      </c>
      <c r="GR67" s="794">
        <v>0.75</v>
      </c>
      <c r="GS67" s="794">
        <v>0.75</v>
      </c>
      <c r="GT67" s="794">
        <v>0.75</v>
      </c>
      <c r="GU67" s="794">
        <v>0.75</v>
      </c>
      <c r="GV67" s="794">
        <v>0.75</v>
      </c>
      <c r="GW67" s="794">
        <v>0.96</v>
      </c>
      <c r="GX67" s="794">
        <v>0.96</v>
      </c>
      <c r="GY67" s="794">
        <v>0.96</v>
      </c>
      <c r="GZ67" s="794">
        <v>0.96</v>
      </c>
      <c r="HA67" s="794">
        <v>0.96</v>
      </c>
      <c r="HB67" s="794">
        <v>1.49</v>
      </c>
      <c r="HC67" s="794">
        <v>1.49</v>
      </c>
      <c r="HD67" s="794">
        <v>1.49</v>
      </c>
      <c r="HE67" s="794">
        <v>1.49</v>
      </c>
      <c r="HF67" s="794">
        <v>1.23</v>
      </c>
      <c r="HG67" s="794">
        <v>1.23</v>
      </c>
      <c r="HH67" s="794">
        <v>1.23</v>
      </c>
      <c r="HI67" s="794">
        <v>1.23</v>
      </c>
      <c r="HJ67" s="794">
        <v>1.1599999999999999</v>
      </c>
      <c r="HK67" s="794">
        <v>1.1599999999999999</v>
      </c>
      <c r="HL67" s="794">
        <v>1.1599999999999999</v>
      </c>
      <c r="HM67" s="794">
        <v>1.1599999999999999</v>
      </c>
      <c r="HN67" s="794">
        <v>1.53</v>
      </c>
      <c r="HO67" s="794">
        <v>1.53</v>
      </c>
      <c r="HP67" s="794">
        <v>1.53</v>
      </c>
      <c r="HQ67" s="794">
        <v>1.53</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1.78</v>
      </c>
      <c r="IF67" s="794">
        <v>1.78</v>
      </c>
      <c r="IG67" s="794">
        <v>1.78</v>
      </c>
      <c r="IH67" s="794">
        <v>1.21</v>
      </c>
      <c r="II67" s="794">
        <v>1.21</v>
      </c>
      <c r="IJ67" s="794">
        <v>1.21</v>
      </c>
      <c r="IK67" s="794">
        <v>1.21</v>
      </c>
      <c r="IL67" s="794">
        <v>1.21</v>
      </c>
      <c r="IM67" s="794">
        <v>1.21</v>
      </c>
      <c r="IN67" s="794">
        <v>1.21</v>
      </c>
      <c r="IO67" s="794">
        <v>1.21</v>
      </c>
      <c r="IP67" s="794">
        <v>0.75</v>
      </c>
      <c r="IQ67" s="794">
        <v>0.75</v>
      </c>
      <c r="IR67" s="794">
        <v>0.75</v>
      </c>
      <c r="IS67" s="794">
        <v>0.75</v>
      </c>
      <c r="IT67" s="794">
        <v>0.75</v>
      </c>
      <c r="IU67" s="794">
        <v>0.75</v>
      </c>
      <c r="IV67" s="794">
        <v>0.75</v>
      </c>
      <c r="IW67" s="794">
        <v>0.96</v>
      </c>
      <c r="IX67" s="794">
        <v>0.96</v>
      </c>
      <c r="IY67" s="794">
        <v>0.96</v>
      </c>
      <c r="IZ67" s="794">
        <v>0.96</v>
      </c>
      <c r="JA67" s="794">
        <v>0.96</v>
      </c>
      <c r="JB67" s="794">
        <v>1.49</v>
      </c>
      <c r="JC67" s="794">
        <v>1.49</v>
      </c>
      <c r="JD67" s="794">
        <v>1.49</v>
      </c>
      <c r="JE67" s="794">
        <v>1.49</v>
      </c>
      <c r="JF67" s="794">
        <v>1.23</v>
      </c>
      <c r="JG67" s="794">
        <v>1.23</v>
      </c>
      <c r="JH67" s="794">
        <v>1.23</v>
      </c>
      <c r="JI67" s="794">
        <v>1.23</v>
      </c>
      <c r="JJ67" s="794">
        <v>1.1599999999999999</v>
      </c>
      <c r="JK67" s="794">
        <v>1.1599999999999999</v>
      </c>
      <c r="JL67" s="794">
        <v>1.1599999999999999</v>
      </c>
      <c r="JM67" s="794">
        <v>1.1599999999999999</v>
      </c>
      <c r="JN67" s="794">
        <v>1.53</v>
      </c>
      <c r="JO67" s="794">
        <v>1.53</v>
      </c>
      <c r="JP67" s="794">
        <v>1.53</v>
      </c>
      <c r="JQ67" s="794">
        <v>1.53</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1.78</v>
      </c>
      <c r="KF67" s="794">
        <v>1.78</v>
      </c>
      <c r="KG67" s="794">
        <v>1.78</v>
      </c>
      <c r="KH67" s="794">
        <v>1.21</v>
      </c>
      <c r="KI67" s="794">
        <v>1.21</v>
      </c>
      <c r="KJ67" s="794">
        <v>1.21</v>
      </c>
      <c r="KK67" s="794">
        <v>1.21</v>
      </c>
      <c r="KL67" s="794">
        <v>1.21</v>
      </c>
      <c r="KM67" s="794">
        <v>1.21</v>
      </c>
      <c r="KN67" s="794">
        <v>1.21</v>
      </c>
      <c r="KO67" s="794">
        <v>1.21</v>
      </c>
      <c r="KP67" s="794">
        <v>0.75</v>
      </c>
      <c r="KQ67" s="794">
        <v>0.75</v>
      </c>
      <c r="KR67" s="794">
        <v>0.75</v>
      </c>
      <c r="KS67" s="794">
        <v>0.75</v>
      </c>
      <c r="KT67" s="794">
        <v>0.75</v>
      </c>
      <c r="KU67" s="794">
        <v>0.75</v>
      </c>
      <c r="KV67" s="794">
        <v>0.75</v>
      </c>
      <c r="KW67" s="794">
        <v>0.96</v>
      </c>
      <c r="KX67" s="794">
        <v>0.96</v>
      </c>
      <c r="KY67" s="794">
        <v>0.96</v>
      </c>
      <c r="KZ67" s="794">
        <v>0.96</v>
      </c>
      <c r="LA67" s="794">
        <v>0.96</v>
      </c>
      <c r="LB67" s="794">
        <v>1.49</v>
      </c>
      <c r="LC67" s="794">
        <v>1.49</v>
      </c>
      <c r="LD67" s="794">
        <v>1.49</v>
      </c>
      <c r="LE67" s="794">
        <v>1.49</v>
      </c>
      <c r="LF67" s="794">
        <v>1.23</v>
      </c>
      <c r="LG67" s="794">
        <v>1.23</v>
      </c>
      <c r="LH67" s="794">
        <v>1.23</v>
      </c>
      <c r="LI67" s="794">
        <v>1.23</v>
      </c>
      <c r="LJ67" s="794">
        <v>1.1599999999999999</v>
      </c>
      <c r="LK67" s="794">
        <v>1.1599999999999999</v>
      </c>
      <c r="LL67" s="794">
        <v>1.1599999999999999</v>
      </c>
      <c r="LM67" s="794">
        <v>1.1599999999999999</v>
      </c>
      <c r="LN67" s="794">
        <v>1.53</v>
      </c>
      <c r="LO67" s="794">
        <v>1.53</v>
      </c>
      <c r="LP67" s="794">
        <v>1.53</v>
      </c>
      <c r="LQ67" s="794">
        <v>1.53</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1.78</v>
      </c>
      <c r="MF67" s="794">
        <v>1.78</v>
      </c>
      <c r="MG67" s="794">
        <v>1.78</v>
      </c>
      <c r="MH67" s="794">
        <v>1.21</v>
      </c>
      <c r="MI67" s="794">
        <v>1.21</v>
      </c>
      <c r="MJ67" s="794">
        <v>1.21</v>
      </c>
      <c r="MK67" s="794">
        <v>1.21</v>
      </c>
      <c r="ML67" s="794">
        <v>1.21</v>
      </c>
      <c r="MM67" s="794">
        <v>1.21</v>
      </c>
      <c r="MN67" s="794">
        <v>1.21</v>
      </c>
      <c r="MO67" s="794">
        <v>1.21</v>
      </c>
      <c r="MP67" s="794">
        <v>0.75</v>
      </c>
      <c r="MQ67" s="794">
        <v>0.75</v>
      </c>
      <c r="MR67" s="794">
        <v>0.75</v>
      </c>
      <c r="MS67" s="794">
        <v>0.75</v>
      </c>
      <c r="MT67" s="794">
        <v>0.75</v>
      </c>
      <c r="MU67" s="794">
        <v>0.75</v>
      </c>
      <c r="MV67" s="794">
        <v>0.75</v>
      </c>
      <c r="MW67" s="794">
        <v>0.96</v>
      </c>
      <c r="MX67" s="794">
        <v>0.96</v>
      </c>
      <c r="MY67" s="794">
        <v>0.96</v>
      </c>
      <c r="MZ67" s="794">
        <v>0.96</v>
      </c>
      <c r="NA67" s="794">
        <v>0.96</v>
      </c>
      <c r="NB67" s="794">
        <v>1.49</v>
      </c>
      <c r="NC67" s="794">
        <v>1.49</v>
      </c>
      <c r="ND67" s="794">
        <v>1.49</v>
      </c>
      <c r="NE67" s="794">
        <v>1.49</v>
      </c>
      <c r="NF67" s="794">
        <v>1.23</v>
      </c>
      <c r="NG67" s="794">
        <v>1.23</v>
      </c>
      <c r="NH67" s="794">
        <v>1.23</v>
      </c>
      <c r="NI67" s="794">
        <v>1.23</v>
      </c>
      <c r="NJ67" s="794">
        <v>1.1599999999999999</v>
      </c>
      <c r="NK67" s="794">
        <v>1.1599999999999999</v>
      </c>
      <c r="NL67" s="794">
        <v>1.1599999999999999</v>
      </c>
      <c r="NM67" s="794">
        <v>1.1599999999999999</v>
      </c>
      <c r="NN67" s="794">
        <v>1.53</v>
      </c>
      <c r="NO67" s="794">
        <v>1.53</v>
      </c>
      <c r="NP67" s="794">
        <v>1.53</v>
      </c>
      <c r="NQ67" s="794">
        <v>1.53</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1.78</v>
      </c>
      <c r="OF67" s="794">
        <v>1.78</v>
      </c>
      <c r="OG67" s="794">
        <v>1.78</v>
      </c>
      <c r="OH67" s="794">
        <v>1.21</v>
      </c>
      <c r="OI67" s="794">
        <v>1.21</v>
      </c>
      <c r="OJ67" s="794">
        <v>1.21</v>
      </c>
      <c r="OK67" s="794">
        <v>1.21</v>
      </c>
      <c r="OL67" s="794">
        <v>1.21</v>
      </c>
      <c r="OM67" s="794">
        <v>1.21</v>
      </c>
      <c r="ON67" s="794">
        <v>1.21</v>
      </c>
      <c r="OO67" s="794">
        <v>1.21</v>
      </c>
      <c r="OP67" s="794">
        <v>0.75</v>
      </c>
      <c r="OQ67" s="794">
        <v>0.75</v>
      </c>
      <c r="OR67" s="794">
        <v>0.75</v>
      </c>
      <c r="OS67" s="794">
        <v>0.75</v>
      </c>
      <c r="OT67" s="794">
        <v>0.75</v>
      </c>
      <c r="OU67" s="794">
        <v>0.75</v>
      </c>
      <c r="OV67" s="794">
        <v>0.75</v>
      </c>
      <c r="OW67" s="794">
        <v>0.96</v>
      </c>
      <c r="OX67" s="794">
        <v>0.96</v>
      </c>
      <c r="OY67" s="794">
        <v>0.96</v>
      </c>
      <c r="OZ67" s="794">
        <v>0.96</v>
      </c>
      <c r="PA67" s="794">
        <v>0.96</v>
      </c>
      <c r="PB67" s="794">
        <v>1.49</v>
      </c>
      <c r="PC67" s="794">
        <v>1.49</v>
      </c>
      <c r="PD67" s="794">
        <v>1.49</v>
      </c>
      <c r="PE67" s="794">
        <v>1.49</v>
      </c>
      <c r="PF67" s="794">
        <v>1.23</v>
      </c>
      <c r="PG67" s="794">
        <v>1.23</v>
      </c>
      <c r="PH67" s="794">
        <v>1.23</v>
      </c>
      <c r="PI67" s="794">
        <v>1.23</v>
      </c>
      <c r="PJ67" s="794">
        <v>1.1599999999999999</v>
      </c>
      <c r="PK67" s="794">
        <v>1.1599999999999999</v>
      </c>
      <c r="PL67" s="794">
        <v>1.1599999999999999</v>
      </c>
      <c r="PM67" s="794">
        <v>1.1599999999999999</v>
      </c>
      <c r="PN67" s="794">
        <v>1.53</v>
      </c>
      <c r="PO67" s="794">
        <v>1.53</v>
      </c>
      <c r="PP67" s="794">
        <v>1.53</v>
      </c>
      <c r="PQ67" s="794">
        <v>1.53</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1.78</v>
      </c>
      <c r="QF67" s="794">
        <v>1.78</v>
      </c>
      <c r="QG67" s="794">
        <v>1.78</v>
      </c>
      <c r="QH67" s="794">
        <v>1.21</v>
      </c>
      <c r="QI67" s="794">
        <v>1.21</v>
      </c>
      <c r="QJ67" s="794">
        <v>1.21</v>
      </c>
      <c r="QK67" s="794">
        <v>1.21</v>
      </c>
      <c r="QL67" s="794">
        <v>1.21</v>
      </c>
      <c r="QM67" s="794">
        <v>1.21</v>
      </c>
      <c r="QN67" s="794">
        <v>1.21</v>
      </c>
      <c r="QO67" s="794">
        <v>1.21</v>
      </c>
      <c r="QP67" s="794">
        <v>0.75</v>
      </c>
      <c r="QQ67" s="794">
        <v>0.75</v>
      </c>
      <c r="QR67" s="794">
        <v>0.75</v>
      </c>
      <c r="QS67" s="794">
        <v>0.75</v>
      </c>
      <c r="QT67" s="794">
        <v>0.75</v>
      </c>
      <c r="QU67" s="794">
        <v>0.75</v>
      </c>
      <c r="QV67" s="794">
        <v>0.75</v>
      </c>
      <c r="QW67" s="794">
        <v>0.96</v>
      </c>
      <c r="QX67" s="794">
        <v>0.96</v>
      </c>
      <c r="QY67" s="794">
        <v>0.96</v>
      </c>
      <c r="QZ67" s="794">
        <v>0.96</v>
      </c>
      <c r="RA67" s="794">
        <v>0.96</v>
      </c>
      <c r="RB67" s="794">
        <v>1.49</v>
      </c>
      <c r="RC67" s="794">
        <v>1.49</v>
      </c>
      <c r="RD67" s="794">
        <v>1.49</v>
      </c>
      <c r="RE67" s="794">
        <v>1.49</v>
      </c>
      <c r="RF67" s="794">
        <v>1.23</v>
      </c>
      <c r="RG67" s="794">
        <v>1.23</v>
      </c>
      <c r="RH67" s="794">
        <v>1.23</v>
      </c>
      <c r="RI67" s="794">
        <v>1.23</v>
      </c>
      <c r="RJ67" s="794">
        <v>1.1599999999999999</v>
      </c>
      <c r="RK67" s="794">
        <v>1.1599999999999999</v>
      </c>
      <c r="RL67" s="794">
        <v>1.1599999999999999</v>
      </c>
      <c r="RM67" s="794">
        <v>1.1599999999999999</v>
      </c>
      <c r="RN67" s="794">
        <v>1.53</v>
      </c>
      <c r="RO67" s="794">
        <v>1.53</v>
      </c>
      <c r="RP67" s="794">
        <v>1.53</v>
      </c>
      <c r="RQ67" s="794">
        <v>1.53</v>
      </c>
      <c r="RR67" s="794">
        <v>1.53</v>
      </c>
      <c r="RS67" s="794">
        <v>1.53</v>
      </c>
      <c r="RT67" s="794">
        <v>1.53</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1.21</v>
      </c>
      <c r="SI67" s="795">
        <v>1.21</v>
      </c>
      <c r="SJ67" s="471" t="s">
        <v>491</v>
      </c>
      <c r="SK67" s="452"/>
      <c r="SL67" s="440"/>
      <c r="SM67" s="440"/>
      <c r="SN67" s="440"/>
    </row>
    <row r="68" spans="1:508" outlineLevel="3" x14ac:dyDescent="0.25">
      <c r="A68" s="440"/>
      <c r="B68" s="449"/>
      <c r="C68" s="659">
        <f t="shared" si="32"/>
        <v>4</v>
      </c>
      <c r="D68" s="471"/>
      <c r="E68" s="529"/>
      <c r="F68" s="529"/>
      <c r="G68" s="471"/>
      <c r="H68" s="682"/>
      <c r="I68" s="683" t="s">
        <v>235</v>
      </c>
      <c r="J68" s="684"/>
      <c r="K68" s="796">
        <v>1.92</v>
      </c>
      <c r="L68" s="797">
        <v>1.92</v>
      </c>
      <c r="M68" s="797">
        <v>1.92</v>
      </c>
      <c r="N68" s="797">
        <v>2.15</v>
      </c>
      <c r="O68" s="797">
        <v>2.15</v>
      </c>
      <c r="P68" s="797">
        <v>2.15</v>
      </c>
      <c r="Q68" s="797">
        <v>2.15</v>
      </c>
      <c r="R68" s="797">
        <v>2.15</v>
      </c>
      <c r="S68" s="797">
        <v>2.15</v>
      </c>
      <c r="T68" s="797">
        <v>2.15</v>
      </c>
      <c r="U68" s="797">
        <v>2.2200000000000002</v>
      </c>
      <c r="V68" s="797">
        <v>2.2200000000000002</v>
      </c>
      <c r="W68" s="797">
        <v>2.2200000000000002</v>
      </c>
      <c r="X68" s="797">
        <v>2.2200000000000002</v>
      </c>
      <c r="Y68" s="797">
        <v>2.2799999999999998</v>
      </c>
      <c r="Z68" s="797">
        <v>2.2799999999999998</v>
      </c>
      <c r="AA68" s="797">
        <v>2.08</v>
      </c>
      <c r="AB68" s="797">
        <v>2.08</v>
      </c>
      <c r="AC68" s="797">
        <v>2.08</v>
      </c>
      <c r="AD68" s="797">
        <v>1.54</v>
      </c>
      <c r="AE68" s="797">
        <v>1.54</v>
      </c>
      <c r="AF68" s="797">
        <v>1.54</v>
      </c>
      <c r="AG68" s="797">
        <v>1.54</v>
      </c>
      <c r="AH68" s="797">
        <v>1.56</v>
      </c>
      <c r="AI68" s="797">
        <v>1.56</v>
      </c>
      <c r="AJ68" s="797">
        <v>1.56</v>
      </c>
      <c r="AK68" s="797">
        <v>1.56</v>
      </c>
      <c r="AL68" s="797">
        <v>1.56</v>
      </c>
      <c r="AM68" s="797">
        <v>1.56</v>
      </c>
      <c r="AN68" s="797">
        <v>1.56</v>
      </c>
      <c r="AO68" s="797">
        <v>1.56</v>
      </c>
      <c r="AP68" s="797">
        <v>1.18</v>
      </c>
      <c r="AQ68" s="797">
        <v>1.18</v>
      </c>
      <c r="AR68" s="797">
        <v>1.18</v>
      </c>
      <c r="AS68" s="797">
        <v>1.18</v>
      </c>
      <c r="AT68" s="797">
        <v>1.18</v>
      </c>
      <c r="AU68" s="797">
        <v>1.18</v>
      </c>
      <c r="AV68" s="797">
        <v>1.18</v>
      </c>
      <c r="AW68" s="797">
        <v>1.69</v>
      </c>
      <c r="AX68" s="797">
        <v>1.69</v>
      </c>
      <c r="AY68" s="797">
        <v>1.69</v>
      </c>
      <c r="AZ68" s="797">
        <v>1.69</v>
      </c>
      <c r="BA68" s="797">
        <v>1.69</v>
      </c>
      <c r="BB68" s="797">
        <v>1.92</v>
      </c>
      <c r="BC68" s="797">
        <v>1.92</v>
      </c>
      <c r="BD68" s="797">
        <v>1.92</v>
      </c>
      <c r="BE68" s="797">
        <v>1.92</v>
      </c>
      <c r="BF68" s="797">
        <v>1.92</v>
      </c>
      <c r="BG68" s="797">
        <v>1.92</v>
      </c>
      <c r="BH68" s="797">
        <v>1.92</v>
      </c>
      <c r="BI68" s="797">
        <v>1.92</v>
      </c>
      <c r="BJ68" s="797">
        <v>1.92</v>
      </c>
      <c r="BK68" s="797">
        <v>1.92</v>
      </c>
      <c r="BL68" s="797">
        <v>1.92</v>
      </c>
      <c r="BM68" s="797">
        <v>1.92</v>
      </c>
      <c r="BN68" s="797">
        <v>2.15</v>
      </c>
      <c r="BO68" s="797">
        <v>2.15</v>
      </c>
      <c r="BP68" s="797">
        <v>2.15</v>
      </c>
      <c r="BQ68" s="797">
        <v>2.15</v>
      </c>
      <c r="BR68" s="797">
        <v>2.11</v>
      </c>
      <c r="BS68" s="797">
        <v>2.11</v>
      </c>
      <c r="BT68" s="797">
        <v>2.11</v>
      </c>
      <c r="BU68" s="797">
        <v>2.2200000000000002</v>
      </c>
      <c r="BV68" s="797">
        <v>2.2200000000000002</v>
      </c>
      <c r="BW68" s="797">
        <v>2.2200000000000002</v>
      </c>
      <c r="BX68" s="797">
        <v>2.2200000000000002</v>
      </c>
      <c r="BY68" s="797">
        <v>2.2799999999999998</v>
      </c>
      <c r="BZ68" s="797">
        <v>2.2799999999999998</v>
      </c>
      <c r="CA68" s="797">
        <v>2.08</v>
      </c>
      <c r="CB68" s="797">
        <v>2.08</v>
      </c>
      <c r="CC68" s="797">
        <v>2.1</v>
      </c>
      <c r="CD68" s="797">
        <v>1.54</v>
      </c>
      <c r="CE68" s="797">
        <v>1.54</v>
      </c>
      <c r="CF68" s="797">
        <v>1.54</v>
      </c>
      <c r="CG68" s="797">
        <v>1.54</v>
      </c>
      <c r="CH68" s="797">
        <v>1.56</v>
      </c>
      <c r="CI68" s="797">
        <v>1.56</v>
      </c>
      <c r="CJ68" s="797">
        <v>1.56</v>
      </c>
      <c r="CK68" s="797">
        <v>1.56</v>
      </c>
      <c r="CL68" s="797">
        <v>1.56</v>
      </c>
      <c r="CM68" s="797">
        <v>1.56</v>
      </c>
      <c r="CN68" s="797">
        <v>1.56</v>
      </c>
      <c r="CO68" s="797">
        <v>1.56</v>
      </c>
      <c r="CP68" s="797">
        <v>1.18</v>
      </c>
      <c r="CQ68" s="797">
        <v>1.18</v>
      </c>
      <c r="CR68" s="797">
        <v>1.18</v>
      </c>
      <c r="CS68" s="797">
        <v>1.18</v>
      </c>
      <c r="CT68" s="797">
        <v>1.18</v>
      </c>
      <c r="CU68" s="797">
        <v>1.18</v>
      </c>
      <c r="CV68" s="797">
        <v>1.18</v>
      </c>
      <c r="CW68" s="797">
        <v>1.69</v>
      </c>
      <c r="CX68" s="797">
        <v>1.69</v>
      </c>
      <c r="CY68" s="797">
        <v>1.69</v>
      </c>
      <c r="CZ68" s="797">
        <v>1.69</v>
      </c>
      <c r="DA68" s="797">
        <v>1.69</v>
      </c>
      <c r="DB68" s="797">
        <v>1.98</v>
      </c>
      <c r="DC68" s="797">
        <v>1.98</v>
      </c>
      <c r="DD68" s="797">
        <v>1.98</v>
      </c>
      <c r="DE68" s="797">
        <v>1.98</v>
      </c>
      <c r="DF68" s="797">
        <v>1.98</v>
      </c>
      <c r="DG68" s="797">
        <v>1.98</v>
      </c>
      <c r="DH68" s="797">
        <v>1.98</v>
      </c>
      <c r="DI68" s="797">
        <v>1.98</v>
      </c>
      <c r="DJ68" s="797">
        <v>1.94</v>
      </c>
      <c r="DK68" s="797">
        <v>1.94</v>
      </c>
      <c r="DL68" s="797">
        <v>1.94</v>
      </c>
      <c r="DM68" s="797">
        <v>1.94</v>
      </c>
      <c r="DN68" s="797">
        <v>2.0099999999999998</v>
      </c>
      <c r="DO68" s="797">
        <v>2.0099999999999998</v>
      </c>
      <c r="DP68" s="797">
        <v>2.0099999999999998</v>
      </c>
      <c r="DQ68" s="797">
        <v>2.0099999999999998</v>
      </c>
      <c r="DR68" s="797">
        <v>2.04</v>
      </c>
      <c r="DS68" s="797">
        <v>2.04</v>
      </c>
      <c r="DT68" s="797">
        <v>2.04</v>
      </c>
      <c r="DU68" s="797">
        <v>2.19</v>
      </c>
      <c r="DV68" s="797">
        <v>2.19</v>
      </c>
      <c r="DW68" s="797">
        <v>2.19</v>
      </c>
      <c r="DX68" s="797">
        <v>2.19</v>
      </c>
      <c r="DY68" s="797">
        <v>2.25</v>
      </c>
      <c r="DZ68" s="797">
        <v>2.25</v>
      </c>
      <c r="EA68" s="797">
        <v>2.13</v>
      </c>
      <c r="EB68" s="797">
        <v>2.13</v>
      </c>
      <c r="EC68" s="797">
        <v>2.19</v>
      </c>
      <c r="ED68" s="797">
        <v>2.0499999999999998</v>
      </c>
      <c r="EE68" s="797">
        <v>2.0499999999999998</v>
      </c>
      <c r="EF68" s="797">
        <v>2.0499999999999998</v>
      </c>
      <c r="EG68" s="797">
        <v>2.0499999999999998</v>
      </c>
      <c r="EH68" s="797">
        <v>2.15</v>
      </c>
      <c r="EI68" s="797">
        <v>2.15</v>
      </c>
      <c r="EJ68" s="797">
        <v>2.15</v>
      </c>
      <c r="EK68" s="797">
        <v>2.15</v>
      </c>
      <c r="EL68" s="797">
        <v>2.15</v>
      </c>
      <c r="EM68" s="797">
        <v>2.15</v>
      </c>
      <c r="EN68" s="797">
        <v>2.15</v>
      </c>
      <c r="EO68" s="797">
        <v>2.15</v>
      </c>
      <c r="EP68" s="797">
        <v>1.55</v>
      </c>
      <c r="EQ68" s="797">
        <v>1.55</v>
      </c>
      <c r="ER68" s="797">
        <v>1.55</v>
      </c>
      <c r="ES68" s="797">
        <v>1.55</v>
      </c>
      <c r="ET68" s="797">
        <v>1.55</v>
      </c>
      <c r="EU68" s="797">
        <v>1.55</v>
      </c>
      <c r="EV68" s="797">
        <v>1.55</v>
      </c>
      <c r="EW68" s="797">
        <v>1.61</v>
      </c>
      <c r="EX68" s="797">
        <v>1.61</v>
      </c>
      <c r="EY68" s="797">
        <v>1.61</v>
      </c>
      <c r="EZ68" s="797">
        <v>1.61</v>
      </c>
      <c r="FA68" s="797">
        <v>1.61</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2.14</v>
      </c>
      <c r="FS68" s="797">
        <v>2.14</v>
      </c>
      <c r="FT68" s="797">
        <v>2.14</v>
      </c>
      <c r="FU68" s="797">
        <v>2.2000000000000002</v>
      </c>
      <c r="FV68" s="797">
        <v>2.2000000000000002</v>
      </c>
      <c r="FW68" s="797">
        <v>2.2000000000000002</v>
      </c>
      <c r="FX68" s="797">
        <v>2.2000000000000002</v>
      </c>
      <c r="FY68" s="797">
        <v>2.2799999999999998</v>
      </c>
      <c r="FZ68" s="797">
        <v>2.2799999999999998</v>
      </c>
      <c r="GA68" s="797">
        <v>2.11</v>
      </c>
      <c r="GB68" s="797">
        <v>2.11</v>
      </c>
      <c r="GC68" s="797">
        <v>2.11</v>
      </c>
      <c r="GD68" s="797">
        <v>2.0699999999999998</v>
      </c>
      <c r="GE68" s="797">
        <v>2.2400000000000002</v>
      </c>
      <c r="GF68" s="797">
        <v>2.2400000000000002</v>
      </c>
      <c r="GG68" s="797">
        <v>2.2400000000000002</v>
      </c>
      <c r="GH68" s="797">
        <v>2.27</v>
      </c>
      <c r="GI68" s="797">
        <v>2.27</v>
      </c>
      <c r="GJ68" s="797">
        <v>2.27</v>
      </c>
      <c r="GK68" s="797">
        <v>2.27</v>
      </c>
      <c r="GL68" s="797">
        <v>2.27</v>
      </c>
      <c r="GM68" s="797">
        <v>2.27</v>
      </c>
      <c r="GN68" s="797">
        <v>2.27</v>
      </c>
      <c r="GO68" s="797">
        <v>2.27</v>
      </c>
      <c r="GP68" s="797">
        <v>1.5</v>
      </c>
      <c r="GQ68" s="797">
        <v>1.5</v>
      </c>
      <c r="GR68" s="797">
        <v>1.5</v>
      </c>
      <c r="GS68" s="797">
        <v>1.5</v>
      </c>
      <c r="GT68" s="797">
        <v>1.5</v>
      </c>
      <c r="GU68" s="797">
        <v>1.5</v>
      </c>
      <c r="GV68" s="797">
        <v>1.5</v>
      </c>
      <c r="GW68" s="797">
        <v>1.61</v>
      </c>
      <c r="GX68" s="797">
        <v>1.61</v>
      </c>
      <c r="GY68" s="797">
        <v>1.61</v>
      </c>
      <c r="GZ68" s="797">
        <v>1.61</v>
      </c>
      <c r="HA68" s="797">
        <v>1.61</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2.14</v>
      </c>
      <c r="HS68" s="797">
        <v>2.14</v>
      </c>
      <c r="HT68" s="797">
        <v>2.14</v>
      </c>
      <c r="HU68" s="797">
        <v>2.2000000000000002</v>
      </c>
      <c r="HV68" s="797">
        <v>2.2000000000000002</v>
      </c>
      <c r="HW68" s="797">
        <v>2.2000000000000002</v>
      </c>
      <c r="HX68" s="797">
        <v>2.2000000000000002</v>
      </c>
      <c r="HY68" s="797">
        <v>2.2799999999999998</v>
      </c>
      <c r="HZ68" s="797">
        <v>2.2799999999999998</v>
      </c>
      <c r="IA68" s="797">
        <v>2.11</v>
      </c>
      <c r="IB68" s="797">
        <v>2.11</v>
      </c>
      <c r="IC68" s="797">
        <v>2.11</v>
      </c>
      <c r="ID68" s="797">
        <v>2.0699999999999998</v>
      </c>
      <c r="IE68" s="797">
        <v>2.2400000000000002</v>
      </c>
      <c r="IF68" s="797">
        <v>2.2400000000000002</v>
      </c>
      <c r="IG68" s="797">
        <v>2.2400000000000002</v>
      </c>
      <c r="IH68" s="797">
        <v>2.27</v>
      </c>
      <c r="II68" s="797">
        <v>2.27</v>
      </c>
      <c r="IJ68" s="797">
        <v>2.27</v>
      </c>
      <c r="IK68" s="797">
        <v>2.27</v>
      </c>
      <c r="IL68" s="797">
        <v>2.27</v>
      </c>
      <c r="IM68" s="797">
        <v>2.27</v>
      </c>
      <c r="IN68" s="797">
        <v>2.27</v>
      </c>
      <c r="IO68" s="797">
        <v>2.27</v>
      </c>
      <c r="IP68" s="797">
        <v>1.5</v>
      </c>
      <c r="IQ68" s="797">
        <v>1.5</v>
      </c>
      <c r="IR68" s="797">
        <v>1.5</v>
      </c>
      <c r="IS68" s="797">
        <v>1.5</v>
      </c>
      <c r="IT68" s="797">
        <v>1.5</v>
      </c>
      <c r="IU68" s="797">
        <v>1.5</v>
      </c>
      <c r="IV68" s="797">
        <v>1.5</v>
      </c>
      <c r="IW68" s="797">
        <v>1.61</v>
      </c>
      <c r="IX68" s="797">
        <v>1.61</v>
      </c>
      <c r="IY68" s="797">
        <v>1.61</v>
      </c>
      <c r="IZ68" s="797">
        <v>1.61</v>
      </c>
      <c r="JA68" s="797">
        <v>1.61</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2.14</v>
      </c>
      <c r="JS68" s="797">
        <v>2.14</v>
      </c>
      <c r="JT68" s="797">
        <v>2.14</v>
      </c>
      <c r="JU68" s="797">
        <v>2.2000000000000002</v>
      </c>
      <c r="JV68" s="797">
        <v>2.2000000000000002</v>
      </c>
      <c r="JW68" s="797">
        <v>2.2000000000000002</v>
      </c>
      <c r="JX68" s="797">
        <v>2.2000000000000002</v>
      </c>
      <c r="JY68" s="797">
        <v>2.2799999999999998</v>
      </c>
      <c r="JZ68" s="797">
        <v>2.2799999999999998</v>
      </c>
      <c r="KA68" s="797">
        <v>2.11</v>
      </c>
      <c r="KB68" s="797">
        <v>2.11</v>
      </c>
      <c r="KC68" s="797">
        <v>2.11</v>
      </c>
      <c r="KD68" s="797">
        <v>2.0699999999999998</v>
      </c>
      <c r="KE68" s="797">
        <v>2.2400000000000002</v>
      </c>
      <c r="KF68" s="797">
        <v>2.2400000000000002</v>
      </c>
      <c r="KG68" s="797">
        <v>2.2400000000000002</v>
      </c>
      <c r="KH68" s="797">
        <v>2.27</v>
      </c>
      <c r="KI68" s="797">
        <v>2.27</v>
      </c>
      <c r="KJ68" s="797">
        <v>2.27</v>
      </c>
      <c r="KK68" s="797">
        <v>2.27</v>
      </c>
      <c r="KL68" s="797">
        <v>2.27</v>
      </c>
      <c r="KM68" s="797">
        <v>2.27</v>
      </c>
      <c r="KN68" s="797">
        <v>2.27</v>
      </c>
      <c r="KO68" s="797">
        <v>2.27</v>
      </c>
      <c r="KP68" s="797">
        <v>1.5</v>
      </c>
      <c r="KQ68" s="797">
        <v>1.5</v>
      </c>
      <c r="KR68" s="797">
        <v>1.5</v>
      </c>
      <c r="KS68" s="797">
        <v>1.5</v>
      </c>
      <c r="KT68" s="797">
        <v>1.5</v>
      </c>
      <c r="KU68" s="797">
        <v>1.5</v>
      </c>
      <c r="KV68" s="797">
        <v>1.5</v>
      </c>
      <c r="KW68" s="797">
        <v>1.61</v>
      </c>
      <c r="KX68" s="797">
        <v>1.61</v>
      </c>
      <c r="KY68" s="797">
        <v>1.61</v>
      </c>
      <c r="KZ68" s="797">
        <v>1.61</v>
      </c>
      <c r="LA68" s="797">
        <v>1.61</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2.14</v>
      </c>
      <c r="LS68" s="797">
        <v>2.14</v>
      </c>
      <c r="LT68" s="797">
        <v>2.14</v>
      </c>
      <c r="LU68" s="797">
        <v>2.2000000000000002</v>
      </c>
      <c r="LV68" s="797">
        <v>2.2000000000000002</v>
      </c>
      <c r="LW68" s="797">
        <v>2.2000000000000002</v>
      </c>
      <c r="LX68" s="797">
        <v>2.2000000000000002</v>
      </c>
      <c r="LY68" s="797">
        <v>2.2799999999999998</v>
      </c>
      <c r="LZ68" s="797">
        <v>2.2799999999999998</v>
      </c>
      <c r="MA68" s="797">
        <v>2.11</v>
      </c>
      <c r="MB68" s="797">
        <v>2.11</v>
      </c>
      <c r="MC68" s="797">
        <v>2.11</v>
      </c>
      <c r="MD68" s="797">
        <v>2.0699999999999998</v>
      </c>
      <c r="ME68" s="797">
        <v>2.2400000000000002</v>
      </c>
      <c r="MF68" s="797">
        <v>2.2400000000000002</v>
      </c>
      <c r="MG68" s="797">
        <v>2.2400000000000002</v>
      </c>
      <c r="MH68" s="797">
        <v>2.27</v>
      </c>
      <c r="MI68" s="797">
        <v>2.27</v>
      </c>
      <c r="MJ68" s="797">
        <v>2.27</v>
      </c>
      <c r="MK68" s="797">
        <v>2.27</v>
      </c>
      <c r="ML68" s="797">
        <v>2.27</v>
      </c>
      <c r="MM68" s="797">
        <v>2.27</v>
      </c>
      <c r="MN68" s="797">
        <v>2.27</v>
      </c>
      <c r="MO68" s="797">
        <v>2.27</v>
      </c>
      <c r="MP68" s="797">
        <v>1.5</v>
      </c>
      <c r="MQ68" s="797">
        <v>1.5</v>
      </c>
      <c r="MR68" s="797">
        <v>1.5</v>
      </c>
      <c r="MS68" s="797">
        <v>1.5</v>
      </c>
      <c r="MT68" s="797">
        <v>1.5</v>
      </c>
      <c r="MU68" s="797">
        <v>1.5</v>
      </c>
      <c r="MV68" s="797">
        <v>1.5</v>
      </c>
      <c r="MW68" s="797">
        <v>1.61</v>
      </c>
      <c r="MX68" s="797">
        <v>1.61</v>
      </c>
      <c r="MY68" s="797">
        <v>1.61</v>
      </c>
      <c r="MZ68" s="797">
        <v>1.61</v>
      </c>
      <c r="NA68" s="797">
        <v>1.61</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2.14</v>
      </c>
      <c r="NS68" s="797">
        <v>2.14</v>
      </c>
      <c r="NT68" s="797">
        <v>2.14</v>
      </c>
      <c r="NU68" s="797">
        <v>2.2000000000000002</v>
      </c>
      <c r="NV68" s="797">
        <v>2.2000000000000002</v>
      </c>
      <c r="NW68" s="797">
        <v>2.2000000000000002</v>
      </c>
      <c r="NX68" s="797">
        <v>2.2000000000000002</v>
      </c>
      <c r="NY68" s="797">
        <v>2.2799999999999998</v>
      </c>
      <c r="NZ68" s="797">
        <v>2.2799999999999998</v>
      </c>
      <c r="OA68" s="797">
        <v>2.11</v>
      </c>
      <c r="OB68" s="797">
        <v>2.11</v>
      </c>
      <c r="OC68" s="797">
        <v>2.11</v>
      </c>
      <c r="OD68" s="797">
        <v>2.0699999999999998</v>
      </c>
      <c r="OE68" s="797">
        <v>2.2400000000000002</v>
      </c>
      <c r="OF68" s="797">
        <v>2.2400000000000002</v>
      </c>
      <c r="OG68" s="797">
        <v>2.2400000000000002</v>
      </c>
      <c r="OH68" s="797">
        <v>2.27</v>
      </c>
      <c r="OI68" s="797">
        <v>2.27</v>
      </c>
      <c r="OJ68" s="797">
        <v>2.27</v>
      </c>
      <c r="OK68" s="797">
        <v>2.27</v>
      </c>
      <c r="OL68" s="797">
        <v>2.27</v>
      </c>
      <c r="OM68" s="797">
        <v>2.27</v>
      </c>
      <c r="ON68" s="797">
        <v>2.27</v>
      </c>
      <c r="OO68" s="797">
        <v>2.27</v>
      </c>
      <c r="OP68" s="797">
        <v>1.5</v>
      </c>
      <c r="OQ68" s="797">
        <v>1.5</v>
      </c>
      <c r="OR68" s="797">
        <v>1.5</v>
      </c>
      <c r="OS68" s="797">
        <v>1.5</v>
      </c>
      <c r="OT68" s="797">
        <v>1.5</v>
      </c>
      <c r="OU68" s="797">
        <v>1.5</v>
      </c>
      <c r="OV68" s="797">
        <v>1.5</v>
      </c>
      <c r="OW68" s="797">
        <v>1.61</v>
      </c>
      <c r="OX68" s="797">
        <v>1.61</v>
      </c>
      <c r="OY68" s="797">
        <v>1.61</v>
      </c>
      <c r="OZ68" s="797">
        <v>1.61</v>
      </c>
      <c r="PA68" s="797">
        <v>1.61</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2.14</v>
      </c>
      <c r="PS68" s="797">
        <v>2.14</v>
      </c>
      <c r="PT68" s="797">
        <v>2.14</v>
      </c>
      <c r="PU68" s="797">
        <v>2.2000000000000002</v>
      </c>
      <c r="PV68" s="797">
        <v>2.2000000000000002</v>
      </c>
      <c r="PW68" s="797">
        <v>2.2000000000000002</v>
      </c>
      <c r="PX68" s="797">
        <v>2.2000000000000002</v>
      </c>
      <c r="PY68" s="797">
        <v>2.2799999999999998</v>
      </c>
      <c r="PZ68" s="797">
        <v>2.2799999999999998</v>
      </c>
      <c r="QA68" s="797">
        <v>2.11</v>
      </c>
      <c r="QB68" s="797">
        <v>2.11</v>
      </c>
      <c r="QC68" s="797">
        <v>2.11</v>
      </c>
      <c r="QD68" s="797">
        <v>2.0699999999999998</v>
      </c>
      <c r="QE68" s="797">
        <v>2.2400000000000002</v>
      </c>
      <c r="QF68" s="797">
        <v>2.2400000000000002</v>
      </c>
      <c r="QG68" s="797">
        <v>2.2400000000000002</v>
      </c>
      <c r="QH68" s="797">
        <v>2.27</v>
      </c>
      <c r="QI68" s="797">
        <v>2.27</v>
      </c>
      <c r="QJ68" s="797">
        <v>2.27</v>
      </c>
      <c r="QK68" s="797">
        <v>2.27</v>
      </c>
      <c r="QL68" s="797">
        <v>2.27</v>
      </c>
      <c r="QM68" s="797">
        <v>2.27</v>
      </c>
      <c r="QN68" s="797">
        <v>2.27</v>
      </c>
      <c r="QO68" s="797">
        <v>2.27</v>
      </c>
      <c r="QP68" s="797">
        <v>1.5</v>
      </c>
      <c r="QQ68" s="797">
        <v>1.5</v>
      </c>
      <c r="QR68" s="797">
        <v>1.5</v>
      </c>
      <c r="QS68" s="797">
        <v>1.5</v>
      </c>
      <c r="QT68" s="797">
        <v>1.5</v>
      </c>
      <c r="QU68" s="797">
        <v>1.5</v>
      </c>
      <c r="QV68" s="797">
        <v>1.5</v>
      </c>
      <c r="QW68" s="797">
        <v>1.61</v>
      </c>
      <c r="QX68" s="797">
        <v>1.61</v>
      </c>
      <c r="QY68" s="797">
        <v>1.61</v>
      </c>
      <c r="QZ68" s="797">
        <v>1.61</v>
      </c>
      <c r="RA68" s="797">
        <v>1.61</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2.2000000000000002</v>
      </c>
      <c r="RV68" s="797">
        <v>2.2000000000000002</v>
      </c>
      <c r="RW68" s="797">
        <v>2.2000000000000002</v>
      </c>
      <c r="RX68" s="797">
        <v>2.2000000000000002</v>
      </c>
      <c r="RY68" s="797">
        <v>2.2799999999999998</v>
      </c>
      <c r="RZ68" s="797">
        <v>2.2799999999999998</v>
      </c>
      <c r="SA68" s="797">
        <v>2.11</v>
      </c>
      <c r="SB68" s="797">
        <v>2.11</v>
      </c>
      <c r="SC68" s="797">
        <v>2.11</v>
      </c>
      <c r="SD68" s="797">
        <v>2.0699999999999998</v>
      </c>
      <c r="SE68" s="797">
        <v>2.0699999999999998</v>
      </c>
      <c r="SF68" s="797">
        <v>2.0699999999999998</v>
      </c>
      <c r="SG68" s="797">
        <v>2.0699999999999998</v>
      </c>
      <c r="SH68" s="797">
        <v>2.27</v>
      </c>
      <c r="SI68" s="798">
        <v>2.27</v>
      </c>
      <c r="SJ68" s="471" t="s">
        <v>491</v>
      </c>
      <c r="SK68" s="452"/>
      <c r="SL68" s="440"/>
      <c r="SM68" s="440"/>
      <c r="SN68" s="440"/>
    </row>
    <row r="69" spans="1:508" outlineLevel="2" x14ac:dyDescent="0.25">
      <c r="A69" s="440"/>
      <c r="B69" s="449"/>
      <c r="C69" s="659">
        <f>INT($C$40)+2</f>
        <v>3</v>
      </c>
      <c r="D69" s="471"/>
      <c r="E69" s="529">
        <v>5</v>
      </c>
      <c r="F69" s="529"/>
      <c r="G69" s="471"/>
      <c r="H69" s="476" t="s">
        <v>857</v>
      </c>
      <c r="I69" s="492" t="s">
        <v>853</v>
      </c>
      <c r="J69" s="492">
        <f>J66+1</f>
        <v>4</v>
      </c>
      <c r="K69" s="806">
        <v>1.77</v>
      </c>
      <c r="L69" s="807">
        <v>1.77</v>
      </c>
      <c r="M69" s="807">
        <v>1.77</v>
      </c>
      <c r="N69" s="807">
        <v>2.1</v>
      </c>
      <c r="O69" s="807">
        <v>2.1</v>
      </c>
      <c r="P69" s="807">
        <v>2.1</v>
      </c>
      <c r="Q69" s="807">
        <v>2.1</v>
      </c>
      <c r="R69" s="807">
        <v>2.1</v>
      </c>
      <c r="S69" s="807">
        <v>2.1</v>
      </c>
      <c r="T69" s="807">
        <v>2.1</v>
      </c>
      <c r="U69" s="807">
        <v>2.17</v>
      </c>
      <c r="V69" s="807">
        <v>2.17</v>
      </c>
      <c r="W69" s="807">
        <v>2.17</v>
      </c>
      <c r="X69" s="807">
        <v>2.17</v>
      </c>
      <c r="Y69" s="807">
        <v>2.2200000000000002</v>
      </c>
      <c r="Z69" s="807">
        <v>2.2200000000000002</v>
      </c>
      <c r="AA69" s="807">
        <v>1.56</v>
      </c>
      <c r="AB69" s="807">
        <v>1.56</v>
      </c>
      <c r="AC69" s="807">
        <v>1.56</v>
      </c>
      <c r="AD69" s="807">
        <v>0.86</v>
      </c>
      <c r="AE69" s="807">
        <v>0.86</v>
      </c>
      <c r="AF69" s="807">
        <v>0.86</v>
      </c>
      <c r="AG69" s="807">
        <v>0.86</v>
      </c>
      <c r="AH69" s="807">
        <v>1.03</v>
      </c>
      <c r="AI69" s="807">
        <v>1.03</v>
      </c>
      <c r="AJ69" s="807">
        <v>1.03</v>
      </c>
      <c r="AK69" s="807">
        <v>1.03</v>
      </c>
      <c r="AL69" s="807">
        <v>1.03</v>
      </c>
      <c r="AM69" s="807">
        <v>1.03</v>
      </c>
      <c r="AN69" s="807">
        <v>1.03</v>
      </c>
      <c r="AO69" s="807">
        <v>1.03</v>
      </c>
      <c r="AP69" s="807">
        <v>1.35</v>
      </c>
      <c r="AQ69" s="807">
        <v>1.35</v>
      </c>
      <c r="AR69" s="807">
        <v>1.35</v>
      </c>
      <c r="AS69" s="807">
        <v>1.35</v>
      </c>
      <c r="AT69" s="807">
        <v>1.35</v>
      </c>
      <c r="AU69" s="807">
        <v>1.35</v>
      </c>
      <c r="AV69" s="807">
        <v>1.35</v>
      </c>
      <c r="AW69" s="807">
        <v>1.69</v>
      </c>
      <c r="AX69" s="807">
        <v>1.69</v>
      </c>
      <c r="AY69" s="807">
        <v>1.69</v>
      </c>
      <c r="AZ69" s="807">
        <v>1.69</v>
      </c>
      <c r="BA69" s="807">
        <v>1.69</v>
      </c>
      <c r="BB69" s="807">
        <v>1.61</v>
      </c>
      <c r="BC69" s="807">
        <v>1.61</v>
      </c>
      <c r="BD69" s="807">
        <v>1.61</v>
      </c>
      <c r="BE69" s="807">
        <v>1.53</v>
      </c>
      <c r="BF69" s="807">
        <v>1.85</v>
      </c>
      <c r="BG69" s="807">
        <v>1.85</v>
      </c>
      <c r="BH69" s="807">
        <v>1.85</v>
      </c>
      <c r="BI69" s="807">
        <v>1.77</v>
      </c>
      <c r="BJ69" s="807">
        <v>1.77</v>
      </c>
      <c r="BK69" s="807">
        <v>1.77</v>
      </c>
      <c r="BL69" s="807">
        <v>1.77</v>
      </c>
      <c r="BM69" s="807">
        <v>1.77</v>
      </c>
      <c r="BN69" s="807">
        <v>2.1</v>
      </c>
      <c r="BO69" s="807">
        <v>2.1</v>
      </c>
      <c r="BP69" s="807">
        <v>2.1</v>
      </c>
      <c r="BQ69" s="807">
        <v>2.1</v>
      </c>
      <c r="BR69" s="807">
        <v>2.1</v>
      </c>
      <c r="BS69" s="807">
        <v>2.1</v>
      </c>
      <c r="BT69" s="807">
        <v>2.1</v>
      </c>
      <c r="BU69" s="807">
        <v>2.17</v>
      </c>
      <c r="BV69" s="807">
        <v>2.17</v>
      </c>
      <c r="BW69" s="807">
        <v>2.17</v>
      </c>
      <c r="BX69" s="807">
        <v>2.17</v>
      </c>
      <c r="BY69" s="807">
        <v>2.2200000000000002</v>
      </c>
      <c r="BZ69" s="807">
        <v>2.2200000000000002</v>
      </c>
      <c r="CA69" s="807">
        <v>1.56</v>
      </c>
      <c r="CB69" s="807">
        <v>1.56</v>
      </c>
      <c r="CC69" s="807">
        <v>1.56</v>
      </c>
      <c r="CD69" s="807">
        <v>0.86</v>
      </c>
      <c r="CE69" s="807">
        <v>0.86</v>
      </c>
      <c r="CF69" s="807">
        <v>0.86</v>
      </c>
      <c r="CG69" s="807">
        <v>1</v>
      </c>
      <c r="CH69" s="807">
        <v>1.03</v>
      </c>
      <c r="CI69" s="807">
        <v>1.03</v>
      </c>
      <c r="CJ69" s="807">
        <v>1.03</v>
      </c>
      <c r="CK69" s="807">
        <v>1.03</v>
      </c>
      <c r="CL69" s="807">
        <v>1.03</v>
      </c>
      <c r="CM69" s="807">
        <v>1.03</v>
      </c>
      <c r="CN69" s="807">
        <v>1.03</v>
      </c>
      <c r="CO69" s="807">
        <v>1.03</v>
      </c>
      <c r="CP69" s="807">
        <v>1.35</v>
      </c>
      <c r="CQ69" s="807">
        <v>1.35</v>
      </c>
      <c r="CR69" s="807">
        <v>1.35</v>
      </c>
      <c r="CS69" s="807">
        <v>1.35</v>
      </c>
      <c r="CT69" s="807">
        <v>1.35</v>
      </c>
      <c r="CU69" s="807">
        <v>1.35</v>
      </c>
      <c r="CV69" s="807">
        <v>1.35</v>
      </c>
      <c r="CW69" s="807">
        <v>1.69</v>
      </c>
      <c r="CX69" s="807">
        <v>1.69</v>
      </c>
      <c r="CY69" s="807">
        <v>1.69</v>
      </c>
      <c r="CZ69" s="807">
        <v>1.69</v>
      </c>
      <c r="DA69" s="807">
        <v>1.69</v>
      </c>
      <c r="DB69" s="808">
        <v>1.9</v>
      </c>
      <c r="DC69" s="808">
        <v>1.9</v>
      </c>
      <c r="DD69" s="808">
        <v>1.9</v>
      </c>
      <c r="DE69" s="808">
        <v>1.9</v>
      </c>
      <c r="DF69" s="808">
        <v>1.98</v>
      </c>
      <c r="DG69" s="808">
        <v>1.98</v>
      </c>
      <c r="DH69" s="808">
        <v>1.98</v>
      </c>
      <c r="DI69" s="808">
        <v>1.98</v>
      </c>
      <c r="DJ69" s="808">
        <v>1.98</v>
      </c>
      <c r="DK69" s="808">
        <v>1.98</v>
      </c>
      <c r="DL69" s="808">
        <v>1.98</v>
      </c>
      <c r="DM69" s="808">
        <v>1.98</v>
      </c>
      <c r="DN69" s="808">
        <v>2.1</v>
      </c>
      <c r="DO69" s="808">
        <v>2.1</v>
      </c>
      <c r="DP69" s="808">
        <v>2.1</v>
      </c>
      <c r="DQ69" s="808">
        <v>2.1</v>
      </c>
      <c r="DR69" s="808">
        <v>2.1</v>
      </c>
      <c r="DS69" s="808">
        <v>2.1</v>
      </c>
      <c r="DT69" s="808">
        <v>2.1</v>
      </c>
      <c r="DU69" s="808">
        <v>2.17</v>
      </c>
      <c r="DV69" s="808">
        <v>2.17</v>
      </c>
      <c r="DW69" s="808">
        <v>2.17</v>
      </c>
      <c r="DX69" s="808">
        <v>2.17</v>
      </c>
      <c r="DY69" s="808">
        <v>2.2200000000000002</v>
      </c>
      <c r="DZ69" s="808">
        <v>2.2200000000000002</v>
      </c>
      <c r="EA69" s="808">
        <v>1.56</v>
      </c>
      <c r="EB69" s="808">
        <v>1.56</v>
      </c>
      <c r="EC69" s="808">
        <v>2.04</v>
      </c>
      <c r="ED69" s="808">
        <v>0.86</v>
      </c>
      <c r="EE69" s="808">
        <v>0.86</v>
      </c>
      <c r="EF69" s="808">
        <v>0.86</v>
      </c>
      <c r="EG69" s="808">
        <v>0.86</v>
      </c>
      <c r="EH69" s="808">
        <v>1.03</v>
      </c>
      <c r="EI69" s="808">
        <v>1.03</v>
      </c>
      <c r="EJ69" s="808">
        <v>1.03</v>
      </c>
      <c r="EK69" s="808">
        <v>1.03</v>
      </c>
      <c r="EL69" s="808">
        <v>1.03</v>
      </c>
      <c r="EM69" s="808">
        <v>1.03</v>
      </c>
      <c r="EN69" s="808">
        <v>1.03</v>
      </c>
      <c r="EO69" s="808">
        <v>1.03</v>
      </c>
      <c r="EP69" s="808">
        <v>1.35</v>
      </c>
      <c r="EQ69" s="808">
        <v>1.35</v>
      </c>
      <c r="ER69" s="808">
        <v>1.35</v>
      </c>
      <c r="ES69" s="808">
        <v>1.35</v>
      </c>
      <c r="ET69" s="808">
        <v>1.35</v>
      </c>
      <c r="EU69" s="808">
        <v>1.35</v>
      </c>
      <c r="EV69" s="808">
        <v>1.35</v>
      </c>
      <c r="EW69" s="808">
        <v>1.69</v>
      </c>
      <c r="EX69" s="808">
        <v>1.69</v>
      </c>
      <c r="EY69" s="808">
        <v>1.69</v>
      </c>
      <c r="EZ69" s="808">
        <v>1.69</v>
      </c>
      <c r="FA69" s="808">
        <v>1.69</v>
      </c>
      <c r="FB69" s="808">
        <v>1.9</v>
      </c>
      <c r="FC69" s="808">
        <v>1.9</v>
      </c>
      <c r="FD69" s="808">
        <v>1.9</v>
      </c>
      <c r="FE69" s="808">
        <v>1.9</v>
      </c>
      <c r="FF69" s="808">
        <v>1.98</v>
      </c>
      <c r="FG69" s="808">
        <v>1.98</v>
      </c>
      <c r="FH69" s="808">
        <v>1.98</v>
      </c>
      <c r="FI69" s="808">
        <v>1.98</v>
      </c>
      <c r="FJ69" s="808">
        <v>1.64</v>
      </c>
      <c r="FK69" s="808">
        <v>1.64</v>
      </c>
      <c r="FL69" s="808">
        <v>1.64</v>
      </c>
      <c r="FM69" s="808">
        <v>1.64</v>
      </c>
      <c r="FN69" s="808">
        <v>2.1</v>
      </c>
      <c r="FO69" s="808">
        <v>2.1</v>
      </c>
      <c r="FP69" s="808">
        <v>2.1</v>
      </c>
      <c r="FQ69" s="808">
        <v>2.1</v>
      </c>
      <c r="FR69" s="808">
        <v>2.0099999999999998</v>
      </c>
      <c r="FS69" s="808">
        <v>2.0099999999999998</v>
      </c>
      <c r="FT69" s="808">
        <v>2.0099999999999998</v>
      </c>
      <c r="FU69" s="808">
        <v>2.17</v>
      </c>
      <c r="FV69" s="808">
        <v>2.17</v>
      </c>
      <c r="FW69" s="808">
        <v>2.17</v>
      </c>
      <c r="FX69" s="808">
        <v>2.17</v>
      </c>
      <c r="FY69" s="808">
        <v>2.2200000000000002</v>
      </c>
      <c r="FZ69" s="808">
        <v>2.2200000000000002</v>
      </c>
      <c r="GA69" s="808">
        <v>1.56</v>
      </c>
      <c r="GB69" s="808">
        <v>1.56</v>
      </c>
      <c r="GC69" s="808">
        <v>1.56</v>
      </c>
      <c r="GD69" s="808">
        <v>0.86</v>
      </c>
      <c r="GE69" s="808">
        <v>1.71</v>
      </c>
      <c r="GF69" s="808">
        <v>0.86</v>
      </c>
      <c r="GG69" s="808">
        <v>0.86</v>
      </c>
      <c r="GH69" s="808">
        <v>1.03</v>
      </c>
      <c r="GI69" s="808">
        <v>1.03</v>
      </c>
      <c r="GJ69" s="808">
        <v>1.03</v>
      </c>
      <c r="GK69" s="808">
        <v>1.03</v>
      </c>
      <c r="GL69" s="808">
        <v>1.03</v>
      </c>
      <c r="GM69" s="808">
        <v>1.03</v>
      </c>
      <c r="GN69" s="808">
        <v>1.03</v>
      </c>
      <c r="GO69" s="808">
        <v>1.03</v>
      </c>
      <c r="GP69" s="808">
        <v>1.35</v>
      </c>
      <c r="GQ69" s="808">
        <v>1.35</v>
      </c>
      <c r="GR69" s="808">
        <v>1.35</v>
      </c>
      <c r="GS69" s="808">
        <v>1.35</v>
      </c>
      <c r="GT69" s="808">
        <v>1.35</v>
      </c>
      <c r="GU69" s="808">
        <v>1.35</v>
      </c>
      <c r="GV69" s="808">
        <v>1.35</v>
      </c>
      <c r="GW69" s="808">
        <v>1.69</v>
      </c>
      <c r="GX69" s="808">
        <v>1.69</v>
      </c>
      <c r="GY69" s="808">
        <v>1.69</v>
      </c>
      <c r="GZ69" s="808">
        <v>1.69</v>
      </c>
      <c r="HA69" s="808">
        <v>1.69</v>
      </c>
      <c r="HB69" s="808">
        <v>1.9</v>
      </c>
      <c r="HC69" s="808">
        <v>1.9</v>
      </c>
      <c r="HD69" s="808">
        <v>1.9</v>
      </c>
      <c r="HE69" s="808">
        <v>1.9</v>
      </c>
      <c r="HF69" s="808">
        <v>1.98</v>
      </c>
      <c r="HG69" s="808">
        <v>1.98</v>
      </c>
      <c r="HH69" s="808">
        <v>1.98</v>
      </c>
      <c r="HI69" s="808">
        <v>1.98</v>
      </c>
      <c r="HJ69" s="808">
        <v>1.64</v>
      </c>
      <c r="HK69" s="808">
        <v>1.64</v>
      </c>
      <c r="HL69" s="808">
        <v>1.64</v>
      </c>
      <c r="HM69" s="808">
        <v>1.64</v>
      </c>
      <c r="HN69" s="808">
        <v>2.1</v>
      </c>
      <c r="HO69" s="808">
        <v>2.1</v>
      </c>
      <c r="HP69" s="808">
        <v>2.1</v>
      </c>
      <c r="HQ69" s="808">
        <v>2.1</v>
      </c>
      <c r="HR69" s="808">
        <v>2.0099999999999998</v>
      </c>
      <c r="HS69" s="808">
        <v>2.0099999999999998</v>
      </c>
      <c r="HT69" s="808">
        <v>2.0099999999999998</v>
      </c>
      <c r="HU69" s="808">
        <v>2.17</v>
      </c>
      <c r="HV69" s="808">
        <v>2.17</v>
      </c>
      <c r="HW69" s="808">
        <v>2.17</v>
      </c>
      <c r="HX69" s="808">
        <v>2.17</v>
      </c>
      <c r="HY69" s="808">
        <v>2.2200000000000002</v>
      </c>
      <c r="HZ69" s="808">
        <v>2.2200000000000002</v>
      </c>
      <c r="IA69" s="808">
        <v>1.56</v>
      </c>
      <c r="IB69" s="808">
        <v>1.56</v>
      </c>
      <c r="IC69" s="808">
        <v>1.56</v>
      </c>
      <c r="ID69" s="808">
        <v>0.86</v>
      </c>
      <c r="IE69" s="808">
        <v>1.71</v>
      </c>
      <c r="IF69" s="808">
        <v>1.71</v>
      </c>
      <c r="IG69" s="808">
        <v>0.86</v>
      </c>
      <c r="IH69" s="808">
        <v>1.03</v>
      </c>
      <c r="II69" s="808">
        <v>1.03</v>
      </c>
      <c r="IJ69" s="808">
        <v>1.03</v>
      </c>
      <c r="IK69" s="808">
        <v>1.03</v>
      </c>
      <c r="IL69" s="808">
        <v>1.03</v>
      </c>
      <c r="IM69" s="808">
        <v>1.03</v>
      </c>
      <c r="IN69" s="808">
        <v>1.03</v>
      </c>
      <c r="IO69" s="808">
        <v>1.03</v>
      </c>
      <c r="IP69" s="808">
        <v>1.35</v>
      </c>
      <c r="IQ69" s="808">
        <v>1.35</v>
      </c>
      <c r="IR69" s="808">
        <v>1.35</v>
      </c>
      <c r="IS69" s="808">
        <v>1.35</v>
      </c>
      <c r="IT69" s="808">
        <v>1.35</v>
      </c>
      <c r="IU69" s="808">
        <v>1.35</v>
      </c>
      <c r="IV69" s="808">
        <v>1.35</v>
      </c>
      <c r="IW69" s="808">
        <v>1.69</v>
      </c>
      <c r="IX69" s="808">
        <v>1.69</v>
      </c>
      <c r="IY69" s="808">
        <v>1.69</v>
      </c>
      <c r="IZ69" s="808">
        <v>1.69</v>
      </c>
      <c r="JA69" s="808">
        <v>1.69</v>
      </c>
      <c r="JB69" s="808">
        <v>1.9</v>
      </c>
      <c r="JC69" s="808">
        <v>1.9</v>
      </c>
      <c r="JD69" s="808">
        <v>1.9</v>
      </c>
      <c r="JE69" s="808">
        <v>1.9</v>
      </c>
      <c r="JF69" s="808">
        <v>1.98</v>
      </c>
      <c r="JG69" s="808">
        <v>1.98</v>
      </c>
      <c r="JH69" s="808">
        <v>1.98</v>
      </c>
      <c r="JI69" s="808">
        <v>1.98</v>
      </c>
      <c r="JJ69" s="808">
        <v>1.64</v>
      </c>
      <c r="JK69" s="808">
        <v>1.64</v>
      </c>
      <c r="JL69" s="808">
        <v>1.64</v>
      </c>
      <c r="JM69" s="808">
        <v>1.64</v>
      </c>
      <c r="JN69" s="808">
        <v>2.1</v>
      </c>
      <c r="JO69" s="808">
        <v>2.1</v>
      </c>
      <c r="JP69" s="808">
        <v>2.1</v>
      </c>
      <c r="JQ69" s="808">
        <v>2.1</v>
      </c>
      <c r="JR69" s="808">
        <v>2.0099999999999998</v>
      </c>
      <c r="JS69" s="808">
        <v>2.0099999999999998</v>
      </c>
      <c r="JT69" s="808">
        <v>2.0099999999999998</v>
      </c>
      <c r="JU69" s="808">
        <v>2.17</v>
      </c>
      <c r="JV69" s="808">
        <v>2.17</v>
      </c>
      <c r="JW69" s="808">
        <v>2.17</v>
      </c>
      <c r="JX69" s="808">
        <v>2.17</v>
      </c>
      <c r="JY69" s="808">
        <v>2.2200000000000002</v>
      </c>
      <c r="JZ69" s="808">
        <v>2.2200000000000002</v>
      </c>
      <c r="KA69" s="808">
        <v>1.56</v>
      </c>
      <c r="KB69" s="808">
        <v>1.56</v>
      </c>
      <c r="KC69" s="808">
        <v>1.56</v>
      </c>
      <c r="KD69" s="808">
        <v>0.86</v>
      </c>
      <c r="KE69" s="808">
        <v>1.71</v>
      </c>
      <c r="KF69" s="808">
        <v>1.71</v>
      </c>
      <c r="KG69" s="808">
        <v>0.86</v>
      </c>
      <c r="KH69" s="808">
        <v>1.03</v>
      </c>
      <c r="KI69" s="808">
        <v>1.03</v>
      </c>
      <c r="KJ69" s="808">
        <v>1.03</v>
      </c>
      <c r="KK69" s="808">
        <v>1.03</v>
      </c>
      <c r="KL69" s="808">
        <v>1.03</v>
      </c>
      <c r="KM69" s="808">
        <v>1.03</v>
      </c>
      <c r="KN69" s="808">
        <v>1.03</v>
      </c>
      <c r="KO69" s="808">
        <v>1.03</v>
      </c>
      <c r="KP69" s="808">
        <v>1.35</v>
      </c>
      <c r="KQ69" s="808">
        <v>1.35</v>
      </c>
      <c r="KR69" s="808">
        <v>1.35</v>
      </c>
      <c r="KS69" s="808">
        <v>1.35</v>
      </c>
      <c r="KT69" s="808">
        <v>1.35</v>
      </c>
      <c r="KU69" s="808">
        <v>1.35</v>
      </c>
      <c r="KV69" s="808">
        <v>1.35</v>
      </c>
      <c r="KW69" s="808">
        <v>1.69</v>
      </c>
      <c r="KX69" s="808">
        <v>1.69</v>
      </c>
      <c r="KY69" s="808">
        <v>1.69</v>
      </c>
      <c r="KZ69" s="808">
        <v>1.69</v>
      </c>
      <c r="LA69" s="808">
        <v>1.69</v>
      </c>
      <c r="LB69" s="808">
        <v>1.9</v>
      </c>
      <c r="LC69" s="808">
        <v>1.9</v>
      </c>
      <c r="LD69" s="808">
        <v>1.9</v>
      </c>
      <c r="LE69" s="808">
        <v>1.9</v>
      </c>
      <c r="LF69" s="808">
        <v>1.98</v>
      </c>
      <c r="LG69" s="808">
        <v>1.98</v>
      </c>
      <c r="LH69" s="808">
        <v>1.98</v>
      </c>
      <c r="LI69" s="808">
        <v>1.98</v>
      </c>
      <c r="LJ69" s="808">
        <v>1.64</v>
      </c>
      <c r="LK69" s="808">
        <v>1.64</v>
      </c>
      <c r="LL69" s="808">
        <v>1.64</v>
      </c>
      <c r="LM69" s="808">
        <v>1.64</v>
      </c>
      <c r="LN69" s="808">
        <v>2.1</v>
      </c>
      <c r="LO69" s="808">
        <v>2.1</v>
      </c>
      <c r="LP69" s="808">
        <v>2.1</v>
      </c>
      <c r="LQ69" s="808">
        <v>2.1</v>
      </c>
      <c r="LR69" s="808">
        <v>2.0099999999999998</v>
      </c>
      <c r="LS69" s="808">
        <v>2.0099999999999998</v>
      </c>
      <c r="LT69" s="808">
        <v>2.0099999999999998</v>
      </c>
      <c r="LU69" s="808">
        <v>2.17</v>
      </c>
      <c r="LV69" s="808">
        <v>2.17</v>
      </c>
      <c r="LW69" s="808">
        <v>2.17</v>
      </c>
      <c r="LX69" s="808">
        <v>2.17</v>
      </c>
      <c r="LY69" s="808">
        <v>2.2200000000000002</v>
      </c>
      <c r="LZ69" s="808">
        <v>2.2200000000000002</v>
      </c>
      <c r="MA69" s="808">
        <v>1.56</v>
      </c>
      <c r="MB69" s="808">
        <v>1.56</v>
      </c>
      <c r="MC69" s="808">
        <v>1.56</v>
      </c>
      <c r="MD69" s="808">
        <v>0.86</v>
      </c>
      <c r="ME69" s="808">
        <v>1.71</v>
      </c>
      <c r="MF69" s="808">
        <v>1.71</v>
      </c>
      <c r="MG69" s="808">
        <v>1.71</v>
      </c>
      <c r="MH69" s="808">
        <v>1.03</v>
      </c>
      <c r="MI69" s="808">
        <v>1.03</v>
      </c>
      <c r="MJ69" s="808">
        <v>1.03</v>
      </c>
      <c r="MK69" s="808">
        <v>1.03</v>
      </c>
      <c r="ML69" s="808">
        <v>1.03</v>
      </c>
      <c r="MM69" s="808">
        <v>1.03</v>
      </c>
      <c r="MN69" s="808">
        <v>1.03</v>
      </c>
      <c r="MO69" s="808">
        <v>1.03</v>
      </c>
      <c r="MP69" s="808">
        <v>1.35</v>
      </c>
      <c r="MQ69" s="808">
        <v>1.35</v>
      </c>
      <c r="MR69" s="808">
        <v>1.35</v>
      </c>
      <c r="MS69" s="808">
        <v>1.35</v>
      </c>
      <c r="MT69" s="808">
        <v>1.35</v>
      </c>
      <c r="MU69" s="808">
        <v>1.35</v>
      </c>
      <c r="MV69" s="808">
        <v>1.35</v>
      </c>
      <c r="MW69" s="808">
        <v>1.69</v>
      </c>
      <c r="MX69" s="808">
        <v>1.69</v>
      </c>
      <c r="MY69" s="808">
        <v>1.69</v>
      </c>
      <c r="MZ69" s="808">
        <v>1.69</v>
      </c>
      <c r="NA69" s="808">
        <v>1.69</v>
      </c>
      <c r="NB69" s="808">
        <v>1.9</v>
      </c>
      <c r="NC69" s="808">
        <v>1.9</v>
      </c>
      <c r="ND69" s="808">
        <v>1.9</v>
      </c>
      <c r="NE69" s="808">
        <v>1.9</v>
      </c>
      <c r="NF69" s="808">
        <v>1.98</v>
      </c>
      <c r="NG69" s="808">
        <v>1.98</v>
      </c>
      <c r="NH69" s="808">
        <v>1.98</v>
      </c>
      <c r="NI69" s="808">
        <v>1.98</v>
      </c>
      <c r="NJ69" s="808">
        <v>1.64</v>
      </c>
      <c r="NK69" s="808">
        <v>1.64</v>
      </c>
      <c r="NL69" s="808">
        <v>1.64</v>
      </c>
      <c r="NM69" s="808">
        <v>1.64</v>
      </c>
      <c r="NN69" s="808">
        <v>2.1</v>
      </c>
      <c r="NO69" s="808">
        <v>2.1</v>
      </c>
      <c r="NP69" s="808">
        <v>2.1</v>
      </c>
      <c r="NQ69" s="808">
        <v>2.1</v>
      </c>
      <c r="NR69" s="808">
        <v>2.0099999999999998</v>
      </c>
      <c r="NS69" s="808">
        <v>2.0099999999999998</v>
      </c>
      <c r="NT69" s="808">
        <v>2.0099999999999998</v>
      </c>
      <c r="NU69" s="808">
        <v>2.17</v>
      </c>
      <c r="NV69" s="808">
        <v>2.17</v>
      </c>
      <c r="NW69" s="808">
        <v>2.17</v>
      </c>
      <c r="NX69" s="808">
        <v>2.17</v>
      </c>
      <c r="NY69" s="808">
        <v>2.2200000000000002</v>
      </c>
      <c r="NZ69" s="808">
        <v>2.2200000000000002</v>
      </c>
      <c r="OA69" s="808">
        <v>1.56</v>
      </c>
      <c r="OB69" s="808">
        <v>1.56</v>
      </c>
      <c r="OC69" s="808">
        <v>1.56</v>
      </c>
      <c r="OD69" s="808">
        <v>0.86</v>
      </c>
      <c r="OE69" s="808">
        <v>1.71</v>
      </c>
      <c r="OF69" s="808">
        <v>1.71</v>
      </c>
      <c r="OG69" s="808">
        <v>1.71</v>
      </c>
      <c r="OH69" s="808">
        <v>1.03</v>
      </c>
      <c r="OI69" s="808">
        <v>1.03</v>
      </c>
      <c r="OJ69" s="808">
        <v>1.03</v>
      </c>
      <c r="OK69" s="808">
        <v>1.03</v>
      </c>
      <c r="OL69" s="808">
        <v>1.03</v>
      </c>
      <c r="OM69" s="808">
        <v>1.03</v>
      </c>
      <c r="ON69" s="808">
        <v>1.03</v>
      </c>
      <c r="OO69" s="808">
        <v>1.03</v>
      </c>
      <c r="OP69" s="808">
        <v>1.35</v>
      </c>
      <c r="OQ69" s="808">
        <v>1.35</v>
      </c>
      <c r="OR69" s="808">
        <v>1.35</v>
      </c>
      <c r="OS69" s="808">
        <v>1.35</v>
      </c>
      <c r="OT69" s="808">
        <v>1.35</v>
      </c>
      <c r="OU69" s="808">
        <v>1.35</v>
      </c>
      <c r="OV69" s="808">
        <v>1.35</v>
      </c>
      <c r="OW69" s="808">
        <v>1.69</v>
      </c>
      <c r="OX69" s="808">
        <v>1.69</v>
      </c>
      <c r="OY69" s="808">
        <v>1.69</v>
      </c>
      <c r="OZ69" s="808">
        <v>1.69</v>
      </c>
      <c r="PA69" s="808">
        <v>1.69</v>
      </c>
      <c r="PB69" s="808">
        <v>1.9</v>
      </c>
      <c r="PC69" s="808">
        <v>1.9</v>
      </c>
      <c r="PD69" s="808">
        <v>1.9</v>
      </c>
      <c r="PE69" s="808">
        <v>1.9</v>
      </c>
      <c r="PF69" s="808">
        <v>1.98</v>
      </c>
      <c r="PG69" s="808">
        <v>1.98</v>
      </c>
      <c r="PH69" s="808">
        <v>1.98</v>
      </c>
      <c r="PI69" s="808">
        <v>1.98</v>
      </c>
      <c r="PJ69" s="808">
        <v>1.64</v>
      </c>
      <c r="PK69" s="808">
        <v>1.64</v>
      </c>
      <c r="PL69" s="808">
        <v>1.64</v>
      </c>
      <c r="PM69" s="808">
        <v>1.64</v>
      </c>
      <c r="PN69" s="808">
        <v>2.1</v>
      </c>
      <c r="PO69" s="808">
        <v>2.1</v>
      </c>
      <c r="PP69" s="808">
        <v>2.1</v>
      </c>
      <c r="PQ69" s="808">
        <v>2.1</v>
      </c>
      <c r="PR69" s="808">
        <v>2.0099999999999998</v>
      </c>
      <c r="PS69" s="808">
        <v>2.0099999999999998</v>
      </c>
      <c r="PT69" s="808">
        <v>2.0099999999999998</v>
      </c>
      <c r="PU69" s="808">
        <v>2.17</v>
      </c>
      <c r="PV69" s="808">
        <v>2.17</v>
      </c>
      <c r="PW69" s="808">
        <v>2.17</v>
      </c>
      <c r="PX69" s="808">
        <v>2.17</v>
      </c>
      <c r="PY69" s="808">
        <v>2.2200000000000002</v>
      </c>
      <c r="PZ69" s="808">
        <v>2.2200000000000002</v>
      </c>
      <c r="QA69" s="808">
        <v>1.56</v>
      </c>
      <c r="QB69" s="808">
        <v>1.56</v>
      </c>
      <c r="QC69" s="808">
        <v>1.56</v>
      </c>
      <c r="QD69" s="808">
        <v>0.86</v>
      </c>
      <c r="QE69" s="808">
        <v>1.71</v>
      </c>
      <c r="QF69" s="808">
        <v>1.71</v>
      </c>
      <c r="QG69" s="808">
        <v>1.71</v>
      </c>
      <c r="QH69" s="808">
        <v>1.03</v>
      </c>
      <c r="QI69" s="808">
        <v>1.03</v>
      </c>
      <c r="QJ69" s="808">
        <v>1.03</v>
      </c>
      <c r="QK69" s="808">
        <v>1.03</v>
      </c>
      <c r="QL69" s="808">
        <v>1.03</v>
      </c>
      <c r="QM69" s="808">
        <v>1.03</v>
      </c>
      <c r="QN69" s="808">
        <v>1.03</v>
      </c>
      <c r="QO69" s="808">
        <v>1.03</v>
      </c>
      <c r="QP69" s="808">
        <v>1.35</v>
      </c>
      <c r="QQ69" s="808">
        <v>1.35</v>
      </c>
      <c r="QR69" s="808">
        <v>1.35</v>
      </c>
      <c r="QS69" s="808">
        <v>1.35</v>
      </c>
      <c r="QT69" s="808">
        <v>1.35</v>
      </c>
      <c r="QU69" s="808">
        <v>1.35</v>
      </c>
      <c r="QV69" s="808">
        <v>1.35</v>
      </c>
      <c r="QW69" s="808">
        <v>1.69</v>
      </c>
      <c r="QX69" s="808">
        <v>1.69</v>
      </c>
      <c r="QY69" s="808">
        <v>1.69</v>
      </c>
      <c r="QZ69" s="808">
        <v>1.69</v>
      </c>
      <c r="RA69" s="808">
        <v>1.69</v>
      </c>
      <c r="RB69" s="808">
        <v>1.9</v>
      </c>
      <c r="RC69" s="808">
        <v>1.9</v>
      </c>
      <c r="RD69" s="808">
        <v>1.9</v>
      </c>
      <c r="RE69" s="808">
        <v>1.9</v>
      </c>
      <c r="RF69" s="808">
        <v>1.98</v>
      </c>
      <c r="RG69" s="808">
        <v>1.98</v>
      </c>
      <c r="RH69" s="808">
        <v>1.98</v>
      </c>
      <c r="RI69" s="808">
        <v>1.98</v>
      </c>
      <c r="RJ69" s="808">
        <v>1.64</v>
      </c>
      <c r="RK69" s="808">
        <v>1.64</v>
      </c>
      <c r="RL69" s="808">
        <v>1.64</v>
      </c>
      <c r="RM69" s="808">
        <v>1.64</v>
      </c>
      <c r="RN69" s="808">
        <v>2.1</v>
      </c>
      <c r="RO69" s="808">
        <v>2.1</v>
      </c>
      <c r="RP69" s="808">
        <v>2.1</v>
      </c>
      <c r="RQ69" s="808">
        <v>2.1</v>
      </c>
      <c r="RR69" s="808">
        <v>2.1</v>
      </c>
      <c r="RS69" s="808">
        <v>2.1</v>
      </c>
      <c r="RT69" s="808">
        <v>2.1</v>
      </c>
      <c r="RU69" s="808">
        <v>2.17</v>
      </c>
      <c r="RV69" s="808">
        <v>2.17</v>
      </c>
      <c r="RW69" s="808">
        <v>2.17</v>
      </c>
      <c r="RX69" s="808">
        <v>2.17</v>
      </c>
      <c r="RY69" s="808">
        <v>2.2200000000000002</v>
      </c>
      <c r="RZ69" s="808">
        <v>2.2200000000000002</v>
      </c>
      <c r="SA69" s="808">
        <v>1.56</v>
      </c>
      <c r="SB69" s="808">
        <v>1.56</v>
      </c>
      <c r="SC69" s="808">
        <v>1.56</v>
      </c>
      <c r="SD69" s="808">
        <v>0.86</v>
      </c>
      <c r="SE69" s="808">
        <v>0.86</v>
      </c>
      <c r="SF69" s="808">
        <v>0.86</v>
      </c>
      <c r="SG69" s="808">
        <v>0.86</v>
      </c>
      <c r="SH69" s="808">
        <v>1.03</v>
      </c>
      <c r="SI69" s="809">
        <v>1.03</v>
      </c>
      <c r="SJ69" s="471" t="s">
        <v>491</v>
      </c>
      <c r="SK69" s="452"/>
      <c r="SL69" s="440"/>
      <c r="SM69" s="440"/>
      <c r="SN69" s="440"/>
    </row>
    <row r="70" spans="1:508" outlineLevel="3" x14ac:dyDescent="0.25">
      <c r="A70" s="440"/>
      <c r="B70" s="449"/>
      <c r="C70" s="659">
        <f t="shared" si="32"/>
        <v>4</v>
      </c>
      <c r="D70" s="471"/>
      <c r="E70" s="529"/>
      <c r="F70" s="529"/>
      <c r="G70" s="471"/>
      <c r="H70" s="478"/>
      <c r="I70" s="492" t="s">
        <v>234</v>
      </c>
      <c r="J70" s="681"/>
      <c r="K70" s="810">
        <v>1.27</v>
      </c>
      <c r="L70" s="811">
        <v>1.27</v>
      </c>
      <c r="M70" s="811">
        <v>1.27</v>
      </c>
      <c r="N70" s="811">
        <v>1.73</v>
      </c>
      <c r="O70" s="811">
        <v>1.73</v>
      </c>
      <c r="P70" s="811">
        <v>1.73</v>
      </c>
      <c r="Q70" s="811">
        <v>1.73</v>
      </c>
      <c r="R70" s="811">
        <v>1.73</v>
      </c>
      <c r="S70" s="811">
        <v>1.73</v>
      </c>
      <c r="T70" s="811">
        <v>1.73</v>
      </c>
      <c r="U70" s="811">
        <v>2.0299999999999998</v>
      </c>
      <c r="V70" s="811">
        <v>2.0299999999999998</v>
      </c>
      <c r="W70" s="811">
        <v>2.0299999999999998</v>
      </c>
      <c r="X70" s="811">
        <v>2.0299999999999998</v>
      </c>
      <c r="Y70" s="811">
        <v>2.11</v>
      </c>
      <c r="Z70" s="811">
        <v>2.11</v>
      </c>
      <c r="AA70" s="811">
        <v>1.31</v>
      </c>
      <c r="AB70" s="811">
        <v>1.31</v>
      </c>
      <c r="AC70" s="811">
        <v>1.31</v>
      </c>
      <c r="AD70" s="811">
        <v>0.7</v>
      </c>
      <c r="AE70" s="811">
        <v>0.7</v>
      </c>
      <c r="AF70" s="811">
        <v>0.7</v>
      </c>
      <c r="AG70" s="811">
        <v>0.7</v>
      </c>
      <c r="AH70" s="811">
        <v>0.8</v>
      </c>
      <c r="AI70" s="811">
        <v>0.8</v>
      </c>
      <c r="AJ70" s="811">
        <v>0.8</v>
      </c>
      <c r="AK70" s="811">
        <v>0.8</v>
      </c>
      <c r="AL70" s="811">
        <v>0.8</v>
      </c>
      <c r="AM70" s="811">
        <v>0.8</v>
      </c>
      <c r="AN70" s="811">
        <v>0.8</v>
      </c>
      <c r="AO70" s="811">
        <v>0.8</v>
      </c>
      <c r="AP70" s="811">
        <v>0.71</v>
      </c>
      <c r="AQ70" s="811">
        <v>0.71</v>
      </c>
      <c r="AR70" s="811">
        <v>0.71</v>
      </c>
      <c r="AS70" s="811">
        <v>0.71</v>
      </c>
      <c r="AT70" s="811">
        <v>0.71</v>
      </c>
      <c r="AU70" s="811">
        <v>0.71</v>
      </c>
      <c r="AV70" s="811">
        <v>0.71</v>
      </c>
      <c r="AW70" s="811">
        <v>1.35</v>
      </c>
      <c r="AX70" s="811">
        <v>1.35</v>
      </c>
      <c r="AY70" s="811">
        <v>1.35</v>
      </c>
      <c r="AZ70" s="811">
        <v>1.35</v>
      </c>
      <c r="BA70" s="811">
        <v>1.35</v>
      </c>
      <c r="BB70" s="811">
        <v>1.22</v>
      </c>
      <c r="BC70" s="811">
        <v>1.22</v>
      </c>
      <c r="BD70" s="811">
        <v>1.22</v>
      </c>
      <c r="BE70" s="811">
        <v>1.1399999999999999</v>
      </c>
      <c r="BF70" s="811">
        <v>1.39</v>
      </c>
      <c r="BG70" s="811">
        <v>1.39</v>
      </c>
      <c r="BH70" s="811">
        <v>1.39</v>
      </c>
      <c r="BI70" s="811">
        <v>1.27</v>
      </c>
      <c r="BJ70" s="811">
        <v>1.27</v>
      </c>
      <c r="BK70" s="811">
        <v>1.27</v>
      </c>
      <c r="BL70" s="811">
        <v>1.27</v>
      </c>
      <c r="BM70" s="811">
        <v>1.27</v>
      </c>
      <c r="BN70" s="811">
        <v>1.73</v>
      </c>
      <c r="BO70" s="811">
        <v>1.73</v>
      </c>
      <c r="BP70" s="811">
        <v>1.73</v>
      </c>
      <c r="BQ70" s="811">
        <v>1.73</v>
      </c>
      <c r="BR70" s="811">
        <v>1.73</v>
      </c>
      <c r="BS70" s="811">
        <v>1.73</v>
      </c>
      <c r="BT70" s="811">
        <v>1.73</v>
      </c>
      <c r="BU70" s="811">
        <v>2.0299999999999998</v>
      </c>
      <c r="BV70" s="811">
        <v>2.0299999999999998</v>
      </c>
      <c r="BW70" s="811">
        <v>2.0299999999999998</v>
      </c>
      <c r="BX70" s="811">
        <v>2.0299999999999998</v>
      </c>
      <c r="BY70" s="811">
        <v>2.11</v>
      </c>
      <c r="BZ70" s="811">
        <v>2.1</v>
      </c>
      <c r="CA70" s="811">
        <v>1.31</v>
      </c>
      <c r="CB70" s="811">
        <v>1.31</v>
      </c>
      <c r="CC70" s="811">
        <v>1.31</v>
      </c>
      <c r="CD70" s="811">
        <v>0.7</v>
      </c>
      <c r="CE70" s="811">
        <v>0.7</v>
      </c>
      <c r="CF70" s="811">
        <v>0.7</v>
      </c>
      <c r="CG70" s="811">
        <v>0.73</v>
      </c>
      <c r="CH70" s="811">
        <v>0.8</v>
      </c>
      <c r="CI70" s="811">
        <v>0.8</v>
      </c>
      <c r="CJ70" s="811">
        <v>0.8</v>
      </c>
      <c r="CK70" s="811">
        <v>0.8</v>
      </c>
      <c r="CL70" s="811">
        <v>0.8</v>
      </c>
      <c r="CM70" s="811">
        <v>0.8</v>
      </c>
      <c r="CN70" s="811">
        <v>0.8</v>
      </c>
      <c r="CO70" s="811">
        <v>0.8</v>
      </c>
      <c r="CP70" s="811">
        <v>0.71</v>
      </c>
      <c r="CQ70" s="811">
        <v>0.71</v>
      </c>
      <c r="CR70" s="811">
        <v>0.71</v>
      </c>
      <c r="CS70" s="811">
        <v>0.71</v>
      </c>
      <c r="CT70" s="811">
        <v>0.71</v>
      </c>
      <c r="CU70" s="811">
        <v>0.71</v>
      </c>
      <c r="CV70" s="811">
        <v>0.71</v>
      </c>
      <c r="CW70" s="811">
        <v>1.35</v>
      </c>
      <c r="CX70" s="811">
        <v>1.23</v>
      </c>
      <c r="CY70" s="811">
        <v>1.23</v>
      </c>
      <c r="CZ70" s="811">
        <v>1.23</v>
      </c>
      <c r="DA70" s="811">
        <v>1.23</v>
      </c>
      <c r="DB70" s="808">
        <v>1.49</v>
      </c>
      <c r="DC70" s="808">
        <v>1.49</v>
      </c>
      <c r="DD70" s="808">
        <v>1.49</v>
      </c>
      <c r="DE70" s="808">
        <v>1.49</v>
      </c>
      <c r="DF70" s="808">
        <v>1.51</v>
      </c>
      <c r="DG70" s="808">
        <v>1.51</v>
      </c>
      <c r="DH70" s="808">
        <v>1.51</v>
      </c>
      <c r="DI70" s="808">
        <v>1.51</v>
      </c>
      <c r="DJ70" s="808">
        <v>1.51</v>
      </c>
      <c r="DK70" s="808">
        <v>1.51</v>
      </c>
      <c r="DL70" s="808">
        <v>1.51</v>
      </c>
      <c r="DM70" s="808">
        <v>1.51</v>
      </c>
      <c r="DN70" s="808">
        <v>1.79</v>
      </c>
      <c r="DO70" s="808">
        <v>1.73</v>
      </c>
      <c r="DP70" s="808">
        <v>1.73</v>
      </c>
      <c r="DQ70" s="808">
        <v>1.73</v>
      </c>
      <c r="DR70" s="808">
        <v>1.73</v>
      </c>
      <c r="DS70" s="808">
        <v>1.73</v>
      </c>
      <c r="DT70" s="808">
        <v>1.73</v>
      </c>
      <c r="DU70" s="808">
        <v>2.0299999999999998</v>
      </c>
      <c r="DV70" s="808">
        <v>2.0299999999999998</v>
      </c>
      <c r="DW70" s="808">
        <v>2.0299999999999998</v>
      </c>
      <c r="DX70" s="808">
        <v>2.0299999999999998</v>
      </c>
      <c r="DY70" s="808">
        <v>2.11</v>
      </c>
      <c r="DZ70" s="808">
        <v>2.11</v>
      </c>
      <c r="EA70" s="808">
        <v>1.31</v>
      </c>
      <c r="EB70" s="808">
        <v>1.31</v>
      </c>
      <c r="EC70" s="808">
        <v>1.36</v>
      </c>
      <c r="ED70" s="808">
        <v>0.7</v>
      </c>
      <c r="EE70" s="808">
        <v>0.7</v>
      </c>
      <c r="EF70" s="808">
        <v>0.7</v>
      </c>
      <c r="EG70" s="808">
        <v>0.7</v>
      </c>
      <c r="EH70" s="808">
        <v>0.8</v>
      </c>
      <c r="EI70" s="808">
        <v>0.8</v>
      </c>
      <c r="EJ70" s="808">
        <v>0.8</v>
      </c>
      <c r="EK70" s="808">
        <v>0.8</v>
      </c>
      <c r="EL70" s="808">
        <v>0.8</v>
      </c>
      <c r="EM70" s="808">
        <v>0.8</v>
      </c>
      <c r="EN70" s="808">
        <v>0.8</v>
      </c>
      <c r="EO70" s="808">
        <v>0.8</v>
      </c>
      <c r="EP70" s="808">
        <v>0.71</v>
      </c>
      <c r="EQ70" s="808">
        <v>0.71</v>
      </c>
      <c r="ER70" s="808">
        <v>0.71</v>
      </c>
      <c r="ES70" s="808">
        <v>0.71</v>
      </c>
      <c r="ET70" s="808">
        <v>0.71</v>
      </c>
      <c r="EU70" s="808">
        <v>0.71</v>
      </c>
      <c r="EV70" s="808">
        <v>0.71</v>
      </c>
      <c r="EW70" s="808">
        <v>1.35</v>
      </c>
      <c r="EX70" s="808">
        <v>1.23</v>
      </c>
      <c r="EY70" s="808">
        <v>1.23</v>
      </c>
      <c r="EZ70" s="808">
        <v>1.23</v>
      </c>
      <c r="FA70" s="808">
        <v>1.23</v>
      </c>
      <c r="FB70" s="808">
        <v>1.49</v>
      </c>
      <c r="FC70" s="808">
        <v>1.49</v>
      </c>
      <c r="FD70" s="808">
        <v>1.49</v>
      </c>
      <c r="FE70" s="808">
        <v>1.49</v>
      </c>
      <c r="FF70" s="808">
        <v>1.51</v>
      </c>
      <c r="FG70" s="808">
        <v>1.51</v>
      </c>
      <c r="FH70" s="808">
        <v>1.51</v>
      </c>
      <c r="FI70" s="808">
        <v>1.51</v>
      </c>
      <c r="FJ70" s="808">
        <v>1.08</v>
      </c>
      <c r="FK70" s="808">
        <v>1.08</v>
      </c>
      <c r="FL70" s="808">
        <v>1.08</v>
      </c>
      <c r="FM70" s="808">
        <v>1.08</v>
      </c>
      <c r="FN70" s="808">
        <v>1.79</v>
      </c>
      <c r="FO70" s="808">
        <v>1.73</v>
      </c>
      <c r="FP70" s="808">
        <v>1.73</v>
      </c>
      <c r="FQ70" s="808">
        <v>1.73</v>
      </c>
      <c r="FR70" s="808">
        <v>1.5</v>
      </c>
      <c r="FS70" s="808">
        <v>1.5</v>
      </c>
      <c r="FT70" s="808">
        <v>1.5</v>
      </c>
      <c r="FU70" s="808">
        <v>2.0299999999999998</v>
      </c>
      <c r="FV70" s="808">
        <v>2.0299999999999998</v>
      </c>
      <c r="FW70" s="808">
        <v>2.0299999999999998</v>
      </c>
      <c r="FX70" s="808">
        <v>2.0299999999999998</v>
      </c>
      <c r="FY70" s="808">
        <v>2.11</v>
      </c>
      <c r="FZ70" s="808">
        <v>2.11</v>
      </c>
      <c r="GA70" s="808">
        <v>1.31</v>
      </c>
      <c r="GB70" s="808">
        <v>1.31</v>
      </c>
      <c r="GC70" s="808">
        <v>1.31</v>
      </c>
      <c r="GD70" s="808">
        <v>0.7</v>
      </c>
      <c r="GE70" s="808">
        <v>1.48</v>
      </c>
      <c r="GF70" s="808">
        <v>0.7</v>
      </c>
      <c r="GG70" s="808">
        <v>0.7</v>
      </c>
      <c r="GH70" s="808">
        <v>0.8</v>
      </c>
      <c r="GI70" s="808">
        <v>0.8</v>
      </c>
      <c r="GJ70" s="808">
        <v>0.8</v>
      </c>
      <c r="GK70" s="808">
        <v>0.8</v>
      </c>
      <c r="GL70" s="808">
        <v>0.8</v>
      </c>
      <c r="GM70" s="808">
        <v>0.8</v>
      </c>
      <c r="GN70" s="808">
        <v>0.8</v>
      </c>
      <c r="GO70" s="808">
        <v>0.8</v>
      </c>
      <c r="GP70" s="808">
        <v>0.71</v>
      </c>
      <c r="GQ70" s="808">
        <v>0.71</v>
      </c>
      <c r="GR70" s="808">
        <v>0.71</v>
      </c>
      <c r="GS70" s="808">
        <v>0.71</v>
      </c>
      <c r="GT70" s="808">
        <v>0.71</v>
      </c>
      <c r="GU70" s="808">
        <v>0.71</v>
      </c>
      <c r="GV70" s="808">
        <v>0.71</v>
      </c>
      <c r="GW70" s="808">
        <v>1.35</v>
      </c>
      <c r="GX70" s="808">
        <v>1.23</v>
      </c>
      <c r="GY70" s="808">
        <v>1.23</v>
      </c>
      <c r="GZ70" s="808">
        <v>1.23</v>
      </c>
      <c r="HA70" s="808">
        <v>1.23</v>
      </c>
      <c r="HB70" s="808">
        <v>1.49</v>
      </c>
      <c r="HC70" s="808">
        <v>1.49</v>
      </c>
      <c r="HD70" s="808">
        <v>1.49</v>
      </c>
      <c r="HE70" s="808">
        <v>1.49</v>
      </c>
      <c r="HF70" s="808">
        <v>1.51</v>
      </c>
      <c r="HG70" s="808">
        <v>1.51</v>
      </c>
      <c r="HH70" s="808">
        <v>1.51</v>
      </c>
      <c r="HI70" s="808">
        <v>1.51</v>
      </c>
      <c r="HJ70" s="808">
        <v>1.08</v>
      </c>
      <c r="HK70" s="808">
        <v>1.08</v>
      </c>
      <c r="HL70" s="808">
        <v>1.08</v>
      </c>
      <c r="HM70" s="808">
        <v>1.08</v>
      </c>
      <c r="HN70" s="808">
        <v>1.79</v>
      </c>
      <c r="HO70" s="808">
        <v>1.73</v>
      </c>
      <c r="HP70" s="808">
        <v>1.73</v>
      </c>
      <c r="HQ70" s="808">
        <v>1.73</v>
      </c>
      <c r="HR70" s="808">
        <v>1.5</v>
      </c>
      <c r="HS70" s="808">
        <v>1.5</v>
      </c>
      <c r="HT70" s="808">
        <v>1.5</v>
      </c>
      <c r="HU70" s="808">
        <v>2.0299999999999998</v>
      </c>
      <c r="HV70" s="808">
        <v>2.0299999999999998</v>
      </c>
      <c r="HW70" s="808">
        <v>2.0299999999999998</v>
      </c>
      <c r="HX70" s="808">
        <v>2.0299999999999998</v>
      </c>
      <c r="HY70" s="808">
        <v>2.11</v>
      </c>
      <c r="HZ70" s="808">
        <v>2.11</v>
      </c>
      <c r="IA70" s="808">
        <v>1.31</v>
      </c>
      <c r="IB70" s="808">
        <v>1.31</v>
      </c>
      <c r="IC70" s="808">
        <v>1.31</v>
      </c>
      <c r="ID70" s="808">
        <v>0.7</v>
      </c>
      <c r="IE70" s="808">
        <v>1.48</v>
      </c>
      <c r="IF70" s="808">
        <v>1.48</v>
      </c>
      <c r="IG70" s="808">
        <v>0.7</v>
      </c>
      <c r="IH70" s="808">
        <v>0.8</v>
      </c>
      <c r="II70" s="808">
        <v>0.8</v>
      </c>
      <c r="IJ70" s="808">
        <v>0.8</v>
      </c>
      <c r="IK70" s="808">
        <v>0.8</v>
      </c>
      <c r="IL70" s="808">
        <v>0.8</v>
      </c>
      <c r="IM70" s="808">
        <v>0.8</v>
      </c>
      <c r="IN70" s="808">
        <v>0.8</v>
      </c>
      <c r="IO70" s="808">
        <v>0.8</v>
      </c>
      <c r="IP70" s="808">
        <v>0.71</v>
      </c>
      <c r="IQ70" s="808">
        <v>0.71</v>
      </c>
      <c r="IR70" s="808">
        <v>0.71</v>
      </c>
      <c r="IS70" s="808">
        <v>0.71</v>
      </c>
      <c r="IT70" s="808">
        <v>0.71</v>
      </c>
      <c r="IU70" s="808">
        <v>0.71</v>
      </c>
      <c r="IV70" s="808">
        <v>0.71</v>
      </c>
      <c r="IW70" s="808">
        <v>1.35</v>
      </c>
      <c r="IX70" s="808">
        <v>1.23</v>
      </c>
      <c r="IY70" s="808">
        <v>1.23</v>
      </c>
      <c r="IZ70" s="808">
        <v>1.23</v>
      </c>
      <c r="JA70" s="808">
        <v>1.23</v>
      </c>
      <c r="JB70" s="808">
        <v>1.49</v>
      </c>
      <c r="JC70" s="808">
        <v>1.49</v>
      </c>
      <c r="JD70" s="808">
        <v>1.49</v>
      </c>
      <c r="JE70" s="808">
        <v>1.49</v>
      </c>
      <c r="JF70" s="808">
        <v>1.51</v>
      </c>
      <c r="JG70" s="808">
        <v>1.51</v>
      </c>
      <c r="JH70" s="808">
        <v>1.51</v>
      </c>
      <c r="JI70" s="808">
        <v>1.51</v>
      </c>
      <c r="JJ70" s="808">
        <v>1.08</v>
      </c>
      <c r="JK70" s="808">
        <v>1.08</v>
      </c>
      <c r="JL70" s="808">
        <v>1.08</v>
      </c>
      <c r="JM70" s="808">
        <v>1.08</v>
      </c>
      <c r="JN70" s="808">
        <v>1.79</v>
      </c>
      <c r="JO70" s="808">
        <v>1.73</v>
      </c>
      <c r="JP70" s="808">
        <v>1.73</v>
      </c>
      <c r="JQ70" s="808">
        <v>1.73</v>
      </c>
      <c r="JR70" s="808">
        <v>1.5</v>
      </c>
      <c r="JS70" s="808">
        <v>1.5</v>
      </c>
      <c r="JT70" s="808">
        <v>1.5</v>
      </c>
      <c r="JU70" s="808">
        <v>2.0299999999999998</v>
      </c>
      <c r="JV70" s="808">
        <v>2.0299999999999998</v>
      </c>
      <c r="JW70" s="808">
        <v>2.0299999999999998</v>
      </c>
      <c r="JX70" s="808">
        <v>2.0299999999999998</v>
      </c>
      <c r="JY70" s="808">
        <v>2.11</v>
      </c>
      <c r="JZ70" s="808">
        <v>2.11</v>
      </c>
      <c r="KA70" s="808">
        <v>1.31</v>
      </c>
      <c r="KB70" s="808">
        <v>1.31</v>
      </c>
      <c r="KC70" s="808">
        <v>1.31</v>
      </c>
      <c r="KD70" s="808">
        <v>0.7</v>
      </c>
      <c r="KE70" s="808">
        <v>1.48</v>
      </c>
      <c r="KF70" s="808">
        <v>1.48</v>
      </c>
      <c r="KG70" s="808">
        <v>0.7</v>
      </c>
      <c r="KH70" s="808">
        <v>0.8</v>
      </c>
      <c r="KI70" s="808">
        <v>0.8</v>
      </c>
      <c r="KJ70" s="808">
        <v>0.8</v>
      </c>
      <c r="KK70" s="808">
        <v>0.8</v>
      </c>
      <c r="KL70" s="808">
        <v>0.8</v>
      </c>
      <c r="KM70" s="808">
        <v>0.8</v>
      </c>
      <c r="KN70" s="808">
        <v>0.8</v>
      </c>
      <c r="KO70" s="808">
        <v>0.8</v>
      </c>
      <c r="KP70" s="808">
        <v>0.71</v>
      </c>
      <c r="KQ70" s="808">
        <v>0.71</v>
      </c>
      <c r="KR70" s="808">
        <v>0.71</v>
      </c>
      <c r="KS70" s="808">
        <v>0.71</v>
      </c>
      <c r="KT70" s="808">
        <v>0.71</v>
      </c>
      <c r="KU70" s="808">
        <v>0.71</v>
      </c>
      <c r="KV70" s="808">
        <v>0.71</v>
      </c>
      <c r="KW70" s="808">
        <v>1.35</v>
      </c>
      <c r="KX70" s="808">
        <v>1.23</v>
      </c>
      <c r="KY70" s="808">
        <v>1.23</v>
      </c>
      <c r="KZ70" s="808">
        <v>1.23</v>
      </c>
      <c r="LA70" s="808">
        <v>1.23</v>
      </c>
      <c r="LB70" s="808">
        <v>1.49</v>
      </c>
      <c r="LC70" s="808">
        <v>1.49</v>
      </c>
      <c r="LD70" s="808">
        <v>1.49</v>
      </c>
      <c r="LE70" s="808">
        <v>1.49</v>
      </c>
      <c r="LF70" s="808">
        <v>1.51</v>
      </c>
      <c r="LG70" s="808">
        <v>1.51</v>
      </c>
      <c r="LH70" s="808">
        <v>1.51</v>
      </c>
      <c r="LI70" s="808">
        <v>1.51</v>
      </c>
      <c r="LJ70" s="808">
        <v>1.08</v>
      </c>
      <c r="LK70" s="808">
        <v>1.08</v>
      </c>
      <c r="LL70" s="808">
        <v>1.08</v>
      </c>
      <c r="LM70" s="808">
        <v>1.08</v>
      </c>
      <c r="LN70" s="808">
        <v>1.79</v>
      </c>
      <c r="LO70" s="808">
        <v>1.73</v>
      </c>
      <c r="LP70" s="808">
        <v>1.73</v>
      </c>
      <c r="LQ70" s="808">
        <v>1.73</v>
      </c>
      <c r="LR70" s="808">
        <v>1.5</v>
      </c>
      <c r="LS70" s="808">
        <v>1.5</v>
      </c>
      <c r="LT70" s="808">
        <v>1.5</v>
      </c>
      <c r="LU70" s="808">
        <v>2.0299999999999998</v>
      </c>
      <c r="LV70" s="808">
        <v>2.0299999999999998</v>
      </c>
      <c r="LW70" s="808">
        <v>2.0299999999999998</v>
      </c>
      <c r="LX70" s="808">
        <v>2.0299999999999998</v>
      </c>
      <c r="LY70" s="808">
        <v>2.11</v>
      </c>
      <c r="LZ70" s="808">
        <v>2.11</v>
      </c>
      <c r="MA70" s="808">
        <v>1.31</v>
      </c>
      <c r="MB70" s="808">
        <v>1.31</v>
      </c>
      <c r="MC70" s="808">
        <v>1.31</v>
      </c>
      <c r="MD70" s="808">
        <v>0.7</v>
      </c>
      <c r="ME70" s="808">
        <v>1.48</v>
      </c>
      <c r="MF70" s="808">
        <v>1.48</v>
      </c>
      <c r="MG70" s="808">
        <v>1.48</v>
      </c>
      <c r="MH70" s="808">
        <v>0.8</v>
      </c>
      <c r="MI70" s="808">
        <v>0.8</v>
      </c>
      <c r="MJ70" s="808">
        <v>0.8</v>
      </c>
      <c r="MK70" s="808">
        <v>0.8</v>
      </c>
      <c r="ML70" s="808">
        <v>0.8</v>
      </c>
      <c r="MM70" s="808">
        <v>0.8</v>
      </c>
      <c r="MN70" s="808">
        <v>0.8</v>
      </c>
      <c r="MO70" s="808">
        <v>0.8</v>
      </c>
      <c r="MP70" s="808">
        <v>0.71</v>
      </c>
      <c r="MQ70" s="808">
        <v>0.71</v>
      </c>
      <c r="MR70" s="808">
        <v>0.71</v>
      </c>
      <c r="MS70" s="808">
        <v>0.71</v>
      </c>
      <c r="MT70" s="808">
        <v>0.71</v>
      </c>
      <c r="MU70" s="808">
        <v>0.71</v>
      </c>
      <c r="MV70" s="808">
        <v>0.71</v>
      </c>
      <c r="MW70" s="808">
        <v>1.35</v>
      </c>
      <c r="MX70" s="808">
        <v>1.23</v>
      </c>
      <c r="MY70" s="808">
        <v>1.23</v>
      </c>
      <c r="MZ70" s="808">
        <v>1.23</v>
      </c>
      <c r="NA70" s="808">
        <v>1.23</v>
      </c>
      <c r="NB70" s="808">
        <v>1.49</v>
      </c>
      <c r="NC70" s="808">
        <v>1.49</v>
      </c>
      <c r="ND70" s="808">
        <v>1.49</v>
      </c>
      <c r="NE70" s="808">
        <v>1.49</v>
      </c>
      <c r="NF70" s="808">
        <v>1.51</v>
      </c>
      <c r="NG70" s="808">
        <v>1.51</v>
      </c>
      <c r="NH70" s="808">
        <v>1.51</v>
      </c>
      <c r="NI70" s="808">
        <v>1.51</v>
      </c>
      <c r="NJ70" s="808">
        <v>1.08</v>
      </c>
      <c r="NK70" s="808">
        <v>1.08</v>
      </c>
      <c r="NL70" s="808">
        <v>1.08</v>
      </c>
      <c r="NM70" s="808">
        <v>1.08</v>
      </c>
      <c r="NN70" s="808">
        <v>1.79</v>
      </c>
      <c r="NO70" s="808">
        <v>1.73</v>
      </c>
      <c r="NP70" s="808">
        <v>1.73</v>
      </c>
      <c r="NQ70" s="808">
        <v>1.73</v>
      </c>
      <c r="NR70" s="808">
        <v>1.5</v>
      </c>
      <c r="NS70" s="808">
        <v>1.5</v>
      </c>
      <c r="NT70" s="808">
        <v>1.5</v>
      </c>
      <c r="NU70" s="808">
        <v>2.0299999999999998</v>
      </c>
      <c r="NV70" s="808">
        <v>2.0299999999999998</v>
      </c>
      <c r="NW70" s="808">
        <v>2.0299999999999998</v>
      </c>
      <c r="NX70" s="808">
        <v>2.0299999999999998</v>
      </c>
      <c r="NY70" s="808">
        <v>2.11</v>
      </c>
      <c r="NZ70" s="808">
        <v>2.11</v>
      </c>
      <c r="OA70" s="808">
        <v>1.31</v>
      </c>
      <c r="OB70" s="808">
        <v>1.31</v>
      </c>
      <c r="OC70" s="808">
        <v>1.31</v>
      </c>
      <c r="OD70" s="808">
        <v>0.7</v>
      </c>
      <c r="OE70" s="808">
        <v>1.48</v>
      </c>
      <c r="OF70" s="808">
        <v>1.48</v>
      </c>
      <c r="OG70" s="808">
        <v>1.48</v>
      </c>
      <c r="OH70" s="808">
        <v>0.8</v>
      </c>
      <c r="OI70" s="808">
        <v>0.8</v>
      </c>
      <c r="OJ70" s="808">
        <v>0.8</v>
      </c>
      <c r="OK70" s="808">
        <v>0.8</v>
      </c>
      <c r="OL70" s="808">
        <v>0.8</v>
      </c>
      <c r="OM70" s="808">
        <v>0.8</v>
      </c>
      <c r="ON70" s="808">
        <v>0.8</v>
      </c>
      <c r="OO70" s="808">
        <v>0.8</v>
      </c>
      <c r="OP70" s="808">
        <v>0.71</v>
      </c>
      <c r="OQ70" s="808">
        <v>0.71</v>
      </c>
      <c r="OR70" s="808">
        <v>0.71</v>
      </c>
      <c r="OS70" s="808">
        <v>0.71</v>
      </c>
      <c r="OT70" s="808">
        <v>0.71</v>
      </c>
      <c r="OU70" s="808">
        <v>0.71</v>
      </c>
      <c r="OV70" s="808">
        <v>0.71</v>
      </c>
      <c r="OW70" s="808">
        <v>1.35</v>
      </c>
      <c r="OX70" s="808">
        <v>1.23</v>
      </c>
      <c r="OY70" s="808">
        <v>1.23</v>
      </c>
      <c r="OZ70" s="808">
        <v>1.23</v>
      </c>
      <c r="PA70" s="808">
        <v>1.23</v>
      </c>
      <c r="PB70" s="808">
        <v>1.49</v>
      </c>
      <c r="PC70" s="808">
        <v>1.49</v>
      </c>
      <c r="PD70" s="808">
        <v>1.49</v>
      </c>
      <c r="PE70" s="808">
        <v>1.49</v>
      </c>
      <c r="PF70" s="808">
        <v>1.51</v>
      </c>
      <c r="PG70" s="808">
        <v>1.51</v>
      </c>
      <c r="PH70" s="808">
        <v>1.51</v>
      </c>
      <c r="PI70" s="808">
        <v>1.51</v>
      </c>
      <c r="PJ70" s="808">
        <v>1.08</v>
      </c>
      <c r="PK70" s="808">
        <v>1.08</v>
      </c>
      <c r="PL70" s="808">
        <v>1.08</v>
      </c>
      <c r="PM70" s="808">
        <v>1.08</v>
      </c>
      <c r="PN70" s="808">
        <v>1.79</v>
      </c>
      <c r="PO70" s="808">
        <v>1.73</v>
      </c>
      <c r="PP70" s="808">
        <v>1.73</v>
      </c>
      <c r="PQ70" s="808">
        <v>1.73</v>
      </c>
      <c r="PR70" s="808">
        <v>1.5</v>
      </c>
      <c r="PS70" s="808">
        <v>1.5</v>
      </c>
      <c r="PT70" s="808">
        <v>1.5</v>
      </c>
      <c r="PU70" s="808">
        <v>2.0299999999999998</v>
      </c>
      <c r="PV70" s="808">
        <v>2.0299999999999998</v>
      </c>
      <c r="PW70" s="808">
        <v>2.0299999999999998</v>
      </c>
      <c r="PX70" s="808">
        <v>2.0299999999999998</v>
      </c>
      <c r="PY70" s="808">
        <v>2.11</v>
      </c>
      <c r="PZ70" s="808">
        <v>2.11</v>
      </c>
      <c r="QA70" s="808">
        <v>1.31</v>
      </c>
      <c r="QB70" s="808">
        <v>1.31</v>
      </c>
      <c r="QC70" s="808">
        <v>1.31</v>
      </c>
      <c r="QD70" s="808">
        <v>0.7</v>
      </c>
      <c r="QE70" s="808">
        <v>1.48</v>
      </c>
      <c r="QF70" s="808">
        <v>1.48</v>
      </c>
      <c r="QG70" s="808">
        <v>1.48</v>
      </c>
      <c r="QH70" s="808">
        <v>0.8</v>
      </c>
      <c r="QI70" s="808">
        <v>0.8</v>
      </c>
      <c r="QJ70" s="808">
        <v>0.8</v>
      </c>
      <c r="QK70" s="808">
        <v>0.8</v>
      </c>
      <c r="QL70" s="808">
        <v>0.8</v>
      </c>
      <c r="QM70" s="808">
        <v>0.8</v>
      </c>
      <c r="QN70" s="808">
        <v>0.8</v>
      </c>
      <c r="QO70" s="808">
        <v>0.8</v>
      </c>
      <c r="QP70" s="808">
        <v>0.71</v>
      </c>
      <c r="QQ70" s="808">
        <v>0.71</v>
      </c>
      <c r="QR70" s="808">
        <v>0.71</v>
      </c>
      <c r="QS70" s="808">
        <v>0.71</v>
      </c>
      <c r="QT70" s="808">
        <v>0.71</v>
      </c>
      <c r="QU70" s="808">
        <v>0.71</v>
      </c>
      <c r="QV70" s="808">
        <v>0.71</v>
      </c>
      <c r="QW70" s="808">
        <v>1.35</v>
      </c>
      <c r="QX70" s="808">
        <v>1.23</v>
      </c>
      <c r="QY70" s="808">
        <v>1.23</v>
      </c>
      <c r="QZ70" s="808">
        <v>1.23</v>
      </c>
      <c r="RA70" s="808">
        <v>1.23</v>
      </c>
      <c r="RB70" s="808">
        <v>1.49</v>
      </c>
      <c r="RC70" s="808">
        <v>1.49</v>
      </c>
      <c r="RD70" s="808">
        <v>1.49</v>
      </c>
      <c r="RE70" s="808">
        <v>1.49</v>
      </c>
      <c r="RF70" s="808">
        <v>1.51</v>
      </c>
      <c r="RG70" s="808">
        <v>1.51</v>
      </c>
      <c r="RH70" s="808">
        <v>1.51</v>
      </c>
      <c r="RI70" s="808">
        <v>1.51</v>
      </c>
      <c r="RJ70" s="808">
        <v>1.08</v>
      </c>
      <c r="RK70" s="808">
        <v>1.08</v>
      </c>
      <c r="RL70" s="808">
        <v>1.08</v>
      </c>
      <c r="RM70" s="808">
        <v>1.08</v>
      </c>
      <c r="RN70" s="808">
        <v>1.79</v>
      </c>
      <c r="RO70" s="808">
        <v>1.79</v>
      </c>
      <c r="RP70" s="808">
        <v>1.79</v>
      </c>
      <c r="RQ70" s="808">
        <v>1.79</v>
      </c>
      <c r="RR70" s="808">
        <v>1.79</v>
      </c>
      <c r="RS70" s="808">
        <v>1.79</v>
      </c>
      <c r="RT70" s="808">
        <v>1.79</v>
      </c>
      <c r="RU70" s="808">
        <v>2.0299999999999998</v>
      </c>
      <c r="RV70" s="808">
        <v>2.0299999999999998</v>
      </c>
      <c r="RW70" s="808">
        <v>2.0299999999999998</v>
      </c>
      <c r="RX70" s="808">
        <v>2.0299999999999998</v>
      </c>
      <c r="RY70" s="808">
        <v>2.11</v>
      </c>
      <c r="RZ70" s="808">
        <v>2.11</v>
      </c>
      <c r="SA70" s="808">
        <v>1.31</v>
      </c>
      <c r="SB70" s="808">
        <v>1.31</v>
      </c>
      <c r="SC70" s="808">
        <v>1.31</v>
      </c>
      <c r="SD70" s="808">
        <v>0.7</v>
      </c>
      <c r="SE70" s="808">
        <v>0.7</v>
      </c>
      <c r="SF70" s="808">
        <v>0.7</v>
      </c>
      <c r="SG70" s="808">
        <v>0.7</v>
      </c>
      <c r="SH70" s="808">
        <v>0.8</v>
      </c>
      <c r="SI70" s="812">
        <v>0.8</v>
      </c>
      <c r="SJ70" s="471" t="s">
        <v>491</v>
      </c>
      <c r="SK70" s="452"/>
      <c r="SL70" s="440"/>
      <c r="SM70" s="440"/>
      <c r="SN70" s="440"/>
    </row>
    <row r="71" spans="1:508" outlineLevel="3" x14ac:dyDescent="0.25">
      <c r="A71" s="440"/>
      <c r="B71" s="449"/>
      <c r="C71" s="659">
        <f t="shared" si="32"/>
        <v>4</v>
      </c>
      <c r="D71" s="471"/>
      <c r="E71" s="529"/>
      <c r="F71" s="529"/>
      <c r="G71" s="471"/>
      <c r="H71" s="682"/>
      <c r="I71" s="683" t="s">
        <v>235</v>
      </c>
      <c r="J71" s="684"/>
      <c r="K71" s="813">
        <v>2.1</v>
      </c>
      <c r="L71" s="814">
        <v>2.1</v>
      </c>
      <c r="M71" s="814">
        <v>2.1</v>
      </c>
      <c r="N71" s="814">
        <v>2.25</v>
      </c>
      <c r="O71" s="814">
        <v>2.25</v>
      </c>
      <c r="P71" s="814">
        <v>2.25</v>
      </c>
      <c r="Q71" s="814">
        <v>2.25</v>
      </c>
      <c r="R71" s="814">
        <v>2.25</v>
      </c>
      <c r="S71" s="814">
        <v>2.25</v>
      </c>
      <c r="T71" s="814">
        <v>2.25</v>
      </c>
      <c r="U71" s="814">
        <v>2.29</v>
      </c>
      <c r="V71" s="814">
        <v>2.29</v>
      </c>
      <c r="W71" s="814">
        <v>2.29</v>
      </c>
      <c r="X71" s="814">
        <v>2.29</v>
      </c>
      <c r="Y71" s="814">
        <v>2.33</v>
      </c>
      <c r="Z71" s="814">
        <v>2.33</v>
      </c>
      <c r="AA71" s="814">
        <v>2.09</v>
      </c>
      <c r="AB71" s="814">
        <v>2.09</v>
      </c>
      <c r="AC71" s="814">
        <v>2.09</v>
      </c>
      <c r="AD71" s="814">
        <v>1.2</v>
      </c>
      <c r="AE71" s="814">
        <v>1.2</v>
      </c>
      <c r="AF71" s="814">
        <v>1.2</v>
      </c>
      <c r="AG71" s="814">
        <v>1.2</v>
      </c>
      <c r="AH71" s="814">
        <v>1.84</v>
      </c>
      <c r="AI71" s="814">
        <v>1.84</v>
      </c>
      <c r="AJ71" s="814">
        <v>1.84</v>
      </c>
      <c r="AK71" s="814">
        <v>1.84</v>
      </c>
      <c r="AL71" s="814">
        <v>1.84</v>
      </c>
      <c r="AM71" s="814">
        <v>1.84</v>
      </c>
      <c r="AN71" s="814">
        <v>1.84</v>
      </c>
      <c r="AO71" s="814">
        <v>1.84</v>
      </c>
      <c r="AP71" s="814">
        <v>1.72</v>
      </c>
      <c r="AQ71" s="814">
        <v>1.72</v>
      </c>
      <c r="AR71" s="814">
        <v>1.72</v>
      </c>
      <c r="AS71" s="814">
        <v>1.72</v>
      </c>
      <c r="AT71" s="814">
        <v>1.72</v>
      </c>
      <c r="AU71" s="814">
        <v>1.72</v>
      </c>
      <c r="AV71" s="814">
        <v>1.72</v>
      </c>
      <c r="AW71" s="814">
        <v>2</v>
      </c>
      <c r="AX71" s="814">
        <v>2</v>
      </c>
      <c r="AY71" s="814">
        <v>2</v>
      </c>
      <c r="AZ71" s="814">
        <v>2</v>
      </c>
      <c r="BA71" s="814">
        <v>2</v>
      </c>
      <c r="BB71" s="814">
        <v>2.0099999999999998</v>
      </c>
      <c r="BC71" s="814">
        <v>2.0099999999999998</v>
      </c>
      <c r="BD71" s="814">
        <v>2.0099999999999998</v>
      </c>
      <c r="BE71" s="814">
        <v>1.94</v>
      </c>
      <c r="BF71" s="814">
        <v>2.1</v>
      </c>
      <c r="BG71" s="814">
        <v>2.1</v>
      </c>
      <c r="BH71" s="814">
        <v>2.1</v>
      </c>
      <c r="BI71" s="814">
        <v>2.1</v>
      </c>
      <c r="BJ71" s="814">
        <v>2.1</v>
      </c>
      <c r="BK71" s="814">
        <v>2.1</v>
      </c>
      <c r="BL71" s="814">
        <v>2.1</v>
      </c>
      <c r="BM71" s="814">
        <v>2.1</v>
      </c>
      <c r="BN71" s="814">
        <v>2.25</v>
      </c>
      <c r="BO71" s="814">
        <v>2.2599999999999998</v>
      </c>
      <c r="BP71" s="814">
        <v>2.2599999999999998</v>
      </c>
      <c r="BQ71" s="814">
        <v>2.2599999999999998</v>
      </c>
      <c r="BR71" s="814">
        <v>2.2599999999999998</v>
      </c>
      <c r="BS71" s="814">
        <v>2.2599999999999998</v>
      </c>
      <c r="BT71" s="814">
        <v>2.2599999999999998</v>
      </c>
      <c r="BU71" s="814">
        <v>2.29</v>
      </c>
      <c r="BV71" s="814">
        <v>2.29</v>
      </c>
      <c r="BW71" s="814">
        <v>2.29</v>
      </c>
      <c r="BX71" s="814">
        <v>2.29</v>
      </c>
      <c r="BY71" s="814">
        <v>2.33</v>
      </c>
      <c r="BZ71" s="814">
        <v>2.33</v>
      </c>
      <c r="CA71" s="814">
        <v>2.09</v>
      </c>
      <c r="CB71" s="814">
        <v>2.09</v>
      </c>
      <c r="CC71" s="814">
        <v>2.09</v>
      </c>
      <c r="CD71" s="814">
        <v>1.2</v>
      </c>
      <c r="CE71" s="814">
        <v>1.2</v>
      </c>
      <c r="CF71" s="814">
        <v>1.2</v>
      </c>
      <c r="CG71" s="814">
        <v>1.32</v>
      </c>
      <c r="CH71" s="814">
        <v>1.84</v>
      </c>
      <c r="CI71" s="814">
        <v>1.84</v>
      </c>
      <c r="CJ71" s="814">
        <v>1.84</v>
      </c>
      <c r="CK71" s="814">
        <v>1.84</v>
      </c>
      <c r="CL71" s="814">
        <v>1.84</v>
      </c>
      <c r="CM71" s="814">
        <v>1.84</v>
      </c>
      <c r="CN71" s="814">
        <v>1.84</v>
      </c>
      <c r="CO71" s="814">
        <v>1.84</v>
      </c>
      <c r="CP71" s="814">
        <v>1.72</v>
      </c>
      <c r="CQ71" s="814">
        <v>1.72</v>
      </c>
      <c r="CR71" s="814">
        <v>1.72</v>
      </c>
      <c r="CS71" s="814">
        <v>1.72</v>
      </c>
      <c r="CT71" s="814">
        <v>1.72</v>
      </c>
      <c r="CU71" s="814">
        <v>1.72</v>
      </c>
      <c r="CV71" s="814">
        <v>1.72</v>
      </c>
      <c r="CW71" s="814">
        <v>2</v>
      </c>
      <c r="CX71" s="814">
        <v>2</v>
      </c>
      <c r="CY71" s="814">
        <v>2</v>
      </c>
      <c r="CZ71" s="814">
        <v>2</v>
      </c>
      <c r="DA71" s="814">
        <v>2</v>
      </c>
      <c r="DB71" s="808">
        <v>2.14</v>
      </c>
      <c r="DC71" s="808">
        <v>2.14</v>
      </c>
      <c r="DD71" s="808">
        <v>2.14</v>
      </c>
      <c r="DE71" s="808">
        <v>2.14</v>
      </c>
      <c r="DF71" s="808">
        <v>2.15</v>
      </c>
      <c r="DG71" s="808">
        <v>2.15</v>
      </c>
      <c r="DH71" s="808">
        <v>2.15</v>
      </c>
      <c r="DI71" s="808">
        <v>2.15</v>
      </c>
      <c r="DJ71" s="808">
        <v>2.15</v>
      </c>
      <c r="DK71" s="808">
        <v>2.15</v>
      </c>
      <c r="DL71" s="808">
        <v>2.15</v>
      </c>
      <c r="DM71" s="808">
        <v>2.15</v>
      </c>
      <c r="DN71" s="808">
        <v>2.25</v>
      </c>
      <c r="DO71" s="808">
        <v>2.2599999999999998</v>
      </c>
      <c r="DP71" s="808">
        <v>2.2599999999999998</v>
      </c>
      <c r="DQ71" s="808">
        <v>2.2599999999999998</v>
      </c>
      <c r="DR71" s="808">
        <v>2.2599999999999998</v>
      </c>
      <c r="DS71" s="808">
        <v>2.2599999999999998</v>
      </c>
      <c r="DT71" s="808">
        <v>2.2599999999999998</v>
      </c>
      <c r="DU71" s="808">
        <v>2.29</v>
      </c>
      <c r="DV71" s="808">
        <v>2.29</v>
      </c>
      <c r="DW71" s="808">
        <v>2.29</v>
      </c>
      <c r="DX71" s="808">
        <v>2.29</v>
      </c>
      <c r="DY71" s="808">
        <v>2.33</v>
      </c>
      <c r="DZ71" s="808">
        <v>2.33</v>
      </c>
      <c r="EA71" s="808">
        <v>2.09</v>
      </c>
      <c r="EB71" s="808">
        <v>2.09</v>
      </c>
      <c r="EC71" s="808">
        <v>2.23</v>
      </c>
      <c r="ED71" s="808">
        <v>1.2</v>
      </c>
      <c r="EE71" s="808">
        <v>1.2</v>
      </c>
      <c r="EF71" s="808">
        <v>1.2</v>
      </c>
      <c r="EG71" s="808">
        <v>1.2</v>
      </c>
      <c r="EH71" s="808">
        <v>1.84</v>
      </c>
      <c r="EI71" s="808">
        <v>1.84</v>
      </c>
      <c r="EJ71" s="808">
        <v>1.84</v>
      </c>
      <c r="EK71" s="808">
        <v>1.84</v>
      </c>
      <c r="EL71" s="808">
        <v>1.84</v>
      </c>
      <c r="EM71" s="808">
        <v>1.84</v>
      </c>
      <c r="EN71" s="808">
        <v>1.84</v>
      </c>
      <c r="EO71" s="808">
        <v>1.84</v>
      </c>
      <c r="EP71" s="808">
        <v>1.72</v>
      </c>
      <c r="EQ71" s="808">
        <v>1.72</v>
      </c>
      <c r="ER71" s="808">
        <v>1.72</v>
      </c>
      <c r="ES71" s="808">
        <v>1.72</v>
      </c>
      <c r="ET71" s="808">
        <v>1.72</v>
      </c>
      <c r="EU71" s="808">
        <v>1.72</v>
      </c>
      <c r="EV71" s="808">
        <v>1.72</v>
      </c>
      <c r="EW71" s="808">
        <v>2</v>
      </c>
      <c r="EX71" s="808">
        <v>2</v>
      </c>
      <c r="EY71" s="808">
        <v>2</v>
      </c>
      <c r="EZ71" s="808">
        <v>2</v>
      </c>
      <c r="FA71" s="808">
        <v>2</v>
      </c>
      <c r="FB71" s="808">
        <v>2.14</v>
      </c>
      <c r="FC71" s="808">
        <v>2.14</v>
      </c>
      <c r="FD71" s="808">
        <v>2.14</v>
      </c>
      <c r="FE71" s="808">
        <v>2.14</v>
      </c>
      <c r="FF71" s="808">
        <v>2.15</v>
      </c>
      <c r="FG71" s="808">
        <v>2.15</v>
      </c>
      <c r="FH71" s="808">
        <v>2.15</v>
      </c>
      <c r="FI71" s="808">
        <v>2.15</v>
      </c>
      <c r="FJ71" s="808">
        <v>2.02</v>
      </c>
      <c r="FK71" s="808">
        <v>2.02</v>
      </c>
      <c r="FL71" s="808">
        <v>2.02</v>
      </c>
      <c r="FM71" s="808">
        <v>2.02</v>
      </c>
      <c r="FN71" s="808">
        <v>2.25</v>
      </c>
      <c r="FO71" s="808">
        <v>2.2599999999999998</v>
      </c>
      <c r="FP71" s="808">
        <v>2.2599999999999998</v>
      </c>
      <c r="FQ71" s="808">
        <v>2.2599999999999998</v>
      </c>
      <c r="FR71" s="808">
        <v>2.15</v>
      </c>
      <c r="FS71" s="808">
        <v>2.15</v>
      </c>
      <c r="FT71" s="808">
        <v>2.15</v>
      </c>
      <c r="FU71" s="808">
        <v>2.29</v>
      </c>
      <c r="FV71" s="808">
        <v>2.29</v>
      </c>
      <c r="FW71" s="808">
        <v>2.29</v>
      </c>
      <c r="FX71" s="808">
        <v>2.29</v>
      </c>
      <c r="FY71" s="808">
        <v>2.33</v>
      </c>
      <c r="FZ71" s="808">
        <v>2.33</v>
      </c>
      <c r="GA71" s="808">
        <v>2.09</v>
      </c>
      <c r="GB71" s="808">
        <v>2.09</v>
      </c>
      <c r="GC71" s="808">
        <v>2.09</v>
      </c>
      <c r="GD71" s="808">
        <v>1.2</v>
      </c>
      <c r="GE71" s="808">
        <v>2.12</v>
      </c>
      <c r="GF71" s="808">
        <v>1.2</v>
      </c>
      <c r="GG71" s="808">
        <v>1.2</v>
      </c>
      <c r="GH71" s="808">
        <v>1.84</v>
      </c>
      <c r="GI71" s="808">
        <v>1.84</v>
      </c>
      <c r="GJ71" s="808">
        <v>1.84</v>
      </c>
      <c r="GK71" s="808">
        <v>1.84</v>
      </c>
      <c r="GL71" s="808">
        <v>1.84</v>
      </c>
      <c r="GM71" s="808">
        <v>1.84</v>
      </c>
      <c r="GN71" s="808">
        <v>1.84</v>
      </c>
      <c r="GO71" s="808">
        <v>1.84</v>
      </c>
      <c r="GP71" s="808">
        <v>1.72</v>
      </c>
      <c r="GQ71" s="808">
        <v>1.72</v>
      </c>
      <c r="GR71" s="808">
        <v>1.72</v>
      </c>
      <c r="GS71" s="808">
        <v>1.72</v>
      </c>
      <c r="GT71" s="808">
        <v>1.72</v>
      </c>
      <c r="GU71" s="808">
        <v>1.72</v>
      </c>
      <c r="GV71" s="808">
        <v>1.72</v>
      </c>
      <c r="GW71" s="808">
        <v>2</v>
      </c>
      <c r="GX71" s="808">
        <v>2</v>
      </c>
      <c r="GY71" s="808">
        <v>2</v>
      </c>
      <c r="GZ71" s="808">
        <v>2</v>
      </c>
      <c r="HA71" s="808">
        <v>2</v>
      </c>
      <c r="HB71" s="808">
        <v>2.14</v>
      </c>
      <c r="HC71" s="808">
        <v>2.14</v>
      </c>
      <c r="HD71" s="808">
        <v>2.14</v>
      </c>
      <c r="HE71" s="808">
        <v>2.14</v>
      </c>
      <c r="HF71" s="808">
        <v>2.15</v>
      </c>
      <c r="HG71" s="808">
        <v>2.15</v>
      </c>
      <c r="HH71" s="808">
        <v>2.15</v>
      </c>
      <c r="HI71" s="808">
        <v>2.15</v>
      </c>
      <c r="HJ71" s="808">
        <v>2.02</v>
      </c>
      <c r="HK71" s="808">
        <v>2.02</v>
      </c>
      <c r="HL71" s="808">
        <v>2.02</v>
      </c>
      <c r="HM71" s="808">
        <v>2.02</v>
      </c>
      <c r="HN71" s="808">
        <v>2.25</v>
      </c>
      <c r="HO71" s="808">
        <v>2.2599999999999998</v>
      </c>
      <c r="HP71" s="808">
        <v>2.2599999999999998</v>
      </c>
      <c r="HQ71" s="808">
        <v>2.2599999999999998</v>
      </c>
      <c r="HR71" s="808">
        <v>2.15</v>
      </c>
      <c r="HS71" s="808">
        <v>2.15</v>
      </c>
      <c r="HT71" s="808">
        <v>2.15</v>
      </c>
      <c r="HU71" s="808">
        <v>2.29</v>
      </c>
      <c r="HV71" s="808">
        <v>2.29</v>
      </c>
      <c r="HW71" s="808">
        <v>2.29</v>
      </c>
      <c r="HX71" s="808">
        <v>2.29</v>
      </c>
      <c r="HY71" s="808">
        <v>2.33</v>
      </c>
      <c r="HZ71" s="808">
        <v>2.33</v>
      </c>
      <c r="IA71" s="808">
        <v>2.09</v>
      </c>
      <c r="IB71" s="808">
        <v>2.09</v>
      </c>
      <c r="IC71" s="808">
        <v>2.09</v>
      </c>
      <c r="ID71" s="808">
        <v>1.2</v>
      </c>
      <c r="IE71" s="808">
        <v>2.12</v>
      </c>
      <c r="IF71" s="808">
        <v>2.12</v>
      </c>
      <c r="IG71" s="808">
        <v>1.2</v>
      </c>
      <c r="IH71" s="808">
        <v>1.84</v>
      </c>
      <c r="II71" s="808">
        <v>1.84</v>
      </c>
      <c r="IJ71" s="808">
        <v>1.84</v>
      </c>
      <c r="IK71" s="808">
        <v>1.84</v>
      </c>
      <c r="IL71" s="808">
        <v>1.84</v>
      </c>
      <c r="IM71" s="808">
        <v>1.84</v>
      </c>
      <c r="IN71" s="808">
        <v>1.84</v>
      </c>
      <c r="IO71" s="808">
        <v>1.84</v>
      </c>
      <c r="IP71" s="808">
        <v>1.72</v>
      </c>
      <c r="IQ71" s="808">
        <v>1.72</v>
      </c>
      <c r="IR71" s="808">
        <v>1.72</v>
      </c>
      <c r="IS71" s="808">
        <v>1.72</v>
      </c>
      <c r="IT71" s="808">
        <v>1.72</v>
      </c>
      <c r="IU71" s="808">
        <v>1.72</v>
      </c>
      <c r="IV71" s="808">
        <v>1.72</v>
      </c>
      <c r="IW71" s="808">
        <v>2</v>
      </c>
      <c r="IX71" s="808">
        <v>2</v>
      </c>
      <c r="IY71" s="808">
        <v>2</v>
      </c>
      <c r="IZ71" s="808">
        <v>2</v>
      </c>
      <c r="JA71" s="808">
        <v>2</v>
      </c>
      <c r="JB71" s="808">
        <v>2.14</v>
      </c>
      <c r="JC71" s="808">
        <v>2.14</v>
      </c>
      <c r="JD71" s="808">
        <v>2.14</v>
      </c>
      <c r="JE71" s="808">
        <v>2.14</v>
      </c>
      <c r="JF71" s="808">
        <v>2.15</v>
      </c>
      <c r="JG71" s="808">
        <v>2.15</v>
      </c>
      <c r="JH71" s="808">
        <v>2.15</v>
      </c>
      <c r="JI71" s="808">
        <v>2.15</v>
      </c>
      <c r="JJ71" s="808">
        <v>2.02</v>
      </c>
      <c r="JK71" s="808">
        <v>2.02</v>
      </c>
      <c r="JL71" s="808">
        <v>2.02</v>
      </c>
      <c r="JM71" s="808">
        <v>2.02</v>
      </c>
      <c r="JN71" s="808">
        <v>2.25</v>
      </c>
      <c r="JO71" s="808">
        <v>2.2599999999999998</v>
      </c>
      <c r="JP71" s="808">
        <v>2.2599999999999998</v>
      </c>
      <c r="JQ71" s="808">
        <v>2.2599999999999998</v>
      </c>
      <c r="JR71" s="808">
        <v>2.15</v>
      </c>
      <c r="JS71" s="808">
        <v>2.15</v>
      </c>
      <c r="JT71" s="808">
        <v>2.15</v>
      </c>
      <c r="JU71" s="808">
        <v>2.29</v>
      </c>
      <c r="JV71" s="808">
        <v>2.29</v>
      </c>
      <c r="JW71" s="808">
        <v>2.29</v>
      </c>
      <c r="JX71" s="808">
        <v>2.29</v>
      </c>
      <c r="JY71" s="808">
        <v>2.33</v>
      </c>
      <c r="JZ71" s="808">
        <v>2.33</v>
      </c>
      <c r="KA71" s="808">
        <v>2.09</v>
      </c>
      <c r="KB71" s="808">
        <v>2.09</v>
      </c>
      <c r="KC71" s="808">
        <v>2.09</v>
      </c>
      <c r="KD71" s="808">
        <v>1.2</v>
      </c>
      <c r="KE71" s="808">
        <v>2.12</v>
      </c>
      <c r="KF71" s="808">
        <v>2.12</v>
      </c>
      <c r="KG71" s="808">
        <v>1.2</v>
      </c>
      <c r="KH71" s="808">
        <v>1.84</v>
      </c>
      <c r="KI71" s="808">
        <v>1.84</v>
      </c>
      <c r="KJ71" s="808">
        <v>1.84</v>
      </c>
      <c r="KK71" s="808">
        <v>1.84</v>
      </c>
      <c r="KL71" s="808">
        <v>1.84</v>
      </c>
      <c r="KM71" s="808">
        <v>1.84</v>
      </c>
      <c r="KN71" s="808">
        <v>1.84</v>
      </c>
      <c r="KO71" s="808">
        <v>1.84</v>
      </c>
      <c r="KP71" s="808">
        <v>1.72</v>
      </c>
      <c r="KQ71" s="808">
        <v>1.72</v>
      </c>
      <c r="KR71" s="808">
        <v>1.72</v>
      </c>
      <c r="KS71" s="808">
        <v>1.72</v>
      </c>
      <c r="KT71" s="808">
        <v>1.72</v>
      </c>
      <c r="KU71" s="808">
        <v>1.72</v>
      </c>
      <c r="KV71" s="808">
        <v>1.72</v>
      </c>
      <c r="KW71" s="808">
        <v>2</v>
      </c>
      <c r="KX71" s="808">
        <v>2</v>
      </c>
      <c r="KY71" s="808">
        <v>2</v>
      </c>
      <c r="KZ71" s="808">
        <v>2</v>
      </c>
      <c r="LA71" s="808">
        <v>2</v>
      </c>
      <c r="LB71" s="808">
        <v>2.14</v>
      </c>
      <c r="LC71" s="808">
        <v>2.14</v>
      </c>
      <c r="LD71" s="808">
        <v>2.14</v>
      </c>
      <c r="LE71" s="808">
        <v>2.14</v>
      </c>
      <c r="LF71" s="808">
        <v>2.15</v>
      </c>
      <c r="LG71" s="808">
        <v>2.15</v>
      </c>
      <c r="LH71" s="808">
        <v>2.15</v>
      </c>
      <c r="LI71" s="808">
        <v>2.15</v>
      </c>
      <c r="LJ71" s="808">
        <v>2.02</v>
      </c>
      <c r="LK71" s="808">
        <v>2.02</v>
      </c>
      <c r="LL71" s="808">
        <v>2.02</v>
      </c>
      <c r="LM71" s="808">
        <v>2.02</v>
      </c>
      <c r="LN71" s="808">
        <v>2.25</v>
      </c>
      <c r="LO71" s="808">
        <v>2.2599999999999998</v>
      </c>
      <c r="LP71" s="808">
        <v>2.2599999999999998</v>
      </c>
      <c r="LQ71" s="808">
        <v>2.2599999999999998</v>
      </c>
      <c r="LR71" s="808">
        <v>2.15</v>
      </c>
      <c r="LS71" s="808">
        <v>2.15</v>
      </c>
      <c r="LT71" s="808">
        <v>2.15</v>
      </c>
      <c r="LU71" s="808">
        <v>2.29</v>
      </c>
      <c r="LV71" s="808">
        <v>2.29</v>
      </c>
      <c r="LW71" s="808">
        <v>2.29</v>
      </c>
      <c r="LX71" s="808">
        <v>2.29</v>
      </c>
      <c r="LY71" s="808">
        <v>2.33</v>
      </c>
      <c r="LZ71" s="808">
        <v>2.33</v>
      </c>
      <c r="MA71" s="808">
        <v>2.09</v>
      </c>
      <c r="MB71" s="808">
        <v>2.09</v>
      </c>
      <c r="MC71" s="808">
        <v>2.09</v>
      </c>
      <c r="MD71" s="808">
        <v>1.2</v>
      </c>
      <c r="ME71" s="808">
        <v>2.12</v>
      </c>
      <c r="MF71" s="808">
        <v>2.12</v>
      </c>
      <c r="MG71" s="808">
        <v>2.12</v>
      </c>
      <c r="MH71" s="808">
        <v>1.84</v>
      </c>
      <c r="MI71" s="808">
        <v>1.84</v>
      </c>
      <c r="MJ71" s="808">
        <v>1.84</v>
      </c>
      <c r="MK71" s="808">
        <v>1.84</v>
      </c>
      <c r="ML71" s="808">
        <v>1.84</v>
      </c>
      <c r="MM71" s="808">
        <v>1.84</v>
      </c>
      <c r="MN71" s="808">
        <v>1.84</v>
      </c>
      <c r="MO71" s="808">
        <v>1.84</v>
      </c>
      <c r="MP71" s="808">
        <v>1.72</v>
      </c>
      <c r="MQ71" s="808">
        <v>1.72</v>
      </c>
      <c r="MR71" s="808">
        <v>1.72</v>
      </c>
      <c r="MS71" s="808">
        <v>1.72</v>
      </c>
      <c r="MT71" s="808">
        <v>1.72</v>
      </c>
      <c r="MU71" s="808">
        <v>1.72</v>
      </c>
      <c r="MV71" s="808">
        <v>1.72</v>
      </c>
      <c r="MW71" s="808">
        <v>2</v>
      </c>
      <c r="MX71" s="808">
        <v>2</v>
      </c>
      <c r="MY71" s="808">
        <v>2</v>
      </c>
      <c r="MZ71" s="808">
        <v>2</v>
      </c>
      <c r="NA71" s="808">
        <v>2</v>
      </c>
      <c r="NB71" s="808">
        <v>2.14</v>
      </c>
      <c r="NC71" s="808">
        <v>2.14</v>
      </c>
      <c r="ND71" s="808">
        <v>2.14</v>
      </c>
      <c r="NE71" s="808">
        <v>2.14</v>
      </c>
      <c r="NF71" s="808">
        <v>2.15</v>
      </c>
      <c r="NG71" s="808">
        <v>2.15</v>
      </c>
      <c r="NH71" s="808">
        <v>2.15</v>
      </c>
      <c r="NI71" s="808">
        <v>2.15</v>
      </c>
      <c r="NJ71" s="808">
        <v>2.02</v>
      </c>
      <c r="NK71" s="808">
        <v>2.02</v>
      </c>
      <c r="NL71" s="808">
        <v>2.02</v>
      </c>
      <c r="NM71" s="808">
        <v>2.02</v>
      </c>
      <c r="NN71" s="808">
        <v>2.25</v>
      </c>
      <c r="NO71" s="808">
        <v>2.2599999999999998</v>
      </c>
      <c r="NP71" s="808">
        <v>2.2599999999999998</v>
      </c>
      <c r="NQ71" s="808">
        <v>2.2599999999999998</v>
      </c>
      <c r="NR71" s="808">
        <v>2.15</v>
      </c>
      <c r="NS71" s="808">
        <v>2.15</v>
      </c>
      <c r="NT71" s="808">
        <v>2.15</v>
      </c>
      <c r="NU71" s="808">
        <v>2.29</v>
      </c>
      <c r="NV71" s="808">
        <v>2.29</v>
      </c>
      <c r="NW71" s="808">
        <v>2.29</v>
      </c>
      <c r="NX71" s="808">
        <v>2.29</v>
      </c>
      <c r="NY71" s="808">
        <v>2.33</v>
      </c>
      <c r="NZ71" s="808">
        <v>2.33</v>
      </c>
      <c r="OA71" s="808">
        <v>2.09</v>
      </c>
      <c r="OB71" s="808">
        <v>2.09</v>
      </c>
      <c r="OC71" s="808">
        <v>2.09</v>
      </c>
      <c r="OD71" s="808">
        <v>1.2</v>
      </c>
      <c r="OE71" s="808">
        <v>2.12</v>
      </c>
      <c r="OF71" s="808">
        <v>2.12</v>
      </c>
      <c r="OG71" s="808">
        <v>2.12</v>
      </c>
      <c r="OH71" s="808">
        <v>1.84</v>
      </c>
      <c r="OI71" s="808">
        <v>1.84</v>
      </c>
      <c r="OJ71" s="808">
        <v>1.84</v>
      </c>
      <c r="OK71" s="808">
        <v>1.84</v>
      </c>
      <c r="OL71" s="808">
        <v>1.84</v>
      </c>
      <c r="OM71" s="808">
        <v>1.84</v>
      </c>
      <c r="ON71" s="808">
        <v>1.84</v>
      </c>
      <c r="OO71" s="808">
        <v>1.84</v>
      </c>
      <c r="OP71" s="808">
        <v>1.72</v>
      </c>
      <c r="OQ71" s="808">
        <v>1.72</v>
      </c>
      <c r="OR71" s="808">
        <v>1.72</v>
      </c>
      <c r="OS71" s="808">
        <v>1.72</v>
      </c>
      <c r="OT71" s="808">
        <v>1.72</v>
      </c>
      <c r="OU71" s="808">
        <v>1.72</v>
      </c>
      <c r="OV71" s="808">
        <v>1.72</v>
      </c>
      <c r="OW71" s="808">
        <v>2</v>
      </c>
      <c r="OX71" s="808">
        <v>2</v>
      </c>
      <c r="OY71" s="808">
        <v>2</v>
      </c>
      <c r="OZ71" s="808">
        <v>2</v>
      </c>
      <c r="PA71" s="808">
        <v>2</v>
      </c>
      <c r="PB71" s="808">
        <v>2.14</v>
      </c>
      <c r="PC71" s="808">
        <v>2.14</v>
      </c>
      <c r="PD71" s="808">
        <v>2.14</v>
      </c>
      <c r="PE71" s="808">
        <v>2.14</v>
      </c>
      <c r="PF71" s="808">
        <v>2.15</v>
      </c>
      <c r="PG71" s="808">
        <v>2.15</v>
      </c>
      <c r="PH71" s="808">
        <v>2.15</v>
      </c>
      <c r="PI71" s="808">
        <v>2.15</v>
      </c>
      <c r="PJ71" s="808">
        <v>2.02</v>
      </c>
      <c r="PK71" s="808">
        <v>2.02</v>
      </c>
      <c r="PL71" s="808">
        <v>2.02</v>
      </c>
      <c r="PM71" s="808">
        <v>2.02</v>
      </c>
      <c r="PN71" s="808">
        <v>2.25</v>
      </c>
      <c r="PO71" s="808">
        <v>2.2599999999999998</v>
      </c>
      <c r="PP71" s="808">
        <v>2.2599999999999998</v>
      </c>
      <c r="PQ71" s="808">
        <v>2.2599999999999998</v>
      </c>
      <c r="PR71" s="808">
        <v>2.15</v>
      </c>
      <c r="PS71" s="808">
        <v>2.15</v>
      </c>
      <c r="PT71" s="808">
        <v>2.15</v>
      </c>
      <c r="PU71" s="808">
        <v>2.29</v>
      </c>
      <c r="PV71" s="808">
        <v>2.29</v>
      </c>
      <c r="PW71" s="808">
        <v>2.29</v>
      </c>
      <c r="PX71" s="808">
        <v>2.29</v>
      </c>
      <c r="PY71" s="808">
        <v>2.33</v>
      </c>
      <c r="PZ71" s="808">
        <v>2.33</v>
      </c>
      <c r="QA71" s="808">
        <v>2.09</v>
      </c>
      <c r="QB71" s="808">
        <v>2.09</v>
      </c>
      <c r="QC71" s="808">
        <v>2.09</v>
      </c>
      <c r="QD71" s="808">
        <v>1.2</v>
      </c>
      <c r="QE71" s="808">
        <v>2.12</v>
      </c>
      <c r="QF71" s="808">
        <v>2.12</v>
      </c>
      <c r="QG71" s="808">
        <v>2.12</v>
      </c>
      <c r="QH71" s="808">
        <v>1.84</v>
      </c>
      <c r="QI71" s="808">
        <v>1.84</v>
      </c>
      <c r="QJ71" s="808">
        <v>1.84</v>
      </c>
      <c r="QK71" s="808">
        <v>1.84</v>
      </c>
      <c r="QL71" s="808">
        <v>1.84</v>
      </c>
      <c r="QM71" s="808">
        <v>1.84</v>
      </c>
      <c r="QN71" s="808">
        <v>1.84</v>
      </c>
      <c r="QO71" s="808">
        <v>1.84</v>
      </c>
      <c r="QP71" s="808">
        <v>1.72</v>
      </c>
      <c r="QQ71" s="808">
        <v>1.72</v>
      </c>
      <c r="QR71" s="808">
        <v>1.72</v>
      </c>
      <c r="QS71" s="808">
        <v>1.72</v>
      </c>
      <c r="QT71" s="808">
        <v>1.72</v>
      </c>
      <c r="QU71" s="808">
        <v>1.72</v>
      </c>
      <c r="QV71" s="808">
        <v>1.72</v>
      </c>
      <c r="QW71" s="808">
        <v>2</v>
      </c>
      <c r="QX71" s="808">
        <v>2</v>
      </c>
      <c r="QY71" s="808">
        <v>2</v>
      </c>
      <c r="QZ71" s="808">
        <v>2</v>
      </c>
      <c r="RA71" s="808">
        <v>2</v>
      </c>
      <c r="RB71" s="808">
        <v>2.14</v>
      </c>
      <c r="RC71" s="808">
        <v>2.14</v>
      </c>
      <c r="RD71" s="808">
        <v>2.14</v>
      </c>
      <c r="RE71" s="808">
        <v>2.14</v>
      </c>
      <c r="RF71" s="808">
        <v>2.15</v>
      </c>
      <c r="RG71" s="808">
        <v>2.15</v>
      </c>
      <c r="RH71" s="808">
        <v>2.15</v>
      </c>
      <c r="RI71" s="808">
        <v>2.15</v>
      </c>
      <c r="RJ71" s="808">
        <v>2.02</v>
      </c>
      <c r="RK71" s="808">
        <v>2.02</v>
      </c>
      <c r="RL71" s="808">
        <v>2.02</v>
      </c>
      <c r="RM71" s="808">
        <v>2.02</v>
      </c>
      <c r="RN71" s="808">
        <v>2.25</v>
      </c>
      <c r="RO71" s="808">
        <v>2.25</v>
      </c>
      <c r="RP71" s="808">
        <v>2.25</v>
      </c>
      <c r="RQ71" s="808">
        <v>2.25</v>
      </c>
      <c r="RR71" s="808">
        <v>2.25</v>
      </c>
      <c r="RS71" s="808">
        <v>2.25</v>
      </c>
      <c r="RT71" s="808">
        <v>2.25</v>
      </c>
      <c r="RU71" s="808">
        <v>2.29</v>
      </c>
      <c r="RV71" s="808">
        <v>2.29</v>
      </c>
      <c r="RW71" s="808">
        <v>2.29</v>
      </c>
      <c r="RX71" s="808">
        <v>2.29</v>
      </c>
      <c r="RY71" s="808">
        <v>2.33</v>
      </c>
      <c r="RZ71" s="808">
        <v>2.33</v>
      </c>
      <c r="SA71" s="808">
        <v>2.09</v>
      </c>
      <c r="SB71" s="808">
        <v>2.09</v>
      </c>
      <c r="SC71" s="808">
        <v>2.09</v>
      </c>
      <c r="SD71" s="808">
        <v>1.2</v>
      </c>
      <c r="SE71" s="808">
        <v>1.2</v>
      </c>
      <c r="SF71" s="808">
        <v>1.2</v>
      </c>
      <c r="SG71" s="808">
        <v>1.2</v>
      </c>
      <c r="SH71" s="808">
        <v>1.84</v>
      </c>
      <c r="SI71" s="815">
        <v>1.84</v>
      </c>
      <c r="SJ71" s="471" t="s">
        <v>491</v>
      </c>
      <c r="SK71" s="452"/>
      <c r="SL71" s="440"/>
      <c r="SM71" s="440"/>
      <c r="SN71" s="440"/>
    </row>
    <row r="72" spans="1:508" outlineLevel="2" collapsed="1" x14ac:dyDescent="0.25">
      <c r="A72" s="440"/>
      <c r="B72" s="449"/>
      <c r="C72" s="659">
        <f>INT($C$40)+2</f>
        <v>3</v>
      </c>
      <c r="D72" s="471"/>
      <c r="E72" s="529">
        <v>6</v>
      </c>
      <c r="F72" s="529"/>
      <c r="G72" s="471"/>
      <c r="H72" s="476" t="s">
        <v>858</v>
      </c>
      <c r="I72" s="492" t="s">
        <v>853</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hidden="1"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hidden="1"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997</v>
      </c>
      <c r="I75" s="492" t="s">
        <v>853</v>
      </c>
      <c r="J75" s="492">
        <f t="shared" ref="J75" si="36">J72+1</f>
        <v>6</v>
      </c>
      <c r="K75" s="790">
        <v>1.71</v>
      </c>
      <c r="L75" s="791">
        <v>1.71</v>
      </c>
      <c r="M75" s="791">
        <v>1.71</v>
      </c>
      <c r="N75" s="791">
        <v>2.11</v>
      </c>
      <c r="O75" s="791">
        <v>2.11</v>
      </c>
      <c r="P75" s="791">
        <v>2.11</v>
      </c>
      <c r="Q75" s="791">
        <v>2.11</v>
      </c>
      <c r="R75" s="791">
        <v>2.11</v>
      </c>
      <c r="S75" s="791">
        <v>2.11</v>
      </c>
      <c r="T75" s="791">
        <v>2.11</v>
      </c>
      <c r="U75" s="791">
        <v>2.2000000000000002</v>
      </c>
      <c r="V75" s="791">
        <v>2.2000000000000002</v>
      </c>
      <c r="W75" s="791">
        <v>2.2000000000000002</v>
      </c>
      <c r="X75" s="791">
        <v>2.2000000000000002</v>
      </c>
      <c r="Y75" s="791">
        <v>2.27</v>
      </c>
      <c r="Z75" s="791">
        <v>2.27</v>
      </c>
      <c r="AA75" s="791">
        <v>2.08</v>
      </c>
      <c r="AB75" s="791">
        <v>2.08</v>
      </c>
      <c r="AC75" s="791">
        <v>2.08</v>
      </c>
      <c r="AD75" s="791">
        <v>1.4</v>
      </c>
      <c r="AE75" s="791">
        <v>1.4</v>
      </c>
      <c r="AF75" s="791">
        <v>1.4</v>
      </c>
      <c r="AG75" s="791">
        <v>1.4</v>
      </c>
      <c r="AH75" s="791">
        <v>1.1499999999999999</v>
      </c>
      <c r="AI75" s="791">
        <v>1.1499999999999999</v>
      </c>
      <c r="AJ75" s="791">
        <v>1.1499999999999999</v>
      </c>
      <c r="AK75" s="791">
        <v>1.1499999999999999</v>
      </c>
      <c r="AL75" s="791">
        <v>1.1499999999999999</v>
      </c>
      <c r="AM75" s="791">
        <v>1.1499999999999999</v>
      </c>
      <c r="AN75" s="791">
        <v>1.1499999999999999</v>
      </c>
      <c r="AO75" s="791">
        <v>1.1499999999999999</v>
      </c>
      <c r="AP75" s="791">
        <v>0.59</v>
      </c>
      <c r="AQ75" s="791">
        <v>0.59</v>
      </c>
      <c r="AR75" s="791">
        <v>0.59</v>
      </c>
      <c r="AS75" s="791">
        <v>0.59</v>
      </c>
      <c r="AT75" s="791">
        <v>0.59</v>
      </c>
      <c r="AU75" s="791">
        <v>0.59</v>
      </c>
      <c r="AV75" s="791">
        <v>0.59</v>
      </c>
      <c r="AW75" s="791">
        <v>1.08</v>
      </c>
      <c r="AX75" s="791">
        <v>1.08</v>
      </c>
      <c r="AY75" s="791">
        <v>1.08</v>
      </c>
      <c r="AZ75" s="791">
        <v>1.08</v>
      </c>
      <c r="BA75" s="791">
        <v>1.08</v>
      </c>
      <c r="BB75" s="791">
        <v>1.56</v>
      </c>
      <c r="BC75" s="791">
        <v>1.56</v>
      </c>
      <c r="BD75" s="791">
        <v>1.56</v>
      </c>
      <c r="BE75" s="791">
        <v>1.56</v>
      </c>
      <c r="BF75" s="791">
        <v>1.71</v>
      </c>
      <c r="BG75" s="791">
        <v>1.71</v>
      </c>
      <c r="BH75" s="791">
        <v>1.71</v>
      </c>
      <c r="BI75" s="791">
        <v>1.71</v>
      </c>
      <c r="BJ75" s="791">
        <v>1.71</v>
      </c>
      <c r="BK75" s="791">
        <v>1.71</v>
      </c>
      <c r="BL75" s="791">
        <v>1.71</v>
      </c>
      <c r="BM75" s="791">
        <v>1.71</v>
      </c>
      <c r="BN75" s="791">
        <v>2.11</v>
      </c>
      <c r="BO75" s="791">
        <v>2.11</v>
      </c>
      <c r="BP75" s="791">
        <v>2.11</v>
      </c>
      <c r="BQ75" s="791">
        <v>2.11</v>
      </c>
      <c r="BR75" s="791">
        <v>2.11</v>
      </c>
      <c r="BS75" s="791">
        <v>2.11</v>
      </c>
      <c r="BT75" s="791">
        <v>2.11</v>
      </c>
      <c r="BU75" s="791">
        <v>2.2000000000000002</v>
      </c>
      <c r="BV75" s="791">
        <v>2.2000000000000002</v>
      </c>
      <c r="BW75" s="791">
        <v>2.2000000000000002</v>
      </c>
      <c r="BX75" s="791">
        <v>2.2000000000000002</v>
      </c>
      <c r="BY75" s="791">
        <v>2.27</v>
      </c>
      <c r="BZ75" s="791">
        <v>2.27</v>
      </c>
      <c r="CA75" s="791">
        <v>2.08</v>
      </c>
      <c r="CB75" s="791">
        <v>2.08</v>
      </c>
      <c r="CC75" s="791">
        <v>2.08</v>
      </c>
      <c r="CD75" s="791">
        <v>1.4</v>
      </c>
      <c r="CE75" s="791">
        <v>1.4</v>
      </c>
      <c r="CF75" s="791">
        <v>1.4</v>
      </c>
      <c r="CG75" s="791">
        <v>1.4</v>
      </c>
      <c r="CH75" s="791">
        <v>1.1499999999999999</v>
      </c>
      <c r="CI75" s="791">
        <v>1.1499999999999999</v>
      </c>
      <c r="CJ75" s="791">
        <v>1.1499999999999999</v>
      </c>
      <c r="CK75" s="791">
        <v>1.1499999999999999</v>
      </c>
      <c r="CL75" s="791">
        <v>1.1499999999999999</v>
      </c>
      <c r="CM75" s="791">
        <v>1.1499999999999999</v>
      </c>
      <c r="CN75" s="791">
        <v>1.1499999999999999</v>
      </c>
      <c r="CO75" s="791">
        <v>1.1499999999999999</v>
      </c>
      <c r="CP75" s="791">
        <v>0.59</v>
      </c>
      <c r="CQ75" s="791">
        <v>0.59</v>
      </c>
      <c r="CR75" s="791">
        <v>0.59</v>
      </c>
      <c r="CS75" s="791">
        <v>0.59</v>
      </c>
      <c r="CT75" s="791">
        <v>0.59</v>
      </c>
      <c r="CU75" s="791">
        <v>0.59</v>
      </c>
      <c r="CV75" s="791">
        <v>0.59</v>
      </c>
      <c r="CW75" s="791">
        <v>1.08</v>
      </c>
      <c r="CX75" s="791">
        <v>1.08</v>
      </c>
      <c r="CY75" s="791">
        <v>1.08</v>
      </c>
      <c r="CZ75" s="791">
        <v>1.08</v>
      </c>
      <c r="DA75" s="791">
        <v>1.08</v>
      </c>
      <c r="DB75" s="791">
        <v>1.83</v>
      </c>
      <c r="DC75" s="791">
        <v>1.83</v>
      </c>
      <c r="DD75" s="791">
        <v>1.83</v>
      </c>
      <c r="DE75" s="791">
        <v>1.83</v>
      </c>
      <c r="DF75" s="791">
        <v>1.64</v>
      </c>
      <c r="DG75" s="791">
        <v>1.64</v>
      </c>
      <c r="DH75" s="791">
        <v>1.64</v>
      </c>
      <c r="DI75" s="791">
        <v>1.64</v>
      </c>
      <c r="DJ75" s="791">
        <v>1.64</v>
      </c>
      <c r="DK75" s="791">
        <v>1.64</v>
      </c>
      <c r="DL75" s="791">
        <v>1.64</v>
      </c>
      <c r="DM75" s="791">
        <v>1.64</v>
      </c>
      <c r="DN75" s="791">
        <v>1.98</v>
      </c>
      <c r="DO75" s="791">
        <v>1.98</v>
      </c>
      <c r="DP75" s="791">
        <v>2.13</v>
      </c>
      <c r="DQ75" s="791">
        <v>2.13</v>
      </c>
      <c r="DR75" s="791">
        <v>2.13</v>
      </c>
      <c r="DS75" s="791">
        <v>2.13</v>
      </c>
      <c r="DT75" s="791">
        <v>2.13</v>
      </c>
      <c r="DU75" s="791">
        <v>2.2200000000000002</v>
      </c>
      <c r="DV75" s="791">
        <v>2.2200000000000002</v>
      </c>
      <c r="DW75" s="791">
        <v>2.2200000000000002</v>
      </c>
      <c r="DX75" s="791">
        <v>2.2200000000000002</v>
      </c>
      <c r="DY75" s="791">
        <v>2.2799999999999998</v>
      </c>
      <c r="DZ75" s="791">
        <v>2.2799999999999998</v>
      </c>
      <c r="EA75" s="791">
        <v>2.2400000000000002</v>
      </c>
      <c r="EB75" s="791">
        <v>2.2400000000000002</v>
      </c>
      <c r="EC75" s="791">
        <v>2.2400000000000002</v>
      </c>
      <c r="ED75" s="791">
        <v>2</v>
      </c>
      <c r="EE75" s="791">
        <v>2</v>
      </c>
      <c r="EF75" s="791">
        <v>2</v>
      </c>
      <c r="EG75" s="791">
        <v>2</v>
      </c>
      <c r="EH75" s="791">
        <v>2.17</v>
      </c>
      <c r="EI75" s="791">
        <v>2.17</v>
      </c>
      <c r="EJ75" s="791">
        <v>2.17</v>
      </c>
      <c r="EK75" s="791">
        <v>2.17</v>
      </c>
      <c r="EL75" s="791">
        <v>2.17</v>
      </c>
      <c r="EM75" s="791">
        <v>2.17</v>
      </c>
      <c r="EN75" s="791">
        <v>2.17</v>
      </c>
      <c r="EO75" s="791">
        <v>2.17</v>
      </c>
      <c r="EP75" s="791">
        <v>1.55</v>
      </c>
      <c r="EQ75" s="791">
        <v>1.55</v>
      </c>
      <c r="ER75" s="791">
        <v>1.55</v>
      </c>
      <c r="ES75" s="791">
        <v>1.55</v>
      </c>
      <c r="ET75" s="791">
        <v>1.55</v>
      </c>
      <c r="EU75" s="791">
        <v>1.55</v>
      </c>
      <c r="EV75" s="791">
        <v>1.55</v>
      </c>
      <c r="EW75" s="791">
        <v>1.61</v>
      </c>
      <c r="EX75" s="791">
        <v>1.61</v>
      </c>
      <c r="EY75" s="791">
        <v>1.61</v>
      </c>
      <c r="EZ75" s="791">
        <v>1.61</v>
      </c>
      <c r="FA75" s="791">
        <v>1.61</v>
      </c>
      <c r="FB75" s="791">
        <v>2.12</v>
      </c>
      <c r="FC75" s="791">
        <v>2.12</v>
      </c>
      <c r="FD75" s="791">
        <v>2.12</v>
      </c>
      <c r="FE75" s="791">
        <v>2.12</v>
      </c>
      <c r="FF75" s="791">
        <v>2.04</v>
      </c>
      <c r="FG75" s="791">
        <v>2.04</v>
      </c>
      <c r="FH75" s="791">
        <v>2.04</v>
      </c>
      <c r="FI75" s="791">
        <v>2.04</v>
      </c>
      <c r="FJ75" s="791">
        <v>2.04</v>
      </c>
      <c r="FK75" s="791">
        <v>2.04</v>
      </c>
      <c r="FL75" s="791">
        <v>2.04</v>
      </c>
      <c r="FM75" s="791">
        <v>2.04</v>
      </c>
      <c r="FN75" s="791">
        <v>2.1</v>
      </c>
      <c r="FO75" s="791">
        <v>2.1</v>
      </c>
      <c r="FP75" s="791">
        <v>2.1</v>
      </c>
      <c r="FQ75" s="791">
        <v>2.1</v>
      </c>
      <c r="FR75" s="791">
        <v>2.1</v>
      </c>
      <c r="FS75" s="791">
        <v>2.1</v>
      </c>
      <c r="FT75" s="791">
        <v>2.1</v>
      </c>
      <c r="FU75" s="791">
        <v>2.21</v>
      </c>
      <c r="FV75" s="791">
        <v>2.21</v>
      </c>
      <c r="FW75" s="791">
        <v>2.21</v>
      </c>
      <c r="FX75" s="791">
        <v>2.21</v>
      </c>
      <c r="FY75" s="791">
        <v>2.27</v>
      </c>
      <c r="FZ75" s="791">
        <v>2.27</v>
      </c>
      <c r="GA75" s="791">
        <v>2.23</v>
      </c>
      <c r="GB75" s="791">
        <v>2.23</v>
      </c>
      <c r="GC75" s="791">
        <v>2.23</v>
      </c>
      <c r="GD75" s="791">
        <v>2</v>
      </c>
      <c r="GE75" s="791">
        <v>2</v>
      </c>
      <c r="GF75" s="791">
        <v>2</v>
      </c>
      <c r="GG75" s="791">
        <v>2</v>
      </c>
      <c r="GH75" s="791">
        <v>2.17</v>
      </c>
      <c r="GI75" s="791">
        <v>2.17</v>
      </c>
      <c r="GJ75" s="791">
        <v>2.17</v>
      </c>
      <c r="GK75" s="791">
        <v>2.17</v>
      </c>
      <c r="GL75" s="791">
        <v>2.17</v>
      </c>
      <c r="GM75" s="791">
        <v>2.17</v>
      </c>
      <c r="GN75" s="791">
        <v>2.17</v>
      </c>
      <c r="GO75" s="791">
        <v>2.17</v>
      </c>
      <c r="GP75" s="791">
        <v>1.55</v>
      </c>
      <c r="GQ75" s="791">
        <v>1.55</v>
      </c>
      <c r="GR75" s="791">
        <v>1.55</v>
      </c>
      <c r="GS75" s="791">
        <v>1.55</v>
      </c>
      <c r="GT75" s="791">
        <v>1.55</v>
      </c>
      <c r="GU75" s="791">
        <v>1.55</v>
      </c>
      <c r="GV75" s="791">
        <v>1.55</v>
      </c>
      <c r="GW75" s="791">
        <v>1.61</v>
      </c>
      <c r="GX75" s="791">
        <v>1.61</v>
      </c>
      <c r="GY75" s="791">
        <v>1.61</v>
      </c>
      <c r="GZ75" s="791">
        <v>1.61</v>
      </c>
      <c r="HA75" s="791">
        <v>1.61</v>
      </c>
      <c r="HB75" s="791">
        <v>2.12</v>
      </c>
      <c r="HC75" s="791">
        <v>2.12</v>
      </c>
      <c r="HD75" s="791">
        <v>2.12</v>
      </c>
      <c r="HE75" s="791">
        <v>2.12</v>
      </c>
      <c r="HF75" s="791">
        <v>2.04</v>
      </c>
      <c r="HG75" s="791">
        <v>2.04</v>
      </c>
      <c r="HH75" s="791">
        <v>2.04</v>
      </c>
      <c r="HI75" s="791">
        <v>2.04</v>
      </c>
      <c r="HJ75" s="791">
        <v>2.04</v>
      </c>
      <c r="HK75" s="791">
        <v>2.04</v>
      </c>
      <c r="HL75" s="791">
        <v>2.04</v>
      </c>
      <c r="HM75" s="791">
        <v>2.04</v>
      </c>
      <c r="HN75" s="791">
        <v>2.1</v>
      </c>
      <c r="HO75" s="791">
        <v>2.1</v>
      </c>
      <c r="HP75" s="791">
        <v>2.1</v>
      </c>
      <c r="HQ75" s="791">
        <v>2.1</v>
      </c>
      <c r="HR75" s="791">
        <v>2.1</v>
      </c>
      <c r="HS75" s="791">
        <v>2.1</v>
      </c>
      <c r="HT75" s="791">
        <v>2.1</v>
      </c>
      <c r="HU75" s="791">
        <v>2.21</v>
      </c>
      <c r="HV75" s="791">
        <v>2.21</v>
      </c>
      <c r="HW75" s="791">
        <v>2.21</v>
      </c>
      <c r="HX75" s="791">
        <v>2.21</v>
      </c>
      <c r="HY75" s="791">
        <v>2.27</v>
      </c>
      <c r="HZ75" s="791">
        <v>2.27</v>
      </c>
      <c r="IA75" s="791">
        <v>2.23</v>
      </c>
      <c r="IB75" s="791">
        <v>2.23</v>
      </c>
      <c r="IC75" s="791">
        <v>2.23</v>
      </c>
      <c r="ID75" s="791">
        <v>2</v>
      </c>
      <c r="IE75" s="791">
        <v>2</v>
      </c>
      <c r="IF75" s="791">
        <v>2</v>
      </c>
      <c r="IG75" s="791">
        <v>2</v>
      </c>
      <c r="IH75" s="791">
        <v>2.17</v>
      </c>
      <c r="II75" s="791">
        <v>2.17</v>
      </c>
      <c r="IJ75" s="791">
        <v>2.17</v>
      </c>
      <c r="IK75" s="791">
        <v>2.17</v>
      </c>
      <c r="IL75" s="791">
        <v>2.17</v>
      </c>
      <c r="IM75" s="791">
        <v>2.17</v>
      </c>
      <c r="IN75" s="791">
        <v>2.17</v>
      </c>
      <c r="IO75" s="791">
        <v>2.17</v>
      </c>
      <c r="IP75" s="791">
        <v>1.55</v>
      </c>
      <c r="IQ75" s="791">
        <v>1.55</v>
      </c>
      <c r="IR75" s="791">
        <v>1.55</v>
      </c>
      <c r="IS75" s="791">
        <v>1.55</v>
      </c>
      <c r="IT75" s="791">
        <v>1.55</v>
      </c>
      <c r="IU75" s="791">
        <v>1.55</v>
      </c>
      <c r="IV75" s="791">
        <v>1.55</v>
      </c>
      <c r="IW75" s="791">
        <v>1.61</v>
      </c>
      <c r="IX75" s="791">
        <v>1.61</v>
      </c>
      <c r="IY75" s="791">
        <v>1.61</v>
      </c>
      <c r="IZ75" s="791">
        <v>1.61</v>
      </c>
      <c r="JA75" s="791">
        <v>1.61</v>
      </c>
      <c r="JB75" s="791">
        <v>2.12</v>
      </c>
      <c r="JC75" s="791">
        <v>2.12</v>
      </c>
      <c r="JD75" s="791">
        <v>2.12</v>
      </c>
      <c r="JE75" s="791">
        <v>2.12</v>
      </c>
      <c r="JF75" s="791">
        <v>2.04</v>
      </c>
      <c r="JG75" s="791">
        <v>2.04</v>
      </c>
      <c r="JH75" s="791">
        <v>2.04</v>
      </c>
      <c r="JI75" s="791">
        <v>2.04</v>
      </c>
      <c r="JJ75" s="791">
        <v>2.04</v>
      </c>
      <c r="JK75" s="791">
        <v>2.04</v>
      </c>
      <c r="JL75" s="791">
        <v>2.04</v>
      </c>
      <c r="JM75" s="791">
        <v>2.04</v>
      </c>
      <c r="JN75" s="791">
        <v>2.1</v>
      </c>
      <c r="JO75" s="791">
        <v>2.1</v>
      </c>
      <c r="JP75" s="791">
        <v>2.1</v>
      </c>
      <c r="JQ75" s="791">
        <v>2.1</v>
      </c>
      <c r="JR75" s="791">
        <v>2.1</v>
      </c>
      <c r="JS75" s="791">
        <v>2.1</v>
      </c>
      <c r="JT75" s="791">
        <v>2.1</v>
      </c>
      <c r="JU75" s="791">
        <v>2.21</v>
      </c>
      <c r="JV75" s="791">
        <v>2.21</v>
      </c>
      <c r="JW75" s="791">
        <v>2.21</v>
      </c>
      <c r="JX75" s="791">
        <v>2.21</v>
      </c>
      <c r="JY75" s="791">
        <v>2.27</v>
      </c>
      <c r="JZ75" s="791">
        <v>2.27</v>
      </c>
      <c r="KA75" s="791">
        <v>2.23</v>
      </c>
      <c r="KB75" s="791">
        <v>2.23</v>
      </c>
      <c r="KC75" s="791">
        <v>2.23</v>
      </c>
      <c r="KD75" s="791">
        <v>2</v>
      </c>
      <c r="KE75" s="791">
        <v>2</v>
      </c>
      <c r="KF75" s="791">
        <v>2</v>
      </c>
      <c r="KG75" s="791">
        <v>2</v>
      </c>
      <c r="KH75" s="791">
        <v>2.17</v>
      </c>
      <c r="KI75" s="791">
        <v>2.17</v>
      </c>
      <c r="KJ75" s="791">
        <v>2.17</v>
      </c>
      <c r="KK75" s="791">
        <v>2.17</v>
      </c>
      <c r="KL75" s="791">
        <v>2.17</v>
      </c>
      <c r="KM75" s="791">
        <v>2.17</v>
      </c>
      <c r="KN75" s="791">
        <v>2.17</v>
      </c>
      <c r="KO75" s="791">
        <v>2.17</v>
      </c>
      <c r="KP75" s="791">
        <v>1.55</v>
      </c>
      <c r="KQ75" s="791">
        <v>1.55</v>
      </c>
      <c r="KR75" s="791">
        <v>1.55</v>
      </c>
      <c r="KS75" s="791">
        <v>1.55</v>
      </c>
      <c r="KT75" s="791">
        <v>1.55</v>
      </c>
      <c r="KU75" s="791">
        <v>1.55</v>
      </c>
      <c r="KV75" s="791">
        <v>1.55</v>
      </c>
      <c r="KW75" s="791">
        <v>1.61</v>
      </c>
      <c r="KX75" s="791">
        <v>1.61</v>
      </c>
      <c r="KY75" s="791">
        <v>1.61</v>
      </c>
      <c r="KZ75" s="791">
        <v>1.61</v>
      </c>
      <c r="LA75" s="791">
        <v>1.61</v>
      </c>
      <c r="LB75" s="791">
        <v>2.12</v>
      </c>
      <c r="LC75" s="791">
        <v>2.12</v>
      </c>
      <c r="LD75" s="791">
        <v>2.12</v>
      </c>
      <c r="LE75" s="791">
        <v>2.12</v>
      </c>
      <c r="LF75" s="791">
        <v>2.04</v>
      </c>
      <c r="LG75" s="791">
        <v>2.04</v>
      </c>
      <c r="LH75" s="791">
        <v>2.04</v>
      </c>
      <c r="LI75" s="791">
        <v>2.04</v>
      </c>
      <c r="LJ75" s="791">
        <v>2.04</v>
      </c>
      <c r="LK75" s="791">
        <v>2.04</v>
      </c>
      <c r="LL75" s="791">
        <v>2.04</v>
      </c>
      <c r="LM75" s="791">
        <v>2.04</v>
      </c>
      <c r="LN75" s="791">
        <v>2.1</v>
      </c>
      <c r="LO75" s="791">
        <v>2.1</v>
      </c>
      <c r="LP75" s="791">
        <v>2.1</v>
      </c>
      <c r="LQ75" s="791">
        <v>2.1</v>
      </c>
      <c r="LR75" s="791">
        <v>2.1</v>
      </c>
      <c r="LS75" s="791">
        <v>2.1</v>
      </c>
      <c r="LT75" s="791">
        <v>2.1</v>
      </c>
      <c r="LU75" s="791">
        <v>2.21</v>
      </c>
      <c r="LV75" s="791">
        <v>2.21</v>
      </c>
      <c r="LW75" s="791">
        <v>2.21</v>
      </c>
      <c r="LX75" s="791">
        <v>2.21</v>
      </c>
      <c r="LY75" s="791">
        <v>2.27</v>
      </c>
      <c r="LZ75" s="791">
        <v>2.27</v>
      </c>
      <c r="MA75" s="791">
        <v>2.23</v>
      </c>
      <c r="MB75" s="791">
        <v>2.23</v>
      </c>
      <c r="MC75" s="791">
        <v>2.23</v>
      </c>
      <c r="MD75" s="791">
        <v>2</v>
      </c>
      <c r="ME75" s="791">
        <v>2</v>
      </c>
      <c r="MF75" s="791">
        <v>2</v>
      </c>
      <c r="MG75" s="791">
        <v>2</v>
      </c>
      <c r="MH75" s="791">
        <v>2.17</v>
      </c>
      <c r="MI75" s="791">
        <v>2.17</v>
      </c>
      <c r="MJ75" s="791">
        <v>2.17</v>
      </c>
      <c r="MK75" s="791">
        <v>2.17</v>
      </c>
      <c r="ML75" s="791">
        <v>2.17</v>
      </c>
      <c r="MM75" s="791">
        <v>2.17</v>
      </c>
      <c r="MN75" s="791">
        <v>2.17</v>
      </c>
      <c r="MO75" s="791">
        <v>2.17</v>
      </c>
      <c r="MP75" s="791">
        <v>1.55</v>
      </c>
      <c r="MQ75" s="791">
        <v>1.55</v>
      </c>
      <c r="MR75" s="791">
        <v>1.55</v>
      </c>
      <c r="MS75" s="791">
        <v>1.55</v>
      </c>
      <c r="MT75" s="791">
        <v>1.55</v>
      </c>
      <c r="MU75" s="791">
        <v>1.55</v>
      </c>
      <c r="MV75" s="791">
        <v>1.55</v>
      </c>
      <c r="MW75" s="791">
        <v>1.61</v>
      </c>
      <c r="MX75" s="791">
        <v>1.61</v>
      </c>
      <c r="MY75" s="791">
        <v>1.61</v>
      </c>
      <c r="MZ75" s="791">
        <v>1.61</v>
      </c>
      <c r="NA75" s="791">
        <v>1.61</v>
      </c>
      <c r="NB75" s="791">
        <v>2.12</v>
      </c>
      <c r="NC75" s="791">
        <v>2.12</v>
      </c>
      <c r="ND75" s="791">
        <v>2.12</v>
      </c>
      <c r="NE75" s="791">
        <v>2.12</v>
      </c>
      <c r="NF75" s="791">
        <v>2.04</v>
      </c>
      <c r="NG75" s="791">
        <v>2.04</v>
      </c>
      <c r="NH75" s="791">
        <v>2.04</v>
      </c>
      <c r="NI75" s="791">
        <v>2.04</v>
      </c>
      <c r="NJ75" s="791">
        <v>2.04</v>
      </c>
      <c r="NK75" s="791">
        <v>2.04</v>
      </c>
      <c r="NL75" s="791">
        <v>2.04</v>
      </c>
      <c r="NM75" s="791">
        <v>2.04</v>
      </c>
      <c r="NN75" s="791">
        <v>2.1</v>
      </c>
      <c r="NO75" s="791">
        <v>2.1</v>
      </c>
      <c r="NP75" s="791">
        <v>2.1</v>
      </c>
      <c r="NQ75" s="791">
        <v>2.1</v>
      </c>
      <c r="NR75" s="791">
        <v>2.1</v>
      </c>
      <c r="NS75" s="791">
        <v>2.1</v>
      </c>
      <c r="NT75" s="791">
        <v>2.1</v>
      </c>
      <c r="NU75" s="791">
        <v>2.21</v>
      </c>
      <c r="NV75" s="791">
        <v>2.21</v>
      </c>
      <c r="NW75" s="791">
        <v>2.21</v>
      </c>
      <c r="NX75" s="791">
        <v>2.21</v>
      </c>
      <c r="NY75" s="791">
        <v>2.27</v>
      </c>
      <c r="NZ75" s="791">
        <v>2.27</v>
      </c>
      <c r="OA75" s="791">
        <v>2.23</v>
      </c>
      <c r="OB75" s="791">
        <v>2.23</v>
      </c>
      <c r="OC75" s="791">
        <v>2.23</v>
      </c>
      <c r="OD75" s="791">
        <v>2</v>
      </c>
      <c r="OE75" s="791">
        <v>2</v>
      </c>
      <c r="OF75" s="791">
        <v>2</v>
      </c>
      <c r="OG75" s="791">
        <v>2</v>
      </c>
      <c r="OH75" s="791">
        <v>2.17</v>
      </c>
      <c r="OI75" s="791">
        <v>2.17</v>
      </c>
      <c r="OJ75" s="791">
        <v>2.17</v>
      </c>
      <c r="OK75" s="791">
        <v>2.17</v>
      </c>
      <c r="OL75" s="791">
        <v>2.17</v>
      </c>
      <c r="OM75" s="791">
        <v>2.17</v>
      </c>
      <c r="ON75" s="791">
        <v>2.17</v>
      </c>
      <c r="OO75" s="791">
        <v>2.17</v>
      </c>
      <c r="OP75" s="791">
        <v>1.55</v>
      </c>
      <c r="OQ75" s="791">
        <v>1.55</v>
      </c>
      <c r="OR75" s="791">
        <v>1.55</v>
      </c>
      <c r="OS75" s="791">
        <v>1.55</v>
      </c>
      <c r="OT75" s="791">
        <v>1.55</v>
      </c>
      <c r="OU75" s="791">
        <v>1.55</v>
      </c>
      <c r="OV75" s="791">
        <v>1.55</v>
      </c>
      <c r="OW75" s="791">
        <v>1.61</v>
      </c>
      <c r="OX75" s="791">
        <v>1.61</v>
      </c>
      <c r="OY75" s="791">
        <v>1.61</v>
      </c>
      <c r="OZ75" s="791">
        <v>1.61</v>
      </c>
      <c r="PA75" s="791">
        <v>1.61</v>
      </c>
      <c r="PB75" s="791">
        <v>2.12</v>
      </c>
      <c r="PC75" s="791">
        <v>2.12</v>
      </c>
      <c r="PD75" s="791">
        <v>2.12</v>
      </c>
      <c r="PE75" s="791">
        <v>2.12</v>
      </c>
      <c r="PF75" s="791">
        <v>2.04</v>
      </c>
      <c r="PG75" s="791">
        <v>2.04</v>
      </c>
      <c r="PH75" s="791">
        <v>2.04</v>
      </c>
      <c r="PI75" s="791">
        <v>2.04</v>
      </c>
      <c r="PJ75" s="791">
        <v>2.04</v>
      </c>
      <c r="PK75" s="791">
        <v>2.04</v>
      </c>
      <c r="PL75" s="791">
        <v>2.04</v>
      </c>
      <c r="PM75" s="791">
        <v>2.04</v>
      </c>
      <c r="PN75" s="791">
        <v>2.1</v>
      </c>
      <c r="PO75" s="791">
        <v>2.1</v>
      </c>
      <c r="PP75" s="791">
        <v>2.1</v>
      </c>
      <c r="PQ75" s="791">
        <v>2.1</v>
      </c>
      <c r="PR75" s="791">
        <v>2.1</v>
      </c>
      <c r="PS75" s="791">
        <v>2.1</v>
      </c>
      <c r="PT75" s="791">
        <v>2.1</v>
      </c>
      <c r="PU75" s="791">
        <v>2.21</v>
      </c>
      <c r="PV75" s="791">
        <v>2.21</v>
      </c>
      <c r="PW75" s="791">
        <v>2.21</v>
      </c>
      <c r="PX75" s="791">
        <v>2.21</v>
      </c>
      <c r="PY75" s="791">
        <v>2.27</v>
      </c>
      <c r="PZ75" s="791">
        <v>2.27</v>
      </c>
      <c r="QA75" s="791">
        <v>2.23</v>
      </c>
      <c r="QB75" s="791">
        <v>2.23</v>
      </c>
      <c r="QC75" s="791">
        <v>2.23</v>
      </c>
      <c r="QD75" s="791">
        <v>2</v>
      </c>
      <c r="QE75" s="791">
        <v>2</v>
      </c>
      <c r="QF75" s="791">
        <v>2</v>
      </c>
      <c r="QG75" s="791">
        <v>2</v>
      </c>
      <c r="QH75" s="791">
        <v>2.17</v>
      </c>
      <c r="QI75" s="791">
        <v>2.17</v>
      </c>
      <c r="QJ75" s="791">
        <v>2.17</v>
      </c>
      <c r="QK75" s="791">
        <v>2.17</v>
      </c>
      <c r="QL75" s="791">
        <v>2.17</v>
      </c>
      <c r="QM75" s="791">
        <v>2.17</v>
      </c>
      <c r="QN75" s="791">
        <v>2.17</v>
      </c>
      <c r="QO75" s="791">
        <v>2.17</v>
      </c>
      <c r="QP75" s="791">
        <v>1.55</v>
      </c>
      <c r="QQ75" s="791">
        <v>1.55</v>
      </c>
      <c r="QR75" s="791">
        <v>1.55</v>
      </c>
      <c r="QS75" s="791">
        <v>1.55</v>
      </c>
      <c r="QT75" s="791">
        <v>1.55</v>
      </c>
      <c r="QU75" s="791">
        <v>1.55</v>
      </c>
      <c r="QV75" s="791">
        <v>1.55</v>
      </c>
      <c r="QW75" s="791">
        <v>1.61</v>
      </c>
      <c r="QX75" s="791">
        <v>1.61</v>
      </c>
      <c r="QY75" s="791">
        <v>1.61</v>
      </c>
      <c r="QZ75" s="791">
        <v>1.61</v>
      </c>
      <c r="RA75" s="791">
        <v>1.61</v>
      </c>
      <c r="RB75" s="791">
        <v>2.12</v>
      </c>
      <c r="RC75" s="791">
        <v>2.12</v>
      </c>
      <c r="RD75" s="791">
        <v>2.12</v>
      </c>
      <c r="RE75" s="791">
        <v>2.12</v>
      </c>
      <c r="RF75" s="791">
        <v>2.04</v>
      </c>
      <c r="RG75" s="791">
        <v>2.04</v>
      </c>
      <c r="RH75" s="791">
        <v>2.04</v>
      </c>
      <c r="RI75" s="791">
        <v>2.04</v>
      </c>
      <c r="RJ75" s="791">
        <v>2.04</v>
      </c>
      <c r="RK75" s="791">
        <v>2.04</v>
      </c>
      <c r="RL75" s="791">
        <v>2.04</v>
      </c>
      <c r="RM75" s="791">
        <v>2.04</v>
      </c>
      <c r="RN75" s="791">
        <v>2.1</v>
      </c>
      <c r="RO75" s="791">
        <v>2.1</v>
      </c>
      <c r="RP75" s="791">
        <v>2.1</v>
      </c>
      <c r="RQ75" s="791">
        <v>2.1</v>
      </c>
      <c r="RR75" s="791">
        <v>2.1</v>
      </c>
      <c r="RS75" s="791">
        <v>2.1</v>
      </c>
      <c r="RT75" s="791">
        <v>2.1</v>
      </c>
      <c r="RU75" s="791">
        <v>2.21</v>
      </c>
      <c r="RV75" s="791">
        <v>2.21</v>
      </c>
      <c r="RW75" s="791">
        <v>2.21</v>
      </c>
      <c r="RX75" s="791">
        <v>2.21</v>
      </c>
      <c r="RY75" s="791">
        <v>2.27</v>
      </c>
      <c r="RZ75" s="791">
        <v>2.27</v>
      </c>
      <c r="SA75" s="791">
        <v>2.23</v>
      </c>
      <c r="SB75" s="791">
        <v>2.23</v>
      </c>
      <c r="SC75" s="791">
        <v>2.23</v>
      </c>
      <c r="SD75" s="791">
        <v>2</v>
      </c>
      <c r="SE75" s="791">
        <v>2</v>
      </c>
      <c r="SF75" s="791">
        <v>2</v>
      </c>
      <c r="SG75" s="791">
        <v>2</v>
      </c>
      <c r="SH75" s="791">
        <v>2.17</v>
      </c>
      <c r="SI75" s="792">
        <v>2.17</v>
      </c>
      <c r="SJ75" s="471" t="s">
        <v>491</v>
      </c>
      <c r="SK75" s="452"/>
      <c r="SL75" s="440"/>
      <c r="SM75" s="440"/>
      <c r="SN75" s="440"/>
    </row>
    <row r="76" spans="1:508" outlineLevel="3" x14ac:dyDescent="0.25">
      <c r="A76" s="440"/>
      <c r="B76" s="449"/>
      <c r="C76" s="659">
        <f t="shared" si="32"/>
        <v>4</v>
      </c>
      <c r="D76" s="471"/>
      <c r="E76" s="529"/>
      <c r="F76" s="529"/>
      <c r="G76" s="471"/>
      <c r="H76" s="478"/>
      <c r="I76" s="492" t="s">
        <v>234</v>
      </c>
      <c r="J76" s="681"/>
      <c r="K76" s="793">
        <v>1.3</v>
      </c>
      <c r="L76" s="794">
        <v>1.3</v>
      </c>
      <c r="M76" s="794">
        <v>1.3</v>
      </c>
      <c r="N76" s="794">
        <v>1.92</v>
      </c>
      <c r="O76" s="794">
        <v>1.92</v>
      </c>
      <c r="P76" s="794">
        <v>1.92</v>
      </c>
      <c r="Q76" s="794">
        <v>1.92</v>
      </c>
      <c r="R76" s="794">
        <v>1.92</v>
      </c>
      <c r="S76" s="794">
        <v>1.92</v>
      </c>
      <c r="T76" s="794">
        <v>1.92</v>
      </c>
      <c r="U76" s="794">
        <v>2.09</v>
      </c>
      <c r="V76" s="794">
        <v>2.09</v>
      </c>
      <c r="W76" s="794">
        <v>2.09</v>
      </c>
      <c r="X76" s="794">
        <v>2.09</v>
      </c>
      <c r="Y76" s="794">
        <v>2.16</v>
      </c>
      <c r="Z76" s="794">
        <v>2.16</v>
      </c>
      <c r="AA76" s="794">
        <v>1.94</v>
      </c>
      <c r="AB76" s="794">
        <v>1.94</v>
      </c>
      <c r="AC76" s="794">
        <v>1.94</v>
      </c>
      <c r="AD76" s="794">
        <v>1.25</v>
      </c>
      <c r="AE76" s="794">
        <v>1.25</v>
      </c>
      <c r="AF76" s="794">
        <v>1.25</v>
      </c>
      <c r="AG76" s="794">
        <v>1.25</v>
      </c>
      <c r="AH76" s="794">
        <v>1.01</v>
      </c>
      <c r="AI76" s="794">
        <v>1.01</v>
      </c>
      <c r="AJ76" s="794">
        <v>1.01</v>
      </c>
      <c r="AK76" s="794">
        <v>1.01</v>
      </c>
      <c r="AL76" s="794">
        <v>1.01</v>
      </c>
      <c r="AM76" s="794">
        <v>1.01</v>
      </c>
      <c r="AN76" s="794">
        <v>1.01</v>
      </c>
      <c r="AO76" s="794">
        <v>1.01</v>
      </c>
      <c r="AP76" s="794">
        <v>0.46</v>
      </c>
      <c r="AQ76" s="794">
        <v>0.46</v>
      </c>
      <c r="AR76" s="794">
        <v>0.46</v>
      </c>
      <c r="AS76" s="794">
        <v>0.46</v>
      </c>
      <c r="AT76" s="794">
        <v>0.46</v>
      </c>
      <c r="AU76" s="794">
        <v>0.46</v>
      </c>
      <c r="AV76" s="794">
        <v>0.46</v>
      </c>
      <c r="AW76" s="794">
        <v>0.88</v>
      </c>
      <c r="AX76" s="794">
        <v>0.88</v>
      </c>
      <c r="AY76" s="794">
        <v>0.88</v>
      </c>
      <c r="AZ76" s="794">
        <v>0.88</v>
      </c>
      <c r="BA76" s="794">
        <v>0.88</v>
      </c>
      <c r="BB76" s="794">
        <v>1.17</v>
      </c>
      <c r="BC76" s="794">
        <v>1.17</v>
      </c>
      <c r="BD76" s="794">
        <v>1.17</v>
      </c>
      <c r="BE76" s="794">
        <v>1.17</v>
      </c>
      <c r="BF76" s="794">
        <v>1.3</v>
      </c>
      <c r="BG76" s="794">
        <v>1.3</v>
      </c>
      <c r="BH76" s="794">
        <v>1.3</v>
      </c>
      <c r="BI76" s="794">
        <v>1.3</v>
      </c>
      <c r="BJ76" s="794">
        <v>1.3</v>
      </c>
      <c r="BK76" s="794">
        <v>1.3</v>
      </c>
      <c r="BL76" s="794">
        <v>1.3</v>
      </c>
      <c r="BM76" s="794">
        <v>1.3</v>
      </c>
      <c r="BN76" s="794">
        <v>1.92</v>
      </c>
      <c r="BO76" s="794">
        <v>1.92</v>
      </c>
      <c r="BP76" s="794">
        <v>1.92</v>
      </c>
      <c r="BQ76" s="794">
        <v>1.92</v>
      </c>
      <c r="BR76" s="794">
        <v>1.92</v>
      </c>
      <c r="BS76" s="794">
        <v>1.92</v>
      </c>
      <c r="BT76" s="794">
        <v>1.92</v>
      </c>
      <c r="BU76" s="794">
        <v>2.09</v>
      </c>
      <c r="BV76" s="794">
        <v>2.09</v>
      </c>
      <c r="BW76" s="794">
        <v>2.09</v>
      </c>
      <c r="BX76" s="794">
        <v>2.09</v>
      </c>
      <c r="BY76" s="794">
        <v>2.16</v>
      </c>
      <c r="BZ76" s="794">
        <v>2.16</v>
      </c>
      <c r="CA76" s="794">
        <v>1.94</v>
      </c>
      <c r="CB76" s="794">
        <v>1.94</v>
      </c>
      <c r="CC76" s="794">
        <v>1.94</v>
      </c>
      <c r="CD76" s="794">
        <v>1.25</v>
      </c>
      <c r="CE76" s="794">
        <v>1.25</v>
      </c>
      <c r="CF76" s="794">
        <v>1.25</v>
      </c>
      <c r="CG76" s="794">
        <v>1.25</v>
      </c>
      <c r="CH76" s="794">
        <v>1.01</v>
      </c>
      <c r="CI76" s="794">
        <v>1.01</v>
      </c>
      <c r="CJ76" s="794">
        <v>1.01</v>
      </c>
      <c r="CK76" s="794">
        <v>1.01</v>
      </c>
      <c r="CL76" s="794">
        <v>1.01</v>
      </c>
      <c r="CM76" s="794">
        <v>1.01</v>
      </c>
      <c r="CN76" s="794">
        <v>1.01</v>
      </c>
      <c r="CO76" s="794">
        <v>1.01</v>
      </c>
      <c r="CP76" s="794">
        <v>0.46</v>
      </c>
      <c r="CQ76" s="794">
        <v>0.46</v>
      </c>
      <c r="CR76" s="794">
        <v>0.46</v>
      </c>
      <c r="CS76" s="794">
        <v>0.46</v>
      </c>
      <c r="CT76" s="794">
        <v>0.46</v>
      </c>
      <c r="CU76" s="794">
        <v>0.46</v>
      </c>
      <c r="CV76" s="794">
        <v>0.46</v>
      </c>
      <c r="CW76" s="794">
        <v>0.88</v>
      </c>
      <c r="CX76" s="794">
        <v>0.88</v>
      </c>
      <c r="CY76" s="794">
        <v>0.88</v>
      </c>
      <c r="CZ76" s="794">
        <v>0.88</v>
      </c>
      <c r="DA76" s="794">
        <v>0.88</v>
      </c>
      <c r="DB76" s="794">
        <v>1.59</v>
      </c>
      <c r="DC76" s="794">
        <v>1.59</v>
      </c>
      <c r="DD76" s="794">
        <v>1.59</v>
      </c>
      <c r="DE76" s="794">
        <v>1.59</v>
      </c>
      <c r="DF76" s="794">
        <v>1.35</v>
      </c>
      <c r="DG76" s="794">
        <v>1.35</v>
      </c>
      <c r="DH76" s="794">
        <v>1.35</v>
      </c>
      <c r="DI76" s="794">
        <v>1.35</v>
      </c>
      <c r="DJ76" s="794">
        <v>1.35</v>
      </c>
      <c r="DK76" s="794">
        <v>1.35</v>
      </c>
      <c r="DL76" s="794">
        <v>1.35</v>
      </c>
      <c r="DM76" s="794">
        <v>1.35</v>
      </c>
      <c r="DN76" s="794">
        <v>1.68</v>
      </c>
      <c r="DO76" s="794">
        <v>1.68</v>
      </c>
      <c r="DP76" s="794">
        <v>2.0699999999999998</v>
      </c>
      <c r="DQ76" s="794">
        <v>2.0699999999999998</v>
      </c>
      <c r="DR76" s="794">
        <v>2.0699999999999998</v>
      </c>
      <c r="DS76" s="794">
        <v>2.0699999999999998</v>
      </c>
      <c r="DT76" s="794">
        <v>2.0699999999999998</v>
      </c>
      <c r="DU76" s="794">
        <v>2.16</v>
      </c>
      <c r="DV76" s="794">
        <v>2.16</v>
      </c>
      <c r="DW76" s="794">
        <v>2.16</v>
      </c>
      <c r="DX76" s="794">
        <v>2.16</v>
      </c>
      <c r="DY76" s="794">
        <v>2.1800000000000002</v>
      </c>
      <c r="DZ76" s="794">
        <v>2.1800000000000002</v>
      </c>
      <c r="EA76" s="794">
        <v>2.14</v>
      </c>
      <c r="EB76" s="794">
        <v>2.14</v>
      </c>
      <c r="EC76" s="794">
        <v>2.08</v>
      </c>
      <c r="ED76" s="794">
        <v>1.51</v>
      </c>
      <c r="EE76" s="794">
        <v>1.51</v>
      </c>
      <c r="EF76" s="794">
        <v>1.51</v>
      </c>
      <c r="EG76" s="794">
        <v>1.51</v>
      </c>
      <c r="EH76" s="794">
        <v>1.46</v>
      </c>
      <c r="EI76" s="794">
        <v>1.46</v>
      </c>
      <c r="EJ76" s="794">
        <v>1.46</v>
      </c>
      <c r="EK76" s="794">
        <v>1.46</v>
      </c>
      <c r="EL76" s="794">
        <v>1.46</v>
      </c>
      <c r="EM76" s="794">
        <v>1.46</v>
      </c>
      <c r="EN76" s="794">
        <v>1.46</v>
      </c>
      <c r="EO76" s="794">
        <v>1.46</v>
      </c>
      <c r="EP76" s="794">
        <v>0.88</v>
      </c>
      <c r="EQ76" s="794">
        <v>0.88</v>
      </c>
      <c r="ER76" s="794">
        <v>0.88</v>
      </c>
      <c r="ES76" s="794">
        <v>0.88</v>
      </c>
      <c r="ET76" s="794">
        <v>0.88</v>
      </c>
      <c r="EU76" s="794">
        <v>0.88</v>
      </c>
      <c r="EV76" s="794">
        <v>0.88</v>
      </c>
      <c r="EW76" s="794">
        <v>1.1299999999999999</v>
      </c>
      <c r="EX76" s="794">
        <v>1.1299999999999999</v>
      </c>
      <c r="EY76" s="794">
        <v>1.1299999999999999</v>
      </c>
      <c r="EZ76" s="794">
        <v>1.1299999999999999</v>
      </c>
      <c r="FA76" s="794">
        <v>1.1299999999999999</v>
      </c>
      <c r="FB76" s="794">
        <v>1.86</v>
      </c>
      <c r="FC76" s="794">
        <v>1.86</v>
      </c>
      <c r="FD76" s="794">
        <v>1.86</v>
      </c>
      <c r="FE76" s="794">
        <v>1.86</v>
      </c>
      <c r="FF76" s="794">
        <v>1.56</v>
      </c>
      <c r="FG76" s="794">
        <v>1.56</v>
      </c>
      <c r="FH76" s="794">
        <v>1.56</v>
      </c>
      <c r="FI76" s="794">
        <v>1.56</v>
      </c>
      <c r="FJ76" s="794">
        <v>1.6</v>
      </c>
      <c r="FK76" s="794">
        <v>1.6</v>
      </c>
      <c r="FL76" s="794">
        <v>1.6</v>
      </c>
      <c r="FM76" s="794">
        <v>1.6</v>
      </c>
      <c r="FN76" s="794">
        <v>1.97</v>
      </c>
      <c r="FO76" s="794">
        <v>1.97</v>
      </c>
      <c r="FP76" s="794">
        <v>1.97</v>
      </c>
      <c r="FQ76" s="794">
        <v>1.97</v>
      </c>
      <c r="FR76" s="794">
        <v>1.94</v>
      </c>
      <c r="FS76" s="794">
        <v>1.94</v>
      </c>
      <c r="FT76" s="794">
        <v>1.94</v>
      </c>
      <c r="FU76" s="794">
        <v>2.11</v>
      </c>
      <c r="FV76" s="794">
        <v>2.11</v>
      </c>
      <c r="FW76" s="794">
        <v>2.11</v>
      </c>
      <c r="FX76" s="794">
        <v>2.11</v>
      </c>
      <c r="FY76" s="794">
        <v>2.2000000000000002</v>
      </c>
      <c r="FZ76" s="794">
        <v>2.2000000000000002</v>
      </c>
      <c r="GA76" s="794">
        <v>2.14</v>
      </c>
      <c r="GB76" s="794">
        <v>2.14</v>
      </c>
      <c r="GC76" s="794">
        <v>2.14</v>
      </c>
      <c r="GD76" s="794">
        <v>1.71</v>
      </c>
      <c r="GE76" s="794">
        <v>1.67</v>
      </c>
      <c r="GF76" s="794">
        <v>1.67</v>
      </c>
      <c r="GG76" s="794">
        <v>1.67</v>
      </c>
      <c r="GH76" s="794">
        <v>1.46</v>
      </c>
      <c r="GI76" s="794">
        <v>1.46</v>
      </c>
      <c r="GJ76" s="794">
        <v>1.46</v>
      </c>
      <c r="GK76" s="794">
        <v>1.46</v>
      </c>
      <c r="GL76" s="794">
        <v>1.46</v>
      </c>
      <c r="GM76" s="794">
        <v>1.46</v>
      </c>
      <c r="GN76" s="794">
        <v>1.46</v>
      </c>
      <c r="GO76" s="794">
        <v>1.46</v>
      </c>
      <c r="GP76" s="794">
        <v>1.1200000000000001</v>
      </c>
      <c r="GQ76" s="794">
        <v>1.1200000000000001</v>
      </c>
      <c r="GR76" s="794">
        <v>1.1200000000000001</v>
      </c>
      <c r="GS76" s="794">
        <v>1.1200000000000001</v>
      </c>
      <c r="GT76" s="794">
        <v>1.1200000000000001</v>
      </c>
      <c r="GU76" s="794">
        <v>1.1200000000000001</v>
      </c>
      <c r="GV76" s="794">
        <v>1.1200000000000001</v>
      </c>
      <c r="GW76" s="794">
        <v>1.1299999999999999</v>
      </c>
      <c r="GX76" s="794">
        <v>1.1299999999999999</v>
      </c>
      <c r="GY76" s="794">
        <v>1.1299999999999999</v>
      </c>
      <c r="GZ76" s="794">
        <v>1.1299999999999999</v>
      </c>
      <c r="HA76" s="794">
        <v>1.1299999999999999</v>
      </c>
      <c r="HB76" s="794">
        <v>1.86</v>
      </c>
      <c r="HC76" s="794">
        <v>1.86</v>
      </c>
      <c r="HD76" s="794">
        <v>1.86</v>
      </c>
      <c r="HE76" s="794">
        <v>1.86</v>
      </c>
      <c r="HF76" s="794">
        <v>1.56</v>
      </c>
      <c r="HG76" s="794">
        <v>1.56</v>
      </c>
      <c r="HH76" s="794">
        <v>1.56</v>
      </c>
      <c r="HI76" s="794">
        <v>1.56</v>
      </c>
      <c r="HJ76" s="794">
        <v>1.6</v>
      </c>
      <c r="HK76" s="794">
        <v>1.6</v>
      </c>
      <c r="HL76" s="794">
        <v>1.6</v>
      </c>
      <c r="HM76" s="794">
        <v>1.6</v>
      </c>
      <c r="HN76" s="794">
        <v>1.97</v>
      </c>
      <c r="HO76" s="794">
        <v>1.97</v>
      </c>
      <c r="HP76" s="794">
        <v>1.97</v>
      </c>
      <c r="HQ76" s="794">
        <v>1.97</v>
      </c>
      <c r="HR76" s="794">
        <v>1.94</v>
      </c>
      <c r="HS76" s="794">
        <v>1.94</v>
      </c>
      <c r="HT76" s="794">
        <v>1.94</v>
      </c>
      <c r="HU76" s="794">
        <v>2.11</v>
      </c>
      <c r="HV76" s="794">
        <v>2.11</v>
      </c>
      <c r="HW76" s="794">
        <v>2.11</v>
      </c>
      <c r="HX76" s="794">
        <v>2.11</v>
      </c>
      <c r="HY76" s="794">
        <v>2.2000000000000002</v>
      </c>
      <c r="HZ76" s="794">
        <v>2.2000000000000002</v>
      </c>
      <c r="IA76" s="794">
        <v>2.14</v>
      </c>
      <c r="IB76" s="794">
        <v>2.14</v>
      </c>
      <c r="IC76" s="794">
        <v>2.14</v>
      </c>
      <c r="ID76" s="794">
        <v>1.71</v>
      </c>
      <c r="IE76" s="794">
        <v>1.67</v>
      </c>
      <c r="IF76" s="794">
        <v>1.67</v>
      </c>
      <c r="IG76" s="794">
        <v>1.67</v>
      </c>
      <c r="IH76" s="794">
        <v>1.46</v>
      </c>
      <c r="II76" s="794">
        <v>1.46</v>
      </c>
      <c r="IJ76" s="794">
        <v>1.46</v>
      </c>
      <c r="IK76" s="794">
        <v>1.46</v>
      </c>
      <c r="IL76" s="794">
        <v>1.46</v>
      </c>
      <c r="IM76" s="794">
        <v>1.46</v>
      </c>
      <c r="IN76" s="794">
        <v>1.46</v>
      </c>
      <c r="IO76" s="794">
        <v>1.46</v>
      </c>
      <c r="IP76" s="794">
        <v>1.1200000000000001</v>
      </c>
      <c r="IQ76" s="794">
        <v>1.1200000000000001</v>
      </c>
      <c r="IR76" s="794">
        <v>1.1200000000000001</v>
      </c>
      <c r="IS76" s="794">
        <v>1.1200000000000001</v>
      </c>
      <c r="IT76" s="794">
        <v>1.1200000000000001</v>
      </c>
      <c r="IU76" s="794">
        <v>1.1200000000000001</v>
      </c>
      <c r="IV76" s="794">
        <v>1.1200000000000001</v>
      </c>
      <c r="IW76" s="794">
        <v>1.1299999999999999</v>
      </c>
      <c r="IX76" s="794">
        <v>1.1299999999999999</v>
      </c>
      <c r="IY76" s="794">
        <v>1.1299999999999999</v>
      </c>
      <c r="IZ76" s="794">
        <v>1.1299999999999999</v>
      </c>
      <c r="JA76" s="794">
        <v>1.1299999999999999</v>
      </c>
      <c r="JB76" s="794">
        <v>1.86</v>
      </c>
      <c r="JC76" s="794">
        <v>1.86</v>
      </c>
      <c r="JD76" s="794">
        <v>1.86</v>
      </c>
      <c r="JE76" s="794">
        <v>1.86</v>
      </c>
      <c r="JF76" s="794">
        <v>1.56</v>
      </c>
      <c r="JG76" s="794">
        <v>1.56</v>
      </c>
      <c r="JH76" s="794">
        <v>1.56</v>
      </c>
      <c r="JI76" s="794">
        <v>1.56</v>
      </c>
      <c r="JJ76" s="794">
        <v>1.6</v>
      </c>
      <c r="JK76" s="794">
        <v>1.6</v>
      </c>
      <c r="JL76" s="794">
        <v>1.6</v>
      </c>
      <c r="JM76" s="794">
        <v>1.6</v>
      </c>
      <c r="JN76" s="794">
        <v>1.97</v>
      </c>
      <c r="JO76" s="794">
        <v>1.97</v>
      </c>
      <c r="JP76" s="794">
        <v>1.97</v>
      </c>
      <c r="JQ76" s="794">
        <v>1.97</v>
      </c>
      <c r="JR76" s="794">
        <v>1.94</v>
      </c>
      <c r="JS76" s="794">
        <v>1.94</v>
      </c>
      <c r="JT76" s="794">
        <v>1.94</v>
      </c>
      <c r="JU76" s="794">
        <v>2.11</v>
      </c>
      <c r="JV76" s="794">
        <v>2.11</v>
      </c>
      <c r="JW76" s="794">
        <v>2.11</v>
      </c>
      <c r="JX76" s="794">
        <v>2.11</v>
      </c>
      <c r="JY76" s="794">
        <v>2.2000000000000002</v>
      </c>
      <c r="JZ76" s="794">
        <v>2.2000000000000002</v>
      </c>
      <c r="KA76" s="794">
        <v>2.14</v>
      </c>
      <c r="KB76" s="794">
        <v>2.14</v>
      </c>
      <c r="KC76" s="794">
        <v>2.14</v>
      </c>
      <c r="KD76" s="794">
        <v>1.71</v>
      </c>
      <c r="KE76" s="794">
        <v>1.67</v>
      </c>
      <c r="KF76" s="794">
        <v>1.67</v>
      </c>
      <c r="KG76" s="794">
        <v>1.67</v>
      </c>
      <c r="KH76" s="794">
        <v>1.46</v>
      </c>
      <c r="KI76" s="794">
        <v>1.46</v>
      </c>
      <c r="KJ76" s="794">
        <v>1.46</v>
      </c>
      <c r="KK76" s="794">
        <v>1.46</v>
      </c>
      <c r="KL76" s="794">
        <v>1.46</v>
      </c>
      <c r="KM76" s="794">
        <v>1.46</v>
      </c>
      <c r="KN76" s="794">
        <v>1.46</v>
      </c>
      <c r="KO76" s="794">
        <v>1.46</v>
      </c>
      <c r="KP76" s="794">
        <v>1.1200000000000001</v>
      </c>
      <c r="KQ76" s="794">
        <v>1.1200000000000001</v>
      </c>
      <c r="KR76" s="794">
        <v>1.1200000000000001</v>
      </c>
      <c r="KS76" s="794">
        <v>1.1200000000000001</v>
      </c>
      <c r="KT76" s="794">
        <v>1.1200000000000001</v>
      </c>
      <c r="KU76" s="794">
        <v>1.1200000000000001</v>
      </c>
      <c r="KV76" s="794">
        <v>1.1200000000000001</v>
      </c>
      <c r="KW76" s="794">
        <v>1.1299999999999999</v>
      </c>
      <c r="KX76" s="794">
        <v>1.1299999999999999</v>
      </c>
      <c r="KY76" s="794">
        <v>1.1299999999999999</v>
      </c>
      <c r="KZ76" s="794">
        <v>1.1299999999999999</v>
      </c>
      <c r="LA76" s="794">
        <v>1.1299999999999999</v>
      </c>
      <c r="LB76" s="794">
        <v>1.86</v>
      </c>
      <c r="LC76" s="794">
        <v>1.86</v>
      </c>
      <c r="LD76" s="794">
        <v>1.86</v>
      </c>
      <c r="LE76" s="794">
        <v>1.86</v>
      </c>
      <c r="LF76" s="794">
        <v>1.56</v>
      </c>
      <c r="LG76" s="794">
        <v>1.56</v>
      </c>
      <c r="LH76" s="794">
        <v>1.56</v>
      </c>
      <c r="LI76" s="794">
        <v>1.56</v>
      </c>
      <c r="LJ76" s="794">
        <v>1.6</v>
      </c>
      <c r="LK76" s="794">
        <v>1.6</v>
      </c>
      <c r="LL76" s="794">
        <v>1.6</v>
      </c>
      <c r="LM76" s="794">
        <v>1.6</v>
      </c>
      <c r="LN76" s="794">
        <v>1.97</v>
      </c>
      <c r="LO76" s="794">
        <v>1.97</v>
      </c>
      <c r="LP76" s="794">
        <v>1.97</v>
      </c>
      <c r="LQ76" s="794">
        <v>1.97</v>
      </c>
      <c r="LR76" s="794">
        <v>1.94</v>
      </c>
      <c r="LS76" s="794">
        <v>1.94</v>
      </c>
      <c r="LT76" s="794">
        <v>1.94</v>
      </c>
      <c r="LU76" s="794">
        <v>2.11</v>
      </c>
      <c r="LV76" s="794">
        <v>2.11</v>
      </c>
      <c r="LW76" s="794">
        <v>2.11</v>
      </c>
      <c r="LX76" s="794">
        <v>2.11</v>
      </c>
      <c r="LY76" s="794">
        <v>2.2000000000000002</v>
      </c>
      <c r="LZ76" s="794">
        <v>2.2000000000000002</v>
      </c>
      <c r="MA76" s="794">
        <v>2.14</v>
      </c>
      <c r="MB76" s="794">
        <v>2.14</v>
      </c>
      <c r="MC76" s="794">
        <v>2.14</v>
      </c>
      <c r="MD76" s="794">
        <v>1.71</v>
      </c>
      <c r="ME76" s="794">
        <v>1.67</v>
      </c>
      <c r="MF76" s="794">
        <v>1.67</v>
      </c>
      <c r="MG76" s="794">
        <v>1.67</v>
      </c>
      <c r="MH76" s="794">
        <v>1.46</v>
      </c>
      <c r="MI76" s="794">
        <v>1.46</v>
      </c>
      <c r="MJ76" s="794">
        <v>1.46</v>
      </c>
      <c r="MK76" s="794">
        <v>1.46</v>
      </c>
      <c r="ML76" s="794">
        <v>1.46</v>
      </c>
      <c r="MM76" s="794">
        <v>1.46</v>
      </c>
      <c r="MN76" s="794">
        <v>1.46</v>
      </c>
      <c r="MO76" s="794">
        <v>1.46</v>
      </c>
      <c r="MP76" s="794">
        <v>1.1200000000000001</v>
      </c>
      <c r="MQ76" s="794">
        <v>1.1200000000000001</v>
      </c>
      <c r="MR76" s="794">
        <v>1.1200000000000001</v>
      </c>
      <c r="MS76" s="794">
        <v>1.1200000000000001</v>
      </c>
      <c r="MT76" s="794">
        <v>1.1200000000000001</v>
      </c>
      <c r="MU76" s="794">
        <v>1.1200000000000001</v>
      </c>
      <c r="MV76" s="794">
        <v>1.1200000000000001</v>
      </c>
      <c r="MW76" s="794">
        <v>1.1299999999999999</v>
      </c>
      <c r="MX76" s="794">
        <v>1.1299999999999999</v>
      </c>
      <c r="MY76" s="794">
        <v>1.1299999999999999</v>
      </c>
      <c r="MZ76" s="794">
        <v>1.1299999999999999</v>
      </c>
      <c r="NA76" s="794">
        <v>1.1299999999999999</v>
      </c>
      <c r="NB76" s="794">
        <v>1.86</v>
      </c>
      <c r="NC76" s="794">
        <v>1.86</v>
      </c>
      <c r="ND76" s="794">
        <v>1.86</v>
      </c>
      <c r="NE76" s="794">
        <v>1.86</v>
      </c>
      <c r="NF76" s="794">
        <v>1.56</v>
      </c>
      <c r="NG76" s="794">
        <v>1.56</v>
      </c>
      <c r="NH76" s="794">
        <v>1.56</v>
      </c>
      <c r="NI76" s="794">
        <v>1.56</v>
      </c>
      <c r="NJ76" s="794">
        <v>1.6</v>
      </c>
      <c r="NK76" s="794">
        <v>1.6</v>
      </c>
      <c r="NL76" s="794">
        <v>1.6</v>
      </c>
      <c r="NM76" s="794">
        <v>1.6</v>
      </c>
      <c r="NN76" s="794">
        <v>1.97</v>
      </c>
      <c r="NO76" s="794">
        <v>1.97</v>
      </c>
      <c r="NP76" s="794">
        <v>1.97</v>
      </c>
      <c r="NQ76" s="794">
        <v>1.97</v>
      </c>
      <c r="NR76" s="794">
        <v>1.94</v>
      </c>
      <c r="NS76" s="794">
        <v>1.94</v>
      </c>
      <c r="NT76" s="794">
        <v>1.94</v>
      </c>
      <c r="NU76" s="794">
        <v>2.11</v>
      </c>
      <c r="NV76" s="794">
        <v>2.11</v>
      </c>
      <c r="NW76" s="794">
        <v>2.11</v>
      </c>
      <c r="NX76" s="794">
        <v>2.11</v>
      </c>
      <c r="NY76" s="794">
        <v>2.2000000000000002</v>
      </c>
      <c r="NZ76" s="794">
        <v>2.2000000000000002</v>
      </c>
      <c r="OA76" s="794">
        <v>2.14</v>
      </c>
      <c r="OB76" s="794">
        <v>2.14</v>
      </c>
      <c r="OC76" s="794">
        <v>2.14</v>
      </c>
      <c r="OD76" s="794">
        <v>1.71</v>
      </c>
      <c r="OE76" s="794">
        <v>1.67</v>
      </c>
      <c r="OF76" s="794">
        <v>1.67</v>
      </c>
      <c r="OG76" s="794">
        <v>1.67</v>
      </c>
      <c r="OH76" s="794">
        <v>1.46</v>
      </c>
      <c r="OI76" s="794">
        <v>1.46</v>
      </c>
      <c r="OJ76" s="794">
        <v>1.46</v>
      </c>
      <c r="OK76" s="794">
        <v>1.46</v>
      </c>
      <c r="OL76" s="794">
        <v>1.46</v>
      </c>
      <c r="OM76" s="794">
        <v>1.46</v>
      </c>
      <c r="ON76" s="794">
        <v>1.46</v>
      </c>
      <c r="OO76" s="794">
        <v>1.46</v>
      </c>
      <c r="OP76" s="794">
        <v>1.1200000000000001</v>
      </c>
      <c r="OQ76" s="794">
        <v>1.1200000000000001</v>
      </c>
      <c r="OR76" s="794">
        <v>1.1200000000000001</v>
      </c>
      <c r="OS76" s="794">
        <v>1.1200000000000001</v>
      </c>
      <c r="OT76" s="794">
        <v>1.1200000000000001</v>
      </c>
      <c r="OU76" s="794">
        <v>1.1200000000000001</v>
      </c>
      <c r="OV76" s="794">
        <v>1.1200000000000001</v>
      </c>
      <c r="OW76" s="794">
        <v>1.1299999999999999</v>
      </c>
      <c r="OX76" s="794">
        <v>1.1299999999999999</v>
      </c>
      <c r="OY76" s="794">
        <v>1.1299999999999999</v>
      </c>
      <c r="OZ76" s="794">
        <v>1.1299999999999999</v>
      </c>
      <c r="PA76" s="794">
        <v>1.1299999999999999</v>
      </c>
      <c r="PB76" s="794">
        <v>1.86</v>
      </c>
      <c r="PC76" s="794">
        <v>1.86</v>
      </c>
      <c r="PD76" s="794">
        <v>1.86</v>
      </c>
      <c r="PE76" s="794">
        <v>1.86</v>
      </c>
      <c r="PF76" s="794">
        <v>1.56</v>
      </c>
      <c r="PG76" s="794">
        <v>1.56</v>
      </c>
      <c r="PH76" s="794">
        <v>1.56</v>
      </c>
      <c r="PI76" s="794">
        <v>1.56</v>
      </c>
      <c r="PJ76" s="794">
        <v>1.6</v>
      </c>
      <c r="PK76" s="794">
        <v>1.6</v>
      </c>
      <c r="PL76" s="794">
        <v>1.6</v>
      </c>
      <c r="PM76" s="794">
        <v>1.6</v>
      </c>
      <c r="PN76" s="794">
        <v>1.97</v>
      </c>
      <c r="PO76" s="794">
        <v>1.97</v>
      </c>
      <c r="PP76" s="794">
        <v>1.97</v>
      </c>
      <c r="PQ76" s="794">
        <v>1.97</v>
      </c>
      <c r="PR76" s="794">
        <v>1.94</v>
      </c>
      <c r="PS76" s="794">
        <v>1.94</v>
      </c>
      <c r="PT76" s="794">
        <v>1.94</v>
      </c>
      <c r="PU76" s="794">
        <v>2.11</v>
      </c>
      <c r="PV76" s="794">
        <v>2.11</v>
      </c>
      <c r="PW76" s="794">
        <v>2.11</v>
      </c>
      <c r="PX76" s="794">
        <v>2.11</v>
      </c>
      <c r="PY76" s="794">
        <v>2.2000000000000002</v>
      </c>
      <c r="PZ76" s="794">
        <v>2.2000000000000002</v>
      </c>
      <c r="QA76" s="794">
        <v>2.14</v>
      </c>
      <c r="QB76" s="794">
        <v>2.14</v>
      </c>
      <c r="QC76" s="794">
        <v>2.14</v>
      </c>
      <c r="QD76" s="794">
        <v>1.71</v>
      </c>
      <c r="QE76" s="794">
        <v>1.67</v>
      </c>
      <c r="QF76" s="794">
        <v>1.67</v>
      </c>
      <c r="QG76" s="794">
        <v>1.67</v>
      </c>
      <c r="QH76" s="794">
        <v>1.46</v>
      </c>
      <c r="QI76" s="794">
        <v>1.46</v>
      </c>
      <c r="QJ76" s="794">
        <v>1.46</v>
      </c>
      <c r="QK76" s="794">
        <v>1.46</v>
      </c>
      <c r="QL76" s="794">
        <v>1.46</v>
      </c>
      <c r="QM76" s="794">
        <v>1.46</v>
      </c>
      <c r="QN76" s="794">
        <v>1.46</v>
      </c>
      <c r="QO76" s="794">
        <v>1.46</v>
      </c>
      <c r="QP76" s="794">
        <v>1.1200000000000001</v>
      </c>
      <c r="QQ76" s="794">
        <v>1.1200000000000001</v>
      </c>
      <c r="QR76" s="794">
        <v>1.1200000000000001</v>
      </c>
      <c r="QS76" s="794">
        <v>1.1200000000000001</v>
      </c>
      <c r="QT76" s="794">
        <v>1.1200000000000001</v>
      </c>
      <c r="QU76" s="794">
        <v>1.1200000000000001</v>
      </c>
      <c r="QV76" s="794">
        <v>1.1200000000000001</v>
      </c>
      <c r="QW76" s="794">
        <v>1.1299999999999999</v>
      </c>
      <c r="QX76" s="794">
        <v>1.1299999999999999</v>
      </c>
      <c r="QY76" s="794">
        <v>1.1299999999999999</v>
      </c>
      <c r="QZ76" s="794">
        <v>1.1299999999999999</v>
      </c>
      <c r="RA76" s="794">
        <v>1.1299999999999999</v>
      </c>
      <c r="RB76" s="794">
        <v>1.86</v>
      </c>
      <c r="RC76" s="794">
        <v>1.86</v>
      </c>
      <c r="RD76" s="794">
        <v>1.86</v>
      </c>
      <c r="RE76" s="794">
        <v>1.86</v>
      </c>
      <c r="RF76" s="794">
        <v>1.56</v>
      </c>
      <c r="RG76" s="794">
        <v>1.56</v>
      </c>
      <c r="RH76" s="794">
        <v>1.56</v>
      </c>
      <c r="RI76" s="794">
        <v>1.56</v>
      </c>
      <c r="RJ76" s="794">
        <v>1.6</v>
      </c>
      <c r="RK76" s="794">
        <v>1.6</v>
      </c>
      <c r="RL76" s="794">
        <v>1.6</v>
      </c>
      <c r="RM76" s="794">
        <v>1.6</v>
      </c>
      <c r="RN76" s="794">
        <v>1.97</v>
      </c>
      <c r="RO76" s="794">
        <v>1.97</v>
      </c>
      <c r="RP76" s="794">
        <v>1.97</v>
      </c>
      <c r="RQ76" s="794">
        <v>1.97</v>
      </c>
      <c r="RR76" s="794">
        <v>1.97</v>
      </c>
      <c r="RS76" s="794">
        <v>1.97</v>
      </c>
      <c r="RT76" s="794">
        <v>1.97</v>
      </c>
      <c r="RU76" s="794">
        <v>2.11</v>
      </c>
      <c r="RV76" s="794">
        <v>2.11</v>
      </c>
      <c r="RW76" s="794">
        <v>2.11</v>
      </c>
      <c r="RX76" s="794">
        <v>2.11</v>
      </c>
      <c r="RY76" s="794">
        <v>2.2000000000000002</v>
      </c>
      <c r="RZ76" s="794">
        <v>2.2000000000000002</v>
      </c>
      <c r="SA76" s="794">
        <v>2.14</v>
      </c>
      <c r="SB76" s="794">
        <v>2.14</v>
      </c>
      <c r="SC76" s="794">
        <v>2.14</v>
      </c>
      <c r="SD76" s="794">
        <v>1.71</v>
      </c>
      <c r="SE76" s="794">
        <v>1.71</v>
      </c>
      <c r="SF76" s="794">
        <v>1.71</v>
      </c>
      <c r="SG76" s="794">
        <v>1.71</v>
      </c>
      <c r="SH76" s="794">
        <v>1.46</v>
      </c>
      <c r="SI76" s="795">
        <v>1.46</v>
      </c>
      <c r="SJ76" s="471" t="s">
        <v>491</v>
      </c>
      <c r="SK76" s="452"/>
      <c r="SL76" s="440"/>
      <c r="SM76" s="440"/>
      <c r="SN76" s="440"/>
    </row>
    <row r="77" spans="1:508" outlineLevel="3" x14ac:dyDescent="0.25">
      <c r="A77" s="440"/>
      <c r="B77" s="449"/>
      <c r="C77" s="659">
        <f t="shared" si="32"/>
        <v>4</v>
      </c>
      <c r="D77" s="471"/>
      <c r="E77" s="529"/>
      <c r="F77" s="529"/>
      <c r="G77" s="471"/>
      <c r="H77" s="682"/>
      <c r="I77" s="683" t="s">
        <v>235</v>
      </c>
      <c r="J77" s="684"/>
      <c r="K77" s="796">
        <v>2.1</v>
      </c>
      <c r="L77" s="797">
        <v>2.1</v>
      </c>
      <c r="M77" s="797">
        <v>2.1</v>
      </c>
      <c r="N77" s="797">
        <v>2.2400000000000002</v>
      </c>
      <c r="O77" s="797">
        <v>2.2400000000000002</v>
      </c>
      <c r="P77" s="797">
        <v>2.2400000000000002</v>
      </c>
      <c r="Q77" s="797">
        <v>2.2400000000000002</v>
      </c>
      <c r="R77" s="797">
        <v>2.2400000000000002</v>
      </c>
      <c r="S77" s="797">
        <v>2.2400000000000002</v>
      </c>
      <c r="T77" s="797">
        <v>2.2400000000000002</v>
      </c>
      <c r="U77" s="797">
        <v>2.3199999999999998</v>
      </c>
      <c r="V77" s="797">
        <v>2.3199999999999998</v>
      </c>
      <c r="W77" s="797">
        <v>2.3199999999999998</v>
      </c>
      <c r="X77" s="797">
        <v>2.3199999999999998</v>
      </c>
      <c r="Y77" s="797">
        <v>2.37</v>
      </c>
      <c r="Z77" s="797">
        <v>2.37</v>
      </c>
      <c r="AA77" s="797">
        <v>2.21</v>
      </c>
      <c r="AB77" s="797">
        <v>2.21</v>
      </c>
      <c r="AC77" s="797">
        <v>2.21</v>
      </c>
      <c r="AD77" s="797">
        <v>1.71</v>
      </c>
      <c r="AE77" s="797">
        <v>1.71</v>
      </c>
      <c r="AF77" s="797">
        <v>1.71</v>
      </c>
      <c r="AG77" s="797">
        <v>1.71</v>
      </c>
      <c r="AH77" s="797">
        <v>1.56</v>
      </c>
      <c r="AI77" s="797">
        <v>1.56</v>
      </c>
      <c r="AJ77" s="797">
        <v>1.56</v>
      </c>
      <c r="AK77" s="797">
        <v>1.56</v>
      </c>
      <c r="AL77" s="797">
        <v>1.56</v>
      </c>
      <c r="AM77" s="797">
        <v>1.56</v>
      </c>
      <c r="AN77" s="797">
        <v>1.56</v>
      </c>
      <c r="AO77" s="797">
        <v>1.56</v>
      </c>
      <c r="AP77" s="797">
        <v>1.18</v>
      </c>
      <c r="AQ77" s="797">
        <v>1.18</v>
      </c>
      <c r="AR77" s="797">
        <v>1.18</v>
      </c>
      <c r="AS77" s="797">
        <v>1.18</v>
      </c>
      <c r="AT77" s="797">
        <v>1.18</v>
      </c>
      <c r="AU77" s="797">
        <v>1.18</v>
      </c>
      <c r="AV77" s="797">
        <v>1.18</v>
      </c>
      <c r="AW77" s="797">
        <v>1.69</v>
      </c>
      <c r="AX77" s="797">
        <v>1.69</v>
      </c>
      <c r="AY77" s="797">
        <v>1.69</v>
      </c>
      <c r="AZ77" s="797">
        <v>1.69</v>
      </c>
      <c r="BA77" s="797">
        <v>1.69</v>
      </c>
      <c r="BB77" s="797">
        <v>2.11</v>
      </c>
      <c r="BC77" s="797">
        <v>2.11</v>
      </c>
      <c r="BD77" s="797">
        <v>2.11</v>
      </c>
      <c r="BE77" s="797">
        <v>2.11</v>
      </c>
      <c r="BF77" s="797">
        <v>2.1</v>
      </c>
      <c r="BG77" s="797">
        <v>2.1</v>
      </c>
      <c r="BH77" s="797">
        <v>2.1</v>
      </c>
      <c r="BI77" s="797">
        <v>2.1</v>
      </c>
      <c r="BJ77" s="797">
        <v>2.1</v>
      </c>
      <c r="BK77" s="797">
        <v>2.1</v>
      </c>
      <c r="BL77" s="797">
        <v>2.1</v>
      </c>
      <c r="BM77" s="797">
        <v>2.1</v>
      </c>
      <c r="BN77" s="797">
        <v>2.2400000000000002</v>
      </c>
      <c r="BO77" s="797">
        <v>2.2400000000000002</v>
      </c>
      <c r="BP77" s="797">
        <v>2.2400000000000002</v>
      </c>
      <c r="BQ77" s="797">
        <v>2.2400000000000002</v>
      </c>
      <c r="BR77" s="797">
        <v>2.25</v>
      </c>
      <c r="BS77" s="797">
        <v>2.25</v>
      </c>
      <c r="BT77" s="797">
        <v>2.25</v>
      </c>
      <c r="BU77" s="797">
        <v>2.3199999999999998</v>
      </c>
      <c r="BV77" s="797">
        <v>2.3199999999999998</v>
      </c>
      <c r="BW77" s="797">
        <v>2.3199999999999998</v>
      </c>
      <c r="BX77" s="797">
        <v>2.3199999999999998</v>
      </c>
      <c r="BY77" s="797">
        <v>2.37</v>
      </c>
      <c r="BZ77" s="797">
        <v>2.37</v>
      </c>
      <c r="CA77" s="797">
        <v>2.21</v>
      </c>
      <c r="CB77" s="797">
        <v>2.21</v>
      </c>
      <c r="CC77" s="797">
        <v>2.21</v>
      </c>
      <c r="CD77" s="797">
        <v>1.71</v>
      </c>
      <c r="CE77" s="797">
        <v>1.71</v>
      </c>
      <c r="CF77" s="797">
        <v>1.71</v>
      </c>
      <c r="CG77" s="797">
        <v>1.71</v>
      </c>
      <c r="CH77" s="797">
        <v>1.56</v>
      </c>
      <c r="CI77" s="797">
        <v>1.56</v>
      </c>
      <c r="CJ77" s="797">
        <v>1.56</v>
      </c>
      <c r="CK77" s="797">
        <v>1.56</v>
      </c>
      <c r="CL77" s="797">
        <v>1.56</v>
      </c>
      <c r="CM77" s="797">
        <v>1.56</v>
      </c>
      <c r="CN77" s="797">
        <v>1.56</v>
      </c>
      <c r="CO77" s="797">
        <v>1.56</v>
      </c>
      <c r="CP77" s="797">
        <v>1.18</v>
      </c>
      <c r="CQ77" s="797">
        <v>1.18</v>
      </c>
      <c r="CR77" s="797">
        <v>1.18</v>
      </c>
      <c r="CS77" s="797">
        <v>1.18</v>
      </c>
      <c r="CT77" s="797">
        <v>1.18</v>
      </c>
      <c r="CU77" s="797">
        <v>1.18</v>
      </c>
      <c r="CV77" s="797">
        <v>1.18</v>
      </c>
      <c r="CW77" s="797">
        <v>1.69</v>
      </c>
      <c r="CX77" s="797">
        <v>1.69</v>
      </c>
      <c r="CY77" s="797">
        <v>1.69</v>
      </c>
      <c r="CZ77" s="797">
        <v>1.69</v>
      </c>
      <c r="DA77" s="797">
        <v>1.69</v>
      </c>
      <c r="DB77" s="797">
        <v>2.09</v>
      </c>
      <c r="DC77" s="797">
        <v>2.09</v>
      </c>
      <c r="DD77" s="797">
        <v>2.09</v>
      </c>
      <c r="DE77" s="797">
        <v>2.09</v>
      </c>
      <c r="DF77" s="797">
        <v>2.06</v>
      </c>
      <c r="DG77" s="797">
        <v>2.06</v>
      </c>
      <c r="DH77" s="797">
        <v>2.06</v>
      </c>
      <c r="DI77" s="797">
        <v>2.06</v>
      </c>
      <c r="DJ77" s="797">
        <v>2.06</v>
      </c>
      <c r="DK77" s="797">
        <v>2.06</v>
      </c>
      <c r="DL77" s="797">
        <v>2.06</v>
      </c>
      <c r="DM77" s="797">
        <v>2.06</v>
      </c>
      <c r="DN77" s="797">
        <v>2.09</v>
      </c>
      <c r="DO77" s="797">
        <v>2.09</v>
      </c>
      <c r="DP77" s="797">
        <v>2.23</v>
      </c>
      <c r="DQ77" s="797">
        <v>2.23</v>
      </c>
      <c r="DR77" s="797">
        <v>2.23</v>
      </c>
      <c r="DS77" s="797">
        <v>2.23</v>
      </c>
      <c r="DT77" s="797">
        <v>2.23</v>
      </c>
      <c r="DU77" s="797">
        <v>2.2999999999999998</v>
      </c>
      <c r="DV77" s="797">
        <v>2.2999999999999998</v>
      </c>
      <c r="DW77" s="797">
        <v>2.2999999999999998</v>
      </c>
      <c r="DX77" s="797">
        <v>2.2999999999999998</v>
      </c>
      <c r="DY77" s="797">
        <v>2.35</v>
      </c>
      <c r="DZ77" s="797">
        <v>2.35</v>
      </c>
      <c r="EA77" s="797">
        <v>2.39</v>
      </c>
      <c r="EB77" s="797">
        <v>2.39</v>
      </c>
      <c r="EC77" s="797">
        <v>2.39</v>
      </c>
      <c r="ED77" s="797">
        <v>2.34</v>
      </c>
      <c r="EE77" s="797">
        <v>2.34</v>
      </c>
      <c r="EF77" s="797">
        <v>2.34</v>
      </c>
      <c r="EG77" s="797">
        <v>2.34</v>
      </c>
      <c r="EH77" s="797">
        <v>2.2999999999999998</v>
      </c>
      <c r="EI77" s="797">
        <v>2.2999999999999998</v>
      </c>
      <c r="EJ77" s="797">
        <v>2.2999999999999998</v>
      </c>
      <c r="EK77" s="797">
        <v>2.2999999999999998</v>
      </c>
      <c r="EL77" s="797">
        <v>2.2999999999999998</v>
      </c>
      <c r="EM77" s="797">
        <v>2.2999999999999998</v>
      </c>
      <c r="EN77" s="797">
        <v>2.2999999999999998</v>
      </c>
      <c r="EO77" s="797">
        <v>2.2999999999999998</v>
      </c>
      <c r="EP77" s="797">
        <v>1.55</v>
      </c>
      <c r="EQ77" s="797">
        <v>1.55</v>
      </c>
      <c r="ER77" s="797">
        <v>1.55</v>
      </c>
      <c r="ES77" s="797">
        <v>1.55</v>
      </c>
      <c r="ET77" s="797">
        <v>1.55</v>
      </c>
      <c r="EU77" s="797">
        <v>1.55</v>
      </c>
      <c r="EV77" s="797">
        <v>1.55</v>
      </c>
      <c r="EW77" s="797">
        <v>1.76</v>
      </c>
      <c r="EX77" s="797">
        <v>1.76</v>
      </c>
      <c r="EY77" s="797">
        <v>1.76</v>
      </c>
      <c r="EZ77" s="797">
        <v>1.76</v>
      </c>
      <c r="FA77" s="797">
        <v>1.76</v>
      </c>
      <c r="FB77" s="797">
        <v>2.17</v>
      </c>
      <c r="FC77" s="797">
        <v>2.17</v>
      </c>
      <c r="FD77" s="797">
        <v>2.17</v>
      </c>
      <c r="FE77" s="797">
        <v>2.17</v>
      </c>
      <c r="FF77" s="797">
        <v>2.15</v>
      </c>
      <c r="FG77" s="797">
        <v>2.15</v>
      </c>
      <c r="FH77" s="797">
        <v>2.15</v>
      </c>
      <c r="FI77" s="797">
        <v>2.15</v>
      </c>
      <c r="FJ77" s="797">
        <v>2.2000000000000002</v>
      </c>
      <c r="FK77" s="797">
        <v>2.2000000000000002</v>
      </c>
      <c r="FL77" s="797">
        <v>2.2000000000000002</v>
      </c>
      <c r="FM77" s="797">
        <v>2.2000000000000002</v>
      </c>
      <c r="FN77" s="797">
        <v>2.21</v>
      </c>
      <c r="FO77" s="797">
        <v>2.21</v>
      </c>
      <c r="FP77" s="797">
        <v>2.21</v>
      </c>
      <c r="FQ77" s="797">
        <v>2.21</v>
      </c>
      <c r="FR77" s="797">
        <v>2.23</v>
      </c>
      <c r="FS77" s="797">
        <v>2.23</v>
      </c>
      <c r="FT77" s="797">
        <v>2.23</v>
      </c>
      <c r="FU77" s="797">
        <v>2.34</v>
      </c>
      <c r="FV77" s="797">
        <v>2.34</v>
      </c>
      <c r="FW77" s="797">
        <v>2.34</v>
      </c>
      <c r="FX77" s="797">
        <v>2.34</v>
      </c>
      <c r="FY77" s="797">
        <v>2.38</v>
      </c>
      <c r="FZ77" s="797">
        <v>2.38</v>
      </c>
      <c r="GA77" s="797">
        <v>2.38</v>
      </c>
      <c r="GB77" s="797">
        <v>2.38</v>
      </c>
      <c r="GC77" s="797">
        <v>2.38</v>
      </c>
      <c r="GD77" s="797">
        <v>2.37</v>
      </c>
      <c r="GE77" s="797">
        <v>2.17</v>
      </c>
      <c r="GF77" s="797">
        <v>2.17</v>
      </c>
      <c r="GG77" s="797">
        <v>2.17</v>
      </c>
      <c r="GH77" s="797">
        <v>2.2999999999999998</v>
      </c>
      <c r="GI77" s="797">
        <v>2.2999999999999998</v>
      </c>
      <c r="GJ77" s="797">
        <v>2.2999999999999998</v>
      </c>
      <c r="GK77" s="797">
        <v>2.2999999999999998</v>
      </c>
      <c r="GL77" s="797">
        <v>2.2999999999999998</v>
      </c>
      <c r="GM77" s="797">
        <v>2.2999999999999998</v>
      </c>
      <c r="GN77" s="797">
        <v>2.2999999999999998</v>
      </c>
      <c r="GO77" s="797">
        <v>2.2999999999999998</v>
      </c>
      <c r="GP77" s="797">
        <v>1.55</v>
      </c>
      <c r="GQ77" s="797">
        <v>1.55</v>
      </c>
      <c r="GR77" s="797">
        <v>1.55</v>
      </c>
      <c r="GS77" s="797">
        <v>1.55</v>
      </c>
      <c r="GT77" s="797">
        <v>1.55</v>
      </c>
      <c r="GU77" s="797">
        <v>1.55</v>
      </c>
      <c r="GV77" s="797">
        <v>1.55</v>
      </c>
      <c r="GW77" s="797">
        <v>1.76</v>
      </c>
      <c r="GX77" s="797">
        <v>1.76</v>
      </c>
      <c r="GY77" s="797">
        <v>1.76</v>
      </c>
      <c r="GZ77" s="797">
        <v>1.76</v>
      </c>
      <c r="HA77" s="797">
        <v>1.76</v>
      </c>
      <c r="HB77" s="797">
        <v>2.17</v>
      </c>
      <c r="HC77" s="797">
        <v>2.17</v>
      </c>
      <c r="HD77" s="797">
        <v>2.17</v>
      </c>
      <c r="HE77" s="797">
        <v>2.17</v>
      </c>
      <c r="HF77" s="797">
        <v>2.15</v>
      </c>
      <c r="HG77" s="797">
        <v>2.15</v>
      </c>
      <c r="HH77" s="797">
        <v>2.15</v>
      </c>
      <c r="HI77" s="797">
        <v>2.15</v>
      </c>
      <c r="HJ77" s="797">
        <v>2.2000000000000002</v>
      </c>
      <c r="HK77" s="797">
        <v>2.2000000000000002</v>
      </c>
      <c r="HL77" s="797">
        <v>2.2000000000000002</v>
      </c>
      <c r="HM77" s="797">
        <v>2.2000000000000002</v>
      </c>
      <c r="HN77" s="797">
        <v>2.21</v>
      </c>
      <c r="HO77" s="797">
        <v>2.21</v>
      </c>
      <c r="HP77" s="797">
        <v>2.21</v>
      </c>
      <c r="HQ77" s="797">
        <v>2.21</v>
      </c>
      <c r="HR77" s="797">
        <v>2.23</v>
      </c>
      <c r="HS77" s="797">
        <v>2.23</v>
      </c>
      <c r="HT77" s="797">
        <v>2.23</v>
      </c>
      <c r="HU77" s="797">
        <v>2.34</v>
      </c>
      <c r="HV77" s="797">
        <v>2.34</v>
      </c>
      <c r="HW77" s="797">
        <v>2.34</v>
      </c>
      <c r="HX77" s="797">
        <v>2.34</v>
      </c>
      <c r="HY77" s="797">
        <v>2.38</v>
      </c>
      <c r="HZ77" s="797">
        <v>2.38</v>
      </c>
      <c r="IA77" s="797">
        <v>2.38</v>
      </c>
      <c r="IB77" s="797">
        <v>2.38</v>
      </c>
      <c r="IC77" s="797">
        <v>2.38</v>
      </c>
      <c r="ID77" s="797">
        <v>2.37</v>
      </c>
      <c r="IE77" s="797">
        <v>2.17</v>
      </c>
      <c r="IF77" s="797">
        <v>2.17</v>
      </c>
      <c r="IG77" s="797">
        <v>2.17</v>
      </c>
      <c r="IH77" s="797">
        <v>2.2999999999999998</v>
      </c>
      <c r="II77" s="797">
        <v>2.2999999999999998</v>
      </c>
      <c r="IJ77" s="797">
        <v>2.2999999999999998</v>
      </c>
      <c r="IK77" s="797">
        <v>2.2999999999999998</v>
      </c>
      <c r="IL77" s="797">
        <v>2.2999999999999998</v>
      </c>
      <c r="IM77" s="797">
        <v>2.2999999999999998</v>
      </c>
      <c r="IN77" s="797">
        <v>2.2999999999999998</v>
      </c>
      <c r="IO77" s="797">
        <v>2.2999999999999998</v>
      </c>
      <c r="IP77" s="797">
        <v>1.55</v>
      </c>
      <c r="IQ77" s="797">
        <v>1.55</v>
      </c>
      <c r="IR77" s="797">
        <v>1.55</v>
      </c>
      <c r="IS77" s="797">
        <v>1.55</v>
      </c>
      <c r="IT77" s="797">
        <v>1.55</v>
      </c>
      <c r="IU77" s="797">
        <v>1.55</v>
      </c>
      <c r="IV77" s="797">
        <v>1.55</v>
      </c>
      <c r="IW77" s="797">
        <v>1.76</v>
      </c>
      <c r="IX77" s="797">
        <v>1.76</v>
      </c>
      <c r="IY77" s="797">
        <v>1.76</v>
      </c>
      <c r="IZ77" s="797">
        <v>1.76</v>
      </c>
      <c r="JA77" s="797">
        <v>1.76</v>
      </c>
      <c r="JB77" s="797">
        <v>2.17</v>
      </c>
      <c r="JC77" s="797">
        <v>2.17</v>
      </c>
      <c r="JD77" s="797">
        <v>2.17</v>
      </c>
      <c r="JE77" s="797">
        <v>2.17</v>
      </c>
      <c r="JF77" s="797">
        <v>2.15</v>
      </c>
      <c r="JG77" s="797">
        <v>2.15</v>
      </c>
      <c r="JH77" s="797">
        <v>2.15</v>
      </c>
      <c r="JI77" s="797">
        <v>2.15</v>
      </c>
      <c r="JJ77" s="797">
        <v>2.2000000000000002</v>
      </c>
      <c r="JK77" s="797">
        <v>2.2000000000000002</v>
      </c>
      <c r="JL77" s="797">
        <v>2.2000000000000002</v>
      </c>
      <c r="JM77" s="797">
        <v>2.2000000000000002</v>
      </c>
      <c r="JN77" s="797">
        <v>2.21</v>
      </c>
      <c r="JO77" s="797">
        <v>2.21</v>
      </c>
      <c r="JP77" s="797">
        <v>2.21</v>
      </c>
      <c r="JQ77" s="797">
        <v>2.21</v>
      </c>
      <c r="JR77" s="797">
        <v>2.23</v>
      </c>
      <c r="JS77" s="797">
        <v>2.23</v>
      </c>
      <c r="JT77" s="797">
        <v>2.23</v>
      </c>
      <c r="JU77" s="797">
        <v>2.34</v>
      </c>
      <c r="JV77" s="797">
        <v>2.34</v>
      </c>
      <c r="JW77" s="797">
        <v>2.34</v>
      </c>
      <c r="JX77" s="797">
        <v>2.34</v>
      </c>
      <c r="JY77" s="797">
        <v>2.38</v>
      </c>
      <c r="JZ77" s="797">
        <v>2.38</v>
      </c>
      <c r="KA77" s="797">
        <v>2.38</v>
      </c>
      <c r="KB77" s="797">
        <v>2.38</v>
      </c>
      <c r="KC77" s="797">
        <v>2.38</v>
      </c>
      <c r="KD77" s="797">
        <v>2.37</v>
      </c>
      <c r="KE77" s="797">
        <v>2.17</v>
      </c>
      <c r="KF77" s="797">
        <v>2.17</v>
      </c>
      <c r="KG77" s="797">
        <v>2.17</v>
      </c>
      <c r="KH77" s="797">
        <v>2.2999999999999998</v>
      </c>
      <c r="KI77" s="797">
        <v>2.2999999999999998</v>
      </c>
      <c r="KJ77" s="797">
        <v>2.2999999999999998</v>
      </c>
      <c r="KK77" s="797">
        <v>2.2999999999999998</v>
      </c>
      <c r="KL77" s="797">
        <v>2.2999999999999998</v>
      </c>
      <c r="KM77" s="797">
        <v>2.2999999999999998</v>
      </c>
      <c r="KN77" s="797">
        <v>2.2999999999999998</v>
      </c>
      <c r="KO77" s="797">
        <v>2.2999999999999998</v>
      </c>
      <c r="KP77" s="797">
        <v>1.55</v>
      </c>
      <c r="KQ77" s="797">
        <v>1.55</v>
      </c>
      <c r="KR77" s="797">
        <v>1.55</v>
      </c>
      <c r="KS77" s="797">
        <v>1.55</v>
      </c>
      <c r="KT77" s="797">
        <v>1.55</v>
      </c>
      <c r="KU77" s="797">
        <v>1.55</v>
      </c>
      <c r="KV77" s="797">
        <v>1.55</v>
      </c>
      <c r="KW77" s="797">
        <v>1.76</v>
      </c>
      <c r="KX77" s="797">
        <v>1.76</v>
      </c>
      <c r="KY77" s="797">
        <v>1.76</v>
      </c>
      <c r="KZ77" s="797">
        <v>1.76</v>
      </c>
      <c r="LA77" s="797">
        <v>1.76</v>
      </c>
      <c r="LB77" s="797">
        <v>2.17</v>
      </c>
      <c r="LC77" s="797">
        <v>2.17</v>
      </c>
      <c r="LD77" s="797">
        <v>2.17</v>
      </c>
      <c r="LE77" s="797">
        <v>2.17</v>
      </c>
      <c r="LF77" s="797">
        <v>2.15</v>
      </c>
      <c r="LG77" s="797">
        <v>2.15</v>
      </c>
      <c r="LH77" s="797">
        <v>2.15</v>
      </c>
      <c r="LI77" s="797">
        <v>2.15</v>
      </c>
      <c r="LJ77" s="797">
        <v>2.2000000000000002</v>
      </c>
      <c r="LK77" s="797">
        <v>2.2000000000000002</v>
      </c>
      <c r="LL77" s="797">
        <v>2.2000000000000002</v>
      </c>
      <c r="LM77" s="797">
        <v>2.2000000000000002</v>
      </c>
      <c r="LN77" s="797">
        <v>2.21</v>
      </c>
      <c r="LO77" s="797">
        <v>2.21</v>
      </c>
      <c r="LP77" s="797">
        <v>2.21</v>
      </c>
      <c r="LQ77" s="797">
        <v>2.21</v>
      </c>
      <c r="LR77" s="797">
        <v>2.23</v>
      </c>
      <c r="LS77" s="797">
        <v>2.23</v>
      </c>
      <c r="LT77" s="797">
        <v>2.23</v>
      </c>
      <c r="LU77" s="797">
        <v>2.34</v>
      </c>
      <c r="LV77" s="797">
        <v>2.34</v>
      </c>
      <c r="LW77" s="797">
        <v>2.34</v>
      </c>
      <c r="LX77" s="797">
        <v>2.34</v>
      </c>
      <c r="LY77" s="797">
        <v>2.38</v>
      </c>
      <c r="LZ77" s="797">
        <v>2.38</v>
      </c>
      <c r="MA77" s="797">
        <v>2.38</v>
      </c>
      <c r="MB77" s="797">
        <v>2.38</v>
      </c>
      <c r="MC77" s="797">
        <v>2.38</v>
      </c>
      <c r="MD77" s="797">
        <v>2.37</v>
      </c>
      <c r="ME77" s="797">
        <v>2.17</v>
      </c>
      <c r="MF77" s="797">
        <v>2.17</v>
      </c>
      <c r="MG77" s="797">
        <v>2.17</v>
      </c>
      <c r="MH77" s="797">
        <v>2.2999999999999998</v>
      </c>
      <c r="MI77" s="797">
        <v>2.2999999999999998</v>
      </c>
      <c r="MJ77" s="797">
        <v>2.2999999999999998</v>
      </c>
      <c r="MK77" s="797">
        <v>2.2999999999999998</v>
      </c>
      <c r="ML77" s="797">
        <v>2.2999999999999998</v>
      </c>
      <c r="MM77" s="797">
        <v>2.2999999999999998</v>
      </c>
      <c r="MN77" s="797">
        <v>2.2999999999999998</v>
      </c>
      <c r="MO77" s="797">
        <v>2.2999999999999998</v>
      </c>
      <c r="MP77" s="797">
        <v>1.55</v>
      </c>
      <c r="MQ77" s="797">
        <v>1.55</v>
      </c>
      <c r="MR77" s="797">
        <v>1.55</v>
      </c>
      <c r="MS77" s="797">
        <v>1.55</v>
      </c>
      <c r="MT77" s="797">
        <v>1.55</v>
      </c>
      <c r="MU77" s="797">
        <v>1.55</v>
      </c>
      <c r="MV77" s="797">
        <v>1.55</v>
      </c>
      <c r="MW77" s="797">
        <v>1.76</v>
      </c>
      <c r="MX77" s="797">
        <v>1.76</v>
      </c>
      <c r="MY77" s="797">
        <v>1.76</v>
      </c>
      <c r="MZ77" s="797">
        <v>1.76</v>
      </c>
      <c r="NA77" s="797">
        <v>1.76</v>
      </c>
      <c r="NB77" s="797">
        <v>2.17</v>
      </c>
      <c r="NC77" s="797">
        <v>2.17</v>
      </c>
      <c r="ND77" s="797">
        <v>2.17</v>
      </c>
      <c r="NE77" s="797">
        <v>2.17</v>
      </c>
      <c r="NF77" s="797">
        <v>2.15</v>
      </c>
      <c r="NG77" s="797">
        <v>2.15</v>
      </c>
      <c r="NH77" s="797">
        <v>2.15</v>
      </c>
      <c r="NI77" s="797">
        <v>2.15</v>
      </c>
      <c r="NJ77" s="797">
        <v>2.2000000000000002</v>
      </c>
      <c r="NK77" s="797">
        <v>2.2000000000000002</v>
      </c>
      <c r="NL77" s="797">
        <v>2.2000000000000002</v>
      </c>
      <c r="NM77" s="797">
        <v>2.2000000000000002</v>
      </c>
      <c r="NN77" s="797">
        <v>2.21</v>
      </c>
      <c r="NO77" s="797">
        <v>2.21</v>
      </c>
      <c r="NP77" s="797">
        <v>2.21</v>
      </c>
      <c r="NQ77" s="797">
        <v>2.21</v>
      </c>
      <c r="NR77" s="797">
        <v>2.23</v>
      </c>
      <c r="NS77" s="797">
        <v>2.23</v>
      </c>
      <c r="NT77" s="797">
        <v>2.23</v>
      </c>
      <c r="NU77" s="797">
        <v>2.34</v>
      </c>
      <c r="NV77" s="797">
        <v>2.34</v>
      </c>
      <c r="NW77" s="797">
        <v>2.34</v>
      </c>
      <c r="NX77" s="797">
        <v>2.34</v>
      </c>
      <c r="NY77" s="797">
        <v>2.38</v>
      </c>
      <c r="NZ77" s="797">
        <v>2.38</v>
      </c>
      <c r="OA77" s="797">
        <v>2.38</v>
      </c>
      <c r="OB77" s="797">
        <v>2.38</v>
      </c>
      <c r="OC77" s="797">
        <v>2.38</v>
      </c>
      <c r="OD77" s="797">
        <v>2.37</v>
      </c>
      <c r="OE77" s="797">
        <v>2.17</v>
      </c>
      <c r="OF77" s="797">
        <v>2.17</v>
      </c>
      <c r="OG77" s="797">
        <v>2.17</v>
      </c>
      <c r="OH77" s="797">
        <v>2.2999999999999998</v>
      </c>
      <c r="OI77" s="797">
        <v>2.2999999999999998</v>
      </c>
      <c r="OJ77" s="797">
        <v>2.2999999999999998</v>
      </c>
      <c r="OK77" s="797">
        <v>2.2999999999999998</v>
      </c>
      <c r="OL77" s="797">
        <v>2.2999999999999998</v>
      </c>
      <c r="OM77" s="797">
        <v>2.2999999999999998</v>
      </c>
      <c r="ON77" s="797">
        <v>2.2999999999999998</v>
      </c>
      <c r="OO77" s="797">
        <v>2.2999999999999998</v>
      </c>
      <c r="OP77" s="797">
        <v>1.55</v>
      </c>
      <c r="OQ77" s="797">
        <v>1.55</v>
      </c>
      <c r="OR77" s="797">
        <v>1.55</v>
      </c>
      <c r="OS77" s="797">
        <v>1.55</v>
      </c>
      <c r="OT77" s="797">
        <v>1.55</v>
      </c>
      <c r="OU77" s="797">
        <v>1.55</v>
      </c>
      <c r="OV77" s="797">
        <v>1.55</v>
      </c>
      <c r="OW77" s="797">
        <v>1.76</v>
      </c>
      <c r="OX77" s="797">
        <v>1.76</v>
      </c>
      <c r="OY77" s="797">
        <v>1.76</v>
      </c>
      <c r="OZ77" s="797">
        <v>1.76</v>
      </c>
      <c r="PA77" s="797">
        <v>1.76</v>
      </c>
      <c r="PB77" s="797">
        <v>2.17</v>
      </c>
      <c r="PC77" s="797">
        <v>2.17</v>
      </c>
      <c r="PD77" s="797">
        <v>2.17</v>
      </c>
      <c r="PE77" s="797">
        <v>2.17</v>
      </c>
      <c r="PF77" s="797">
        <v>2.15</v>
      </c>
      <c r="PG77" s="797">
        <v>2.15</v>
      </c>
      <c r="PH77" s="797">
        <v>2.15</v>
      </c>
      <c r="PI77" s="797">
        <v>2.15</v>
      </c>
      <c r="PJ77" s="797">
        <v>2.2000000000000002</v>
      </c>
      <c r="PK77" s="797">
        <v>2.2000000000000002</v>
      </c>
      <c r="PL77" s="797">
        <v>2.2000000000000002</v>
      </c>
      <c r="PM77" s="797">
        <v>2.2000000000000002</v>
      </c>
      <c r="PN77" s="797">
        <v>2.21</v>
      </c>
      <c r="PO77" s="797">
        <v>2.21</v>
      </c>
      <c r="PP77" s="797">
        <v>2.21</v>
      </c>
      <c r="PQ77" s="797">
        <v>2.21</v>
      </c>
      <c r="PR77" s="797">
        <v>2.23</v>
      </c>
      <c r="PS77" s="797">
        <v>2.23</v>
      </c>
      <c r="PT77" s="797">
        <v>2.23</v>
      </c>
      <c r="PU77" s="797">
        <v>2.34</v>
      </c>
      <c r="PV77" s="797">
        <v>2.34</v>
      </c>
      <c r="PW77" s="797">
        <v>2.34</v>
      </c>
      <c r="PX77" s="797">
        <v>2.34</v>
      </c>
      <c r="PY77" s="797">
        <v>2.38</v>
      </c>
      <c r="PZ77" s="797">
        <v>2.38</v>
      </c>
      <c r="QA77" s="797">
        <v>2.38</v>
      </c>
      <c r="QB77" s="797">
        <v>2.38</v>
      </c>
      <c r="QC77" s="797">
        <v>2.38</v>
      </c>
      <c r="QD77" s="797">
        <v>2.37</v>
      </c>
      <c r="QE77" s="797">
        <v>2.17</v>
      </c>
      <c r="QF77" s="797">
        <v>2.17</v>
      </c>
      <c r="QG77" s="797">
        <v>2.17</v>
      </c>
      <c r="QH77" s="797">
        <v>2.2999999999999998</v>
      </c>
      <c r="QI77" s="797">
        <v>2.2999999999999998</v>
      </c>
      <c r="QJ77" s="797">
        <v>2.2999999999999998</v>
      </c>
      <c r="QK77" s="797">
        <v>2.2999999999999998</v>
      </c>
      <c r="QL77" s="797">
        <v>2.2999999999999998</v>
      </c>
      <c r="QM77" s="797">
        <v>2.2999999999999998</v>
      </c>
      <c r="QN77" s="797">
        <v>2.2999999999999998</v>
      </c>
      <c r="QO77" s="797">
        <v>2.2999999999999998</v>
      </c>
      <c r="QP77" s="797">
        <v>1.55</v>
      </c>
      <c r="QQ77" s="797">
        <v>1.55</v>
      </c>
      <c r="QR77" s="797">
        <v>1.55</v>
      </c>
      <c r="QS77" s="797">
        <v>1.55</v>
      </c>
      <c r="QT77" s="797">
        <v>1.55</v>
      </c>
      <c r="QU77" s="797">
        <v>1.55</v>
      </c>
      <c r="QV77" s="797">
        <v>1.55</v>
      </c>
      <c r="QW77" s="797">
        <v>1.76</v>
      </c>
      <c r="QX77" s="797">
        <v>1.76</v>
      </c>
      <c r="QY77" s="797">
        <v>1.76</v>
      </c>
      <c r="QZ77" s="797">
        <v>1.76</v>
      </c>
      <c r="RA77" s="797">
        <v>1.76</v>
      </c>
      <c r="RB77" s="797">
        <v>2.17</v>
      </c>
      <c r="RC77" s="797">
        <v>2.17</v>
      </c>
      <c r="RD77" s="797">
        <v>2.17</v>
      </c>
      <c r="RE77" s="797">
        <v>2.17</v>
      </c>
      <c r="RF77" s="797">
        <v>2.15</v>
      </c>
      <c r="RG77" s="797">
        <v>2.15</v>
      </c>
      <c r="RH77" s="797">
        <v>2.15</v>
      </c>
      <c r="RI77" s="797">
        <v>2.15</v>
      </c>
      <c r="RJ77" s="797">
        <v>2.2000000000000002</v>
      </c>
      <c r="RK77" s="797">
        <v>2.2000000000000002</v>
      </c>
      <c r="RL77" s="797">
        <v>2.2000000000000002</v>
      </c>
      <c r="RM77" s="797">
        <v>2.2000000000000002</v>
      </c>
      <c r="RN77" s="797">
        <v>2.21</v>
      </c>
      <c r="RO77" s="797">
        <v>2.21</v>
      </c>
      <c r="RP77" s="797">
        <v>2.21</v>
      </c>
      <c r="RQ77" s="797">
        <v>2.21</v>
      </c>
      <c r="RR77" s="797">
        <v>2.21</v>
      </c>
      <c r="RS77" s="797">
        <v>2.21</v>
      </c>
      <c r="RT77" s="797">
        <v>2.21</v>
      </c>
      <c r="RU77" s="797">
        <v>2.34</v>
      </c>
      <c r="RV77" s="797">
        <v>2.34</v>
      </c>
      <c r="RW77" s="797">
        <v>2.34</v>
      </c>
      <c r="RX77" s="797">
        <v>2.34</v>
      </c>
      <c r="RY77" s="797">
        <v>2.38</v>
      </c>
      <c r="RZ77" s="797">
        <v>2.38</v>
      </c>
      <c r="SA77" s="797">
        <v>2.38</v>
      </c>
      <c r="SB77" s="797">
        <v>2.38</v>
      </c>
      <c r="SC77" s="797">
        <v>2.38</v>
      </c>
      <c r="SD77" s="797">
        <v>2.37</v>
      </c>
      <c r="SE77" s="797">
        <v>2.37</v>
      </c>
      <c r="SF77" s="797">
        <v>2.37</v>
      </c>
      <c r="SG77" s="797">
        <v>2.37</v>
      </c>
      <c r="SH77" s="797">
        <v>2.2999999999999998</v>
      </c>
      <c r="SI77" s="798">
        <v>2.2999999999999998</v>
      </c>
      <c r="SJ77" s="471" t="s">
        <v>491</v>
      </c>
      <c r="SK77" s="452"/>
      <c r="SL77" s="440"/>
      <c r="SM77" s="440"/>
      <c r="SN77" s="440"/>
    </row>
    <row r="78" spans="1:508" outlineLevel="2" x14ac:dyDescent="0.25">
      <c r="A78" s="440"/>
      <c r="B78" s="449"/>
      <c r="C78" s="659">
        <f t="shared" ref="C78" si="37">INT($C$40)+2</f>
        <v>3</v>
      </c>
      <c r="D78" s="471"/>
      <c r="E78" s="529">
        <v>4</v>
      </c>
      <c r="F78" s="529"/>
      <c r="G78" s="471"/>
      <c r="H78" s="476" t="s">
        <v>1001</v>
      </c>
      <c r="I78" s="492" t="s">
        <v>853</v>
      </c>
      <c r="J78" s="492">
        <f t="shared" ref="J78" si="38">J75+1</f>
        <v>7</v>
      </c>
      <c r="K78" s="790">
        <v>1.18</v>
      </c>
      <c r="L78" s="791">
        <v>1.18</v>
      </c>
      <c r="M78" s="791">
        <v>1.18</v>
      </c>
      <c r="N78" s="791">
        <v>1.86</v>
      </c>
      <c r="O78" s="791">
        <v>1.86</v>
      </c>
      <c r="P78" s="791">
        <v>1.86</v>
      </c>
      <c r="Q78" s="791">
        <v>1.86</v>
      </c>
      <c r="R78" s="791">
        <v>1.86</v>
      </c>
      <c r="S78" s="791">
        <v>1.86</v>
      </c>
      <c r="T78" s="791">
        <v>1.86</v>
      </c>
      <c r="U78" s="791">
        <v>2.0499999999999998</v>
      </c>
      <c r="V78" s="791">
        <v>2.0499999999999998</v>
      </c>
      <c r="W78" s="791">
        <v>2.0499999999999998</v>
      </c>
      <c r="X78" s="791">
        <v>2.0499999999999998</v>
      </c>
      <c r="Y78" s="791">
        <v>2.13</v>
      </c>
      <c r="Z78" s="791">
        <v>2.13</v>
      </c>
      <c r="AA78" s="791">
        <v>1.52</v>
      </c>
      <c r="AB78" s="791">
        <v>1.52</v>
      </c>
      <c r="AC78" s="791">
        <v>1.52</v>
      </c>
      <c r="AD78" s="791">
        <v>1.1299999999999999</v>
      </c>
      <c r="AE78" s="791">
        <v>1.1299999999999999</v>
      </c>
      <c r="AF78" s="791">
        <v>1.1299999999999999</v>
      </c>
      <c r="AG78" s="791">
        <v>1.1299999999999999</v>
      </c>
      <c r="AH78" s="791">
        <v>0.97</v>
      </c>
      <c r="AI78" s="791">
        <v>0.97</v>
      </c>
      <c r="AJ78" s="791">
        <v>0.97</v>
      </c>
      <c r="AK78" s="791">
        <v>0.97</v>
      </c>
      <c r="AL78" s="791">
        <v>0.97</v>
      </c>
      <c r="AM78" s="791">
        <v>0.97</v>
      </c>
      <c r="AN78" s="791">
        <v>0.97</v>
      </c>
      <c r="AO78" s="791">
        <v>0.97</v>
      </c>
      <c r="AP78" s="791">
        <v>0.46</v>
      </c>
      <c r="AQ78" s="791">
        <v>0.46</v>
      </c>
      <c r="AR78" s="791">
        <v>0.46</v>
      </c>
      <c r="AS78" s="791">
        <v>0.46</v>
      </c>
      <c r="AT78" s="791">
        <v>0.46</v>
      </c>
      <c r="AU78" s="791">
        <v>0.46</v>
      </c>
      <c r="AV78" s="791">
        <v>0.46</v>
      </c>
      <c r="AW78" s="791">
        <v>0.79</v>
      </c>
      <c r="AX78" s="791">
        <v>0.79</v>
      </c>
      <c r="AY78" s="791">
        <v>0.79</v>
      </c>
      <c r="AZ78" s="791">
        <v>0.79</v>
      </c>
      <c r="BA78" s="791">
        <v>0.79</v>
      </c>
      <c r="BB78" s="791">
        <v>1.03</v>
      </c>
      <c r="BC78" s="791">
        <v>1.03</v>
      </c>
      <c r="BD78" s="791">
        <v>1.03</v>
      </c>
      <c r="BE78" s="791">
        <v>1.03</v>
      </c>
      <c r="BF78" s="791">
        <v>1.18</v>
      </c>
      <c r="BG78" s="791">
        <v>1.18</v>
      </c>
      <c r="BH78" s="791">
        <v>1.18</v>
      </c>
      <c r="BI78" s="791">
        <v>1.18</v>
      </c>
      <c r="BJ78" s="791">
        <v>1.18</v>
      </c>
      <c r="BK78" s="791">
        <v>1.18</v>
      </c>
      <c r="BL78" s="791">
        <v>1.18</v>
      </c>
      <c r="BM78" s="791">
        <v>1.18</v>
      </c>
      <c r="BN78" s="791">
        <v>1.86</v>
      </c>
      <c r="BO78" s="791">
        <v>1.86</v>
      </c>
      <c r="BP78" s="791">
        <v>1.86</v>
      </c>
      <c r="BQ78" s="791">
        <v>1.86</v>
      </c>
      <c r="BR78" s="791">
        <v>1.64</v>
      </c>
      <c r="BS78" s="791">
        <v>1.64</v>
      </c>
      <c r="BT78" s="791">
        <v>1.64</v>
      </c>
      <c r="BU78" s="791">
        <v>2.0499999999999998</v>
      </c>
      <c r="BV78" s="791">
        <v>2.0499999999999998</v>
      </c>
      <c r="BW78" s="791">
        <v>2.0499999999999998</v>
      </c>
      <c r="BX78" s="791">
        <v>2.0499999999999998</v>
      </c>
      <c r="BY78" s="791">
        <v>2.13</v>
      </c>
      <c r="BZ78" s="791">
        <v>2.13</v>
      </c>
      <c r="CA78" s="791">
        <v>1.52</v>
      </c>
      <c r="CB78" s="791">
        <v>1.52</v>
      </c>
      <c r="CC78" s="791">
        <v>1.62</v>
      </c>
      <c r="CD78" s="791">
        <v>1.1299999999999999</v>
      </c>
      <c r="CE78" s="791">
        <v>1.1299999999999999</v>
      </c>
      <c r="CF78" s="791">
        <v>1.1299999999999999</v>
      </c>
      <c r="CG78" s="791">
        <v>1.1299999999999999</v>
      </c>
      <c r="CH78" s="791">
        <v>0.97</v>
      </c>
      <c r="CI78" s="791">
        <v>0.97</v>
      </c>
      <c r="CJ78" s="791">
        <v>0.97</v>
      </c>
      <c r="CK78" s="791">
        <v>0.97</v>
      </c>
      <c r="CL78" s="791">
        <v>0.97</v>
      </c>
      <c r="CM78" s="791">
        <v>0.97</v>
      </c>
      <c r="CN78" s="791">
        <v>0.97</v>
      </c>
      <c r="CO78" s="791">
        <v>0.97</v>
      </c>
      <c r="CP78" s="791">
        <v>0.46</v>
      </c>
      <c r="CQ78" s="791">
        <v>0.46</v>
      </c>
      <c r="CR78" s="791">
        <v>0.46</v>
      </c>
      <c r="CS78" s="791">
        <v>0.46</v>
      </c>
      <c r="CT78" s="791">
        <v>0.46</v>
      </c>
      <c r="CU78" s="791">
        <v>0.46</v>
      </c>
      <c r="CV78" s="791">
        <v>0.46</v>
      </c>
      <c r="CW78" s="791">
        <v>0.79</v>
      </c>
      <c r="CX78" s="791">
        <v>0.79</v>
      </c>
      <c r="CY78" s="791">
        <v>0.79</v>
      </c>
      <c r="CZ78" s="791">
        <v>0.79</v>
      </c>
      <c r="DA78" s="791">
        <v>0.79</v>
      </c>
      <c r="DB78" s="791">
        <v>1.36</v>
      </c>
      <c r="DC78" s="791">
        <v>1.36</v>
      </c>
      <c r="DD78" s="791">
        <v>1.36</v>
      </c>
      <c r="DE78" s="791">
        <v>1.36</v>
      </c>
      <c r="DF78" s="791">
        <v>1.26</v>
      </c>
      <c r="DG78" s="791">
        <v>1.26</v>
      </c>
      <c r="DH78" s="791">
        <v>1.26</v>
      </c>
      <c r="DI78" s="791">
        <v>1.26</v>
      </c>
      <c r="DJ78" s="791">
        <v>1.23</v>
      </c>
      <c r="DK78" s="791">
        <v>1.23</v>
      </c>
      <c r="DL78" s="791">
        <v>1.23</v>
      </c>
      <c r="DM78" s="791">
        <v>1.23</v>
      </c>
      <c r="DN78" s="791">
        <v>1.37</v>
      </c>
      <c r="DO78" s="791">
        <v>1.37</v>
      </c>
      <c r="DP78" s="791">
        <v>1.37</v>
      </c>
      <c r="DQ78" s="791">
        <v>1.37</v>
      </c>
      <c r="DR78" s="791">
        <v>1.48</v>
      </c>
      <c r="DS78" s="791">
        <v>1.48</v>
      </c>
      <c r="DT78" s="791">
        <v>1.48</v>
      </c>
      <c r="DU78" s="791">
        <v>2.0499999999999998</v>
      </c>
      <c r="DV78" s="791">
        <v>2.0499999999999998</v>
      </c>
      <c r="DW78" s="791">
        <v>2.0499999999999998</v>
      </c>
      <c r="DX78" s="791">
        <v>2.0499999999999998</v>
      </c>
      <c r="DY78" s="791">
        <v>2.13</v>
      </c>
      <c r="DZ78" s="791">
        <v>2.13</v>
      </c>
      <c r="EA78" s="791">
        <v>1.62</v>
      </c>
      <c r="EB78" s="791">
        <v>1.62</v>
      </c>
      <c r="EC78" s="791">
        <v>1.86</v>
      </c>
      <c r="ED78" s="791">
        <v>1.34</v>
      </c>
      <c r="EE78" s="791">
        <v>1.34</v>
      </c>
      <c r="EF78" s="791">
        <v>1.34</v>
      </c>
      <c r="EG78" s="791">
        <v>1.34</v>
      </c>
      <c r="EH78" s="791">
        <v>1.34</v>
      </c>
      <c r="EI78" s="791">
        <v>1.34</v>
      </c>
      <c r="EJ78" s="791">
        <v>1.34</v>
      </c>
      <c r="EK78" s="791">
        <v>1.34</v>
      </c>
      <c r="EL78" s="791">
        <v>1.34</v>
      </c>
      <c r="EM78" s="791">
        <v>1.34</v>
      </c>
      <c r="EN78" s="791">
        <v>1.34</v>
      </c>
      <c r="EO78" s="791">
        <v>1.34</v>
      </c>
      <c r="EP78" s="791">
        <v>0.73</v>
      </c>
      <c r="EQ78" s="791">
        <v>0.73</v>
      </c>
      <c r="ER78" s="791">
        <v>0.73</v>
      </c>
      <c r="ES78" s="791">
        <v>0.73</v>
      </c>
      <c r="ET78" s="791">
        <v>0.73</v>
      </c>
      <c r="EU78" s="791">
        <v>0.73</v>
      </c>
      <c r="EV78" s="791">
        <v>0.73</v>
      </c>
      <c r="EW78" s="791">
        <v>0.92</v>
      </c>
      <c r="EX78" s="791">
        <v>0.92</v>
      </c>
      <c r="EY78" s="791">
        <v>0.92</v>
      </c>
      <c r="EZ78" s="791">
        <v>0.92</v>
      </c>
      <c r="FA78" s="791">
        <v>0.92</v>
      </c>
      <c r="FB78" s="791">
        <v>1.61</v>
      </c>
      <c r="FC78" s="791">
        <v>1.61</v>
      </c>
      <c r="FD78" s="791">
        <v>1.61</v>
      </c>
      <c r="FE78" s="791">
        <v>1.61</v>
      </c>
      <c r="FF78" s="791">
        <v>1.52</v>
      </c>
      <c r="FG78" s="791">
        <v>1.52</v>
      </c>
      <c r="FH78" s="791">
        <v>1.52</v>
      </c>
      <c r="FI78" s="791">
        <v>1.52</v>
      </c>
      <c r="FJ78" s="791">
        <v>1.41</v>
      </c>
      <c r="FK78" s="791">
        <v>1.41</v>
      </c>
      <c r="FL78" s="791">
        <v>1.41</v>
      </c>
      <c r="FM78" s="791">
        <v>1.41</v>
      </c>
      <c r="FN78" s="791">
        <v>1.78</v>
      </c>
      <c r="FO78" s="791">
        <v>1.78</v>
      </c>
      <c r="FP78" s="791">
        <v>1.78</v>
      </c>
      <c r="FQ78" s="791">
        <v>1.78</v>
      </c>
      <c r="FR78" s="791">
        <v>1.78</v>
      </c>
      <c r="FS78" s="791">
        <v>1.78</v>
      </c>
      <c r="FT78" s="791">
        <v>1.78</v>
      </c>
      <c r="FU78" s="791">
        <v>2.0299999999999998</v>
      </c>
      <c r="FV78" s="791">
        <v>2.0299999999999998</v>
      </c>
      <c r="FW78" s="791">
        <v>2.0299999999999998</v>
      </c>
      <c r="FX78" s="791">
        <v>2.0299999999999998</v>
      </c>
      <c r="FY78" s="791">
        <v>2.13</v>
      </c>
      <c r="FZ78" s="791">
        <v>2.13</v>
      </c>
      <c r="GA78" s="791">
        <v>1.62</v>
      </c>
      <c r="GB78" s="791">
        <v>1.62</v>
      </c>
      <c r="GC78" s="791">
        <v>1.62</v>
      </c>
      <c r="GD78" s="791">
        <v>1.34</v>
      </c>
      <c r="GE78" s="791">
        <v>1.76</v>
      </c>
      <c r="GF78" s="791">
        <v>1.76</v>
      </c>
      <c r="GG78" s="791">
        <v>1.76</v>
      </c>
      <c r="GH78" s="791">
        <v>1.34</v>
      </c>
      <c r="GI78" s="791">
        <v>1.34</v>
      </c>
      <c r="GJ78" s="791">
        <v>1.34</v>
      </c>
      <c r="GK78" s="791">
        <v>1.34</v>
      </c>
      <c r="GL78" s="791">
        <v>1.34</v>
      </c>
      <c r="GM78" s="791">
        <v>1.34</v>
      </c>
      <c r="GN78" s="791">
        <v>1.34</v>
      </c>
      <c r="GO78" s="791">
        <v>1.34</v>
      </c>
      <c r="GP78" s="791">
        <v>0.7</v>
      </c>
      <c r="GQ78" s="791">
        <v>0.7</v>
      </c>
      <c r="GR78" s="791">
        <v>0.7</v>
      </c>
      <c r="GS78" s="791">
        <v>0.7</v>
      </c>
      <c r="GT78" s="791">
        <v>0.7</v>
      </c>
      <c r="GU78" s="791">
        <v>0.7</v>
      </c>
      <c r="GV78" s="791">
        <v>0.7</v>
      </c>
      <c r="GW78" s="791">
        <v>0.92</v>
      </c>
      <c r="GX78" s="791">
        <v>0.92</v>
      </c>
      <c r="GY78" s="791">
        <v>0.92</v>
      </c>
      <c r="GZ78" s="791">
        <v>0.92</v>
      </c>
      <c r="HA78" s="791">
        <v>0.92</v>
      </c>
      <c r="HB78" s="791">
        <v>1.61</v>
      </c>
      <c r="HC78" s="791">
        <v>1.61</v>
      </c>
      <c r="HD78" s="791">
        <v>1.61</v>
      </c>
      <c r="HE78" s="791">
        <v>1.61</v>
      </c>
      <c r="HF78" s="791">
        <v>1.52</v>
      </c>
      <c r="HG78" s="791">
        <v>1.52</v>
      </c>
      <c r="HH78" s="791">
        <v>1.52</v>
      </c>
      <c r="HI78" s="791">
        <v>1.52</v>
      </c>
      <c r="HJ78" s="791">
        <v>1.41</v>
      </c>
      <c r="HK78" s="791">
        <v>1.41</v>
      </c>
      <c r="HL78" s="791">
        <v>1.41</v>
      </c>
      <c r="HM78" s="791">
        <v>1.41</v>
      </c>
      <c r="HN78" s="791">
        <v>1.78</v>
      </c>
      <c r="HO78" s="791">
        <v>1.78</v>
      </c>
      <c r="HP78" s="791">
        <v>1.78</v>
      </c>
      <c r="HQ78" s="791">
        <v>1.78</v>
      </c>
      <c r="HR78" s="791">
        <v>1.78</v>
      </c>
      <c r="HS78" s="791">
        <v>1.78</v>
      </c>
      <c r="HT78" s="791">
        <v>1.78</v>
      </c>
      <c r="HU78" s="791">
        <v>2.0299999999999998</v>
      </c>
      <c r="HV78" s="791">
        <v>2.0299999999999998</v>
      </c>
      <c r="HW78" s="791">
        <v>2.0299999999999998</v>
      </c>
      <c r="HX78" s="791">
        <v>2.0299999999999998</v>
      </c>
      <c r="HY78" s="791">
        <v>2.13</v>
      </c>
      <c r="HZ78" s="791">
        <v>2.13</v>
      </c>
      <c r="IA78" s="791">
        <v>1.62</v>
      </c>
      <c r="IB78" s="791">
        <v>1.62</v>
      </c>
      <c r="IC78" s="791">
        <v>1.62</v>
      </c>
      <c r="ID78" s="791">
        <v>1.34</v>
      </c>
      <c r="IE78" s="791">
        <v>1.76</v>
      </c>
      <c r="IF78" s="791">
        <v>1.76</v>
      </c>
      <c r="IG78" s="791">
        <v>1.76</v>
      </c>
      <c r="IH78" s="791">
        <v>1.34</v>
      </c>
      <c r="II78" s="791">
        <v>1.34</v>
      </c>
      <c r="IJ78" s="791">
        <v>1.34</v>
      </c>
      <c r="IK78" s="791">
        <v>1.34</v>
      </c>
      <c r="IL78" s="791">
        <v>1.34</v>
      </c>
      <c r="IM78" s="791">
        <v>1.34</v>
      </c>
      <c r="IN78" s="791">
        <v>1.34</v>
      </c>
      <c r="IO78" s="791">
        <v>1.34</v>
      </c>
      <c r="IP78" s="791">
        <v>0.7</v>
      </c>
      <c r="IQ78" s="791">
        <v>0.7</v>
      </c>
      <c r="IR78" s="791">
        <v>0.7</v>
      </c>
      <c r="IS78" s="791">
        <v>0.7</v>
      </c>
      <c r="IT78" s="791">
        <v>0.7</v>
      </c>
      <c r="IU78" s="791">
        <v>0.7</v>
      </c>
      <c r="IV78" s="791">
        <v>0.7</v>
      </c>
      <c r="IW78" s="791">
        <v>0.92</v>
      </c>
      <c r="IX78" s="791">
        <v>0.92</v>
      </c>
      <c r="IY78" s="791">
        <v>0.92</v>
      </c>
      <c r="IZ78" s="791">
        <v>0.92</v>
      </c>
      <c r="JA78" s="791">
        <v>0.92</v>
      </c>
      <c r="JB78" s="791">
        <v>1.61</v>
      </c>
      <c r="JC78" s="791">
        <v>1.61</v>
      </c>
      <c r="JD78" s="791">
        <v>1.61</v>
      </c>
      <c r="JE78" s="791">
        <v>1.61</v>
      </c>
      <c r="JF78" s="791">
        <v>1.52</v>
      </c>
      <c r="JG78" s="791">
        <v>1.52</v>
      </c>
      <c r="JH78" s="791">
        <v>1.52</v>
      </c>
      <c r="JI78" s="791">
        <v>1.52</v>
      </c>
      <c r="JJ78" s="791">
        <v>1.41</v>
      </c>
      <c r="JK78" s="791">
        <v>1.41</v>
      </c>
      <c r="JL78" s="791">
        <v>1.41</v>
      </c>
      <c r="JM78" s="791">
        <v>1.41</v>
      </c>
      <c r="JN78" s="791">
        <v>1.78</v>
      </c>
      <c r="JO78" s="791">
        <v>1.78</v>
      </c>
      <c r="JP78" s="791">
        <v>1.78</v>
      </c>
      <c r="JQ78" s="791">
        <v>1.78</v>
      </c>
      <c r="JR78" s="791">
        <v>1.78</v>
      </c>
      <c r="JS78" s="791">
        <v>1.78</v>
      </c>
      <c r="JT78" s="791">
        <v>1.78</v>
      </c>
      <c r="JU78" s="791">
        <v>2.0299999999999998</v>
      </c>
      <c r="JV78" s="791">
        <v>2.0299999999999998</v>
      </c>
      <c r="JW78" s="791">
        <v>2.0299999999999998</v>
      </c>
      <c r="JX78" s="791">
        <v>2.0299999999999998</v>
      </c>
      <c r="JY78" s="791">
        <v>2.13</v>
      </c>
      <c r="JZ78" s="791">
        <v>2.13</v>
      </c>
      <c r="KA78" s="791">
        <v>1.62</v>
      </c>
      <c r="KB78" s="791">
        <v>1.62</v>
      </c>
      <c r="KC78" s="791">
        <v>1.62</v>
      </c>
      <c r="KD78" s="791">
        <v>1.34</v>
      </c>
      <c r="KE78" s="791">
        <v>1.76</v>
      </c>
      <c r="KF78" s="791">
        <v>1.76</v>
      </c>
      <c r="KG78" s="791">
        <v>1.76</v>
      </c>
      <c r="KH78" s="791">
        <v>1.34</v>
      </c>
      <c r="KI78" s="791">
        <v>1.34</v>
      </c>
      <c r="KJ78" s="791">
        <v>1.34</v>
      </c>
      <c r="KK78" s="791">
        <v>1.34</v>
      </c>
      <c r="KL78" s="791">
        <v>1.34</v>
      </c>
      <c r="KM78" s="791">
        <v>1.34</v>
      </c>
      <c r="KN78" s="791">
        <v>1.34</v>
      </c>
      <c r="KO78" s="791">
        <v>1.34</v>
      </c>
      <c r="KP78" s="791">
        <v>0.7</v>
      </c>
      <c r="KQ78" s="791">
        <v>0.7</v>
      </c>
      <c r="KR78" s="791">
        <v>0.7</v>
      </c>
      <c r="KS78" s="791">
        <v>0.7</v>
      </c>
      <c r="KT78" s="791">
        <v>0.7</v>
      </c>
      <c r="KU78" s="791">
        <v>0.7</v>
      </c>
      <c r="KV78" s="791">
        <v>0.7</v>
      </c>
      <c r="KW78" s="791">
        <v>0.92</v>
      </c>
      <c r="KX78" s="791">
        <v>0.92</v>
      </c>
      <c r="KY78" s="791">
        <v>0.92</v>
      </c>
      <c r="KZ78" s="791">
        <v>0.92</v>
      </c>
      <c r="LA78" s="791">
        <v>0.92</v>
      </c>
      <c r="LB78" s="791">
        <v>1.61</v>
      </c>
      <c r="LC78" s="791">
        <v>1.61</v>
      </c>
      <c r="LD78" s="791">
        <v>1.61</v>
      </c>
      <c r="LE78" s="791">
        <v>1.61</v>
      </c>
      <c r="LF78" s="791">
        <v>1.52</v>
      </c>
      <c r="LG78" s="791">
        <v>1.52</v>
      </c>
      <c r="LH78" s="791">
        <v>1.52</v>
      </c>
      <c r="LI78" s="791">
        <v>1.52</v>
      </c>
      <c r="LJ78" s="791">
        <v>1.41</v>
      </c>
      <c r="LK78" s="791">
        <v>1.41</v>
      </c>
      <c r="LL78" s="791">
        <v>1.41</v>
      </c>
      <c r="LM78" s="791">
        <v>1.41</v>
      </c>
      <c r="LN78" s="791">
        <v>1.78</v>
      </c>
      <c r="LO78" s="791">
        <v>1.78</v>
      </c>
      <c r="LP78" s="791">
        <v>1.78</v>
      </c>
      <c r="LQ78" s="791">
        <v>1.78</v>
      </c>
      <c r="LR78" s="791">
        <v>1.78</v>
      </c>
      <c r="LS78" s="791">
        <v>1.78</v>
      </c>
      <c r="LT78" s="791">
        <v>1.78</v>
      </c>
      <c r="LU78" s="791">
        <v>2.0299999999999998</v>
      </c>
      <c r="LV78" s="791">
        <v>2.0299999999999998</v>
      </c>
      <c r="LW78" s="791">
        <v>2.0299999999999998</v>
      </c>
      <c r="LX78" s="791">
        <v>2.0299999999999998</v>
      </c>
      <c r="LY78" s="791">
        <v>2.13</v>
      </c>
      <c r="LZ78" s="791">
        <v>2.13</v>
      </c>
      <c r="MA78" s="791">
        <v>1.62</v>
      </c>
      <c r="MB78" s="791">
        <v>1.62</v>
      </c>
      <c r="MC78" s="791">
        <v>1.62</v>
      </c>
      <c r="MD78" s="791">
        <v>1.34</v>
      </c>
      <c r="ME78" s="791">
        <v>1.76</v>
      </c>
      <c r="MF78" s="791">
        <v>1.76</v>
      </c>
      <c r="MG78" s="791">
        <v>1.76</v>
      </c>
      <c r="MH78" s="791">
        <v>1.34</v>
      </c>
      <c r="MI78" s="791">
        <v>1.34</v>
      </c>
      <c r="MJ78" s="791">
        <v>1.34</v>
      </c>
      <c r="MK78" s="791">
        <v>1.34</v>
      </c>
      <c r="ML78" s="791">
        <v>1.34</v>
      </c>
      <c r="MM78" s="791">
        <v>1.34</v>
      </c>
      <c r="MN78" s="791">
        <v>1.34</v>
      </c>
      <c r="MO78" s="791">
        <v>1.34</v>
      </c>
      <c r="MP78" s="791">
        <v>0.7</v>
      </c>
      <c r="MQ78" s="791">
        <v>0.7</v>
      </c>
      <c r="MR78" s="791">
        <v>0.7</v>
      </c>
      <c r="MS78" s="791">
        <v>0.7</v>
      </c>
      <c r="MT78" s="791">
        <v>0.7</v>
      </c>
      <c r="MU78" s="791">
        <v>0.7</v>
      </c>
      <c r="MV78" s="791">
        <v>0.7</v>
      </c>
      <c r="MW78" s="791">
        <v>0.92</v>
      </c>
      <c r="MX78" s="791">
        <v>0.92</v>
      </c>
      <c r="MY78" s="791">
        <v>0.92</v>
      </c>
      <c r="MZ78" s="791">
        <v>0.92</v>
      </c>
      <c r="NA78" s="791">
        <v>0.92</v>
      </c>
      <c r="NB78" s="791">
        <v>1.61</v>
      </c>
      <c r="NC78" s="791">
        <v>1.61</v>
      </c>
      <c r="ND78" s="791">
        <v>1.61</v>
      </c>
      <c r="NE78" s="791">
        <v>1.61</v>
      </c>
      <c r="NF78" s="791">
        <v>1.52</v>
      </c>
      <c r="NG78" s="791">
        <v>1.52</v>
      </c>
      <c r="NH78" s="791">
        <v>1.52</v>
      </c>
      <c r="NI78" s="791">
        <v>1.52</v>
      </c>
      <c r="NJ78" s="791">
        <v>1.41</v>
      </c>
      <c r="NK78" s="791">
        <v>1.41</v>
      </c>
      <c r="NL78" s="791">
        <v>1.41</v>
      </c>
      <c r="NM78" s="791">
        <v>1.41</v>
      </c>
      <c r="NN78" s="791">
        <v>1.78</v>
      </c>
      <c r="NO78" s="791">
        <v>1.78</v>
      </c>
      <c r="NP78" s="791">
        <v>1.78</v>
      </c>
      <c r="NQ78" s="791">
        <v>1.78</v>
      </c>
      <c r="NR78" s="791">
        <v>1.78</v>
      </c>
      <c r="NS78" s="791">
        <v>1.78</v>
      </c>
      <c r="NT78" s="791">
        <v>1.78</v>
      </c>
      <c r="NU78" s="791">
        <v>2.0299999999999998</v>
      </c>
      <c r="NV78" s="791">
        <v>2.0299999999999998</v>
      </c>
      <c r="NW78" s="791">
        <v>2.0299999999999998</v>
      </c>
      <c r="NX78" s="791">
        <v>2.0299999999999998</v>
      </c>
      <c r="NY78" s="791">
        <v>2.13</v>
      </c>
      <c r="NZ78" s="791">
        <v>2.13</v>
      </c>
      <c r="OA78" s="791">
        <v>1.62</v>
      </c>
      <c r="OB78" s="791">
        <v>1.62</v>
      </c>
      <c r="OC78" s="791">
        <v>1.62</v>
      </c>
      <c r="OD78" s="791">
        <v>1.34</v>
      </c>
      <c r="OE78" s="791">
        <v>1.76</v>
      </c>
      <c r="OF78" s="791">
        <v>1.76</v>
      </c>
      <c r="OG78" s="791">
        <v>1.76</v>
      </c>
      <c r="OH78" s="791">
        <v>1.34</v>
      </c>
      <c r="OI78" s="791">
        <v>1.34</v>
      </c>
      <c r="OJ78" s="791">
        <v>1.34</v>
      </c>
      <c r="OK78" s="791">
        <v>1.34</v>
      </c>
      <c r="OL78" s="791">
        <v>1.34</v>
      </c>
      <c r="OM78" s="791">
        <v>1.34</v>
      </c>
      <c r="ON78" s="791">
        <v>1.34</v>
      </c>
      <c r="OO78" s="791">
        <v>1.34</v>
      </c>
      <c r="OP78" s="791">
        <v>0.7</v>
      </c>
      <c r="OQ78" s="791">
        <v>0.7</v>
      </c>
      <c r="OR78" s="791">
        <v>0.7</v>
      </c>
      <c r="OS78" s="791">
        <v>0.7</v>
      </c>
      <c r="OT78" s="791">
        <v>0.7</v>
      </c>
      <c r="OU78" s="791">
        <v>0.7</v>
      </c>
      <c r="OV78" s="791">
        <v>0.7</v>
      </c>
      <c r="OW78" s="791">
        <v>0.92</v>
      </c>
      <c r="OX78" s="791">
        <v>0.92</v>
      </c>
      <c r="OY78" s="791">
        <v>0.92</v>
      </c>
      <c r="OZ78" s="791">
        <v>0.92</v>
      </c>
      <c r="PA78" s="791">
        <v>0.92</v>
      </c>
      <c r="PB78" s="791">
        <v>1.61</v>
      </c>
      <c r="PC78" s="791">
        <v>1.61</v>
      </c>
      <c r="PD78" s="791">
        <v>1.61</v>
      </c>
      <c r="PE78" s="791">
        <v>1.61</v>
      </c>
      <c r="PF78" s="791">
        <v>1.52</v>
      </c>
      <c r="PG78" s="791">
        <v>1.52</v>
      </c>
      <c r="PH78" s="791">
        <v>1.52</v>
      </c>
      <c r="PI78" s="791">
        <v>1.52</v>
      </c>
      <c r="PJ78" s="791">
        <v>1.41</v>
      </c>
      <c r="PK78" s="791">
        <v>1.41</v>
      </c>
      <c r="PL78" s="791">
        <v>1.41</v>
      </c>
      <c r="PM78" s="791">
        <v>1.41</v>
      </c>
      <c r="PN78" s="791">
        <v>1.78</v>
      </c>
      <c r="PO78" s="791">
        <v>1.78</v>
      </c>
      <c r="PP78" s="791">
        <v>1.78</v>
      </c>
      <c r="PQ78" s="791">
        <v>1.78</v>
      </c>
      <c r="PR78" s="791">
        <v>1.78</v>
      </c>
      <c r="PS78" s="791">
        <v>1.78</v>
      </c>
      <c r="PT78" s="791">
        <v>1.78</v>
      </c>
      <c r="PU78" s="791">
        <v>2.0299999999999998</v>
      </c>
      <c r="PV78" s="791">
        <v>2.0299999999999998</v>
      </c>
      <c r="PW78" s="791">
        <v>2.0299999999999998</v>
      </c>
      <c r="PX78" s="791">
        <v>2.0299999999999998</v>
      </c>
      <c r="PY78" s="791">
        <v>2.13</v>
      </c>
      <c r="PZ78" s="791">
        <v>2.13</v>
      </c>
      <c r="QA78" s="791">
        <v>1.62</v>
      </c>
      <c r="QB78" s="791">
        <v>1.62</v>
      </c>
      <c r="QC78" s="791">
        <v>1.62</v>
      </c>
      <c r="QD78" s="791">
        <v>1.34</v>
      </c>
      <c r="QE78" s="791">
        <v>1.76</v>
      </c>
      <c r="QF78" s="791">
        <v>1.76</v>
      </c>
      <c r="QG78" s="791">
        <v>1.76</v>
      </c>
      <c r="QH78" s="791">
        <v>1.34</v>
      </c>
      <c r="QI78" s="791">
        <v>1.34</v>
      </c>
      <c r="QJ78" s="791">
        <v>1.34</v>
      </c>
      <c r="QK78" s="791">
        <v>1.34</v>
      </c>
      <c r="QL78" s="791">
        <v>1.34</v>
      </c>
      <c r="QM78" s="791">
        <v>1.34</v>
      </c>
      <c r="QN78" s="791">
        <v>1.34</v>
      </c>
      <c r="QO78" s="791">
        <v>1.34</v>
      </c>
      <c r="QP78" s="791">
        <v>0.7</v>
      </c>
      <c r="QQ78" s="791">
        <v>0.7</v>
      </c>
      <c r="QR78" s="791">
        <v>0.7</v>
      </c>
      <c r="QS78" s="791">
        <v>0.7</v>
      </c>
      <c r="QT78" s="791">
        <v>0.7</v>
      </c>
      <c r="QU78" s="791">
        <v>0.7</v>
      </c>
      <c r="QV78" s="791">
        <v>0.7</v>
      </c>
      <c r="QW78" s="791">
        <v>0.92</v>
      </c>
      <c r="QX78" s="791">
        <v>0.92</v>
      </c>
      <c r="QY78" s="791">
        <v>0.92</v>
      </c>
      <c r="QZ78" s="791">
        <v>0.92</v>
      </c>
      <c r="RA78" s="791">
        <v>0.92</v>
      </c>
      <c r="RB78" s="791">
        <v>1.61</v>
      </c>
      <c r="RC78" s="791">
        <v>1.61</v>
      </c>
      <c r="RD78" s="791">
        <v>1.61</v>
      </c>
      <c r="RE78" s="791">
        <v>1.61</v>
      </c>
      <c r="RF78" s="791">
        <v>1.52</v>
      </c>
      <c r="RG78" s="791">
        <v>1.52</v>
      </c>
      <c r="RH78" s="791">
        <v>1.52</v>
      </c>
      <c r="RI78" s="791">
        <v>1.52</v>
      </c>
      <c r="RJ78" s="791">
        <v>1.41</v>
      </c>
      <c r="RK78" s="791">
        <v>1.41</v>
      </c>
      <c r="RL78" s="791">
        <v>1.41</v>
      </c>
      <c r="RM78" s="791">
        <v>1.41</v>
      </c>
      <c r="RN78" s="791">
        <v>1.78</v>
      </c>
      <c r="RO78" s="791">
        <v>1.78</v>
      </c>
      <c r="RP78" s="791">
        <v>1.78</v>
      </c>
      <c r="RQ78" s="791">
        <v>1.78</v>
      </c>
      <c r="RR78" s="791">
        <v>1.78</v>
      </c>
      <c r="RS78" s="791">
        <v>1.78</v>
      </c>
      <c r="RT78" s="791">
        <v>1.78</v>
      </c>
      <c r="RU78" s="791">
        <v>2.0299999999999998</v>
      </c>
      <c r="RV78" s="791">
        <v>2.0299999999999998</v>
      </c>
      <c r="RW78" s="791">
        <v>2.0299999999999998</v>
      </c>
      <c r="RX78" s="791">
        <v>2.0299999999999998</v>
      </c>
      <c r="RY78" s="791">
        <v>2.13</v>
      </c>
      <c r="RZ78" s="791">
        <v>2.13</v>
      </c>
      <c r="SA78" s="791">
        <v>1.62</v>
      </c>
      <c r="SB78" s="791">
        <v>1.62</v>
      </c>
      <c r="SC78" s="791">
        <v>1.62</v>
      </c>
      <c r="SD78" s="791">
        <v>1.34</v>
      </c>
      <c r="SE78" s="791">
        <v>1.34</v>
      </c>
      <c r="SF78" s="791">
        <v>1.34</v>
      </c>
      <c r="SG78" s="791">
        <v>1.34</v>
      </c>
      <c r="SH78" s="791">
        <v>1.34</v>
      </c>
      <c r="SI78" s="792">
        <v>1.34</v>
      </c>
      <c r="SJ78" s="471" t="s">
        <v>491</v>
      </c>
      <c r="SK78" s="452"/>
      <c r="SL78" s="440"/>
      <c r="SM78" s="440"/>
      <c r="SN78" s="440"/>
    </row>
    <row r="79" spans="1:508" outlineLevel="3" x14ac:dyDescent="0.25">
      <c r="A79" s="440"/>
      <c r="B79" s="449"/>
      <c r="C79" s="659">
        <f t="shared" si="32"/>
        <v>4</v>
      </c>
      <c r="D79" s="471"/>
      <c r="E79" s="529"/>
      <c r="F79" s="529"/>
      <c r="G79" s="471"/>
      <c r="H79" s="478"/>
      <c r="I79" s="492" t="s">
        <v>234</v>
      </c>
      <c r="J79" s="681"/>
      <c r="K79" s="793">
        <v>0.78</v>
      </c>
      <c r="L79" s="794">
        <v>0.78</v>
      </c>
      <c r="M79" s="794">
        <v>0.78</v>
      </c>
      <c r="N79" s="794">
        <v>1.17</v>
      </c>
      <c r="O79" s="794">
        <v>1.17</v>
      </c>
      <c r="P79" s="794">
        <v>1.17</v>
      </c>
      <c r="Q79" s="794">
        <v>1.17</v>
      </c>
      <c r="R79" s="794">
        <v>1.17</v>
      </c>
      <c r="S79" s="794">
        <v>1.17</v>
      </c>
      <c r="T79" s="794">
        <v>1.17</v>
      </c>
      <c r="U79" s="794">
        <v>1.48</v>
      </c>
      <c r="V79" s="794">
        <v>1.48</v>
      </c>
      <c r="W79" s="794">
        <v>1.48</v>
      </c>
      <c r="X79" s="794">
        <v>1.48</v>
      </c>
      <c r="Y79" s="794">
        <v>2.02</v>
      </c>
      <c r="Z79" s="794">
        <v>2.02</v>
      </c>
      <c r="AA79" s="794">
        <v>1.18</v>
      </c>
      <c r="AB79" s="794">
        <v>1.18</v>
      </c>
      <c r="AC79" s="794">
        <v>1.18</v>
      </c>
      <c r="AD79" s="794">
        <v>1.01</v>
      </c>
      <c r="AE79" s="794">
        <v>1.01</v>
      </c>
      <c r="AF79" s="794">
        <v>1.01</v>
      </c>
      <c r="AG79" s="794">
        <v>1.01</v>
      </c>
      <c r="AH79" s="794">
        <v>0.83</v>
      </c>
      <c r="AI79" s="794">
        <v>0.83</v>
      </c>
      <c r="AJ79" s="794">
        <v>0.83</v>
      </c>
      <c r="AK79" s="794">
        <v>0.83</v>
      </c>
      <c r="AL79" s="794">
        <v>0.83</v>
      </c>
      <c r="AM79" s="794">
        <v>0.83</v>
      </c>
      <c r="AN79" s="794">
        <v>0.83</v>
      </c>
      <c r="AO79" s="794">
        <v>0.83</v>
      </c>
      <c r="AP79" s="794">
        <v>0.37</v>
      </c>
      <c r="AQ79" s="794">
        <v>0.37</v>
      </c>
      <c r="AR79" s="794">
        <v>0.37</v>
      </c>
      <c r="AS79" s="794">
        <v>0.37</v>
      </c>
      <c r="AT79" s="794">
        <v>0.37</v>
      </c>
      <c r="AU79" s="794">
        <v>0.37</v>
      </c>
      <c r="AV79" s="794">
        <v>0.37</v>
      </c>
      <c r="AW79" s="794">
        <v>0.62</v>
      </c>
      <c r="AX79" s="794">
        <v>0.62</v>
      </c>
      <c r="AY79" s="794">
        <v>0.62</v>
      </c>
      <c r="AZ79" s="794">
        <v>0.62</v>
      </c>
      <c r="BA79" s="794">
        <v>0.62</v>
      </c>
      <c r="BB79" s="794">
        <v>0.66</v>
      </c>
      <c r="BC79" s="794">
        <v>0.66</v>
      </c>
      <c r="BD79" s="794">
        <v>0.66</v>
      </c>
      <c r="BE79" s="794">
        <v>0.66</v>
      </c>
      <c r="BF79" s="794">
        <v>0.78</v>
      </c>
      <c r="BG79" s="794">
        <v>0.78</v>
      </c>
      <c r="BH79" s="794">
        <v>0.78</v>
      </c>
      <c r="BI79" s="794">
        <v>0.78</v>
      </c>
      <c r="BJ79" s="794">
        <v>0.78</v>
      </c>
      <c r="BK79" s="794">
        <v>0.78</v>
      </c>
      <c r="BL79" s="794">
        <v>0.78</v>
      </c>
      <c r="BM79" s="794">
        <v>0.78</v>
      </c>
      <c r="BN79" s="794">
        <v>1.17</v>
      </c>
      <c r="BO79" s="794">
        <v>1.17</v>
      </c>
      <c r="BP79" s="794">
        <v>1.17</v>
      </c>
      <c r="BQ79" s="794">
        <v>1.17</v>
      </c>
      <c r="BR79" s="794">
        <v>0.91</v>
      </c>
      <c r="BS79" s="794">
        <v>0.91</v>
      </c>
      <c r="BT79" s="794">
        <v>0.91</v>
      </c>
      <c r="BU79" s="794">
        <v>1.48</v>
      </c>
      <c r="BV79" s="794">
        <v>1.48</v>
      </c>
      <c r="BW79" s="794">
        <v>1.48</v>
      </c>
      <c r="BX79" s="794">
        <v>1.48</v>
      </c>
      <c r="BY79" s="794">
        <v>2.02</v>
      </c>
      <c r="BZ79" s="794">
        <v>2.02</v>
      </c>
      <c r="CA79" s="794">
        <v>1.18</v>
      </c>
      <c r="CB79" s="794">
        <v>1.18</v>
      </c>
      <c r="CC79" s="794">
        <v>1.26</v>
      </c>
      <c r="CD79" s="794">
        <v>1.01</v>
      </c>
      <c r="CE79" s="794">
        <v>1.01</v>
      </c>
      <c r="CF79" s="794">
        <v>1.01</v>
      </c>
      <c r="CG79" s="794">
        <v>1.01</v>
      </c>
      <c r="CH79" s="794">
        <v>0.83</v>
      </c>
      <c r="CI79" s="794">
        <v>0.83</v>
      </c>
      <c r="CJ79" s="794">
        <v>0.83</v>
      </c>
      <c r="CK79" s="794">
        <v>0.83</v>
      </c>
      <c r="CL79" s="794">
        <v>0.83</v>
      </c>
      <c r="CM79" s="794">
        <v>0.83</v>
      </c>
      <c r="CN79" s="794">
        <v>0.83</v>
      </c>
      <c r="CO79" s="794">
        <v>0.83</v>
      </c>
      <c r="CP79" s="794">
        <v>0.37</v>
      </c>
      <c r="CQ79" s="794">
        <v>0.37</v>
      </c>
      <c r="CR79" s="794">
        <v>0.37</v>
      </c>
      <c r="CS79" s="794">
        <v>0.37</v>
      </c>
      <c r="CT79" s="794">
        <v>0.37</v>
      </c>
      <c r="CU79" s="794">
        <v>0.37</v>
      </c>
      <c r="CV79" s="794">
        <v>0.37</v>
      </c>
      <c r="CW79" s="794">
        <v>0.62</v>
      </c>
      <c r="CX79" s="794">
        <v>0.62</v>
      </c>
      <c r="CY79" s="794">
        <v>0.62</v>
      </c>
      <c r="CZ79" s="794">
        <v>0.62</v>
      </c>
      <c r="DA79" s="794">
        <v>0.62</v>
      </c>
      <c r="DB79" s="794">
        <v>1.1200000000000001</v>
      </c>
      <c r="DC79" s="794">
        <v>1.1200000000000001</v>
      </c>
      <c r="DD79" s="794">
        <v>1.1200000000000001</v>
      </c>
      <c r="DE79" s="794">
        <v>1.1200000000000001</v>
      </c>
      <c r="DF79" s="794">
        <v>1</v>
      </c>
      <c r="DG79" s="794">
        <v>1</v>
      </c>
      <c r="DH79" s="794">
        <v>1</v>
      </c>
      <c r="DI79" s="794">
        <v>1</v>
      </c>
      <c r="DJ79" s="794">
        <v>0.96</v>
      </c>
      <c r="DK79" s="794">
        <v>0.96</v>
      </c>
      <c r="DL79" s="794">
        <v>0.96</v>
      </c>
      <c r="DM79" s="794">
        <v>0.96</v>
      </c>
      <c r="DN79" s="794">
        <v>1.02</v>
      </c>
      <c r="DO79" s="794">
        <v>1.02</v>
      </c>
      <c r="DP79" s="794">
        <v>1.02</v>
      </c>
      <c r="DQ79" s="794">
        <v>1.02</v>
      </c>
      <c r="DR79" s="794">
        <v>1.1499999999999999</v>
      </c>
      <c r="DS79" s="794">
        <v>1.1499999999999999</v>
      </c>
      <c r="DT79" s="794">
        <v>1.1499999999999999</v>
      </c>
      <c r="DU79" s="794">
        <v>2</v>
      </c>
      <c r="DV79" s="794">
        <v>2</v>
      </c>
      <c r="DW79" s="794">
        <v>2</v>
      </c>
      <c r="DX79" s="794">
        <v>2</v>
      </c>
      <c r="DY79" s="794">
        <v>2.0299999999999998</v>
      </c>
      <c r="DZ79" s="794">
        <v>2.0299999999999998</v>
      </c>
      <c r="EA79" s="794">
        <v>1.26</v>
      </c>
      <c r="EB79" s="794">
        <v>1.26</v>
      </c>
      <c r="EC79" s="794">
        <v>1.24</v>
      </c>
      <c r="ED79" s="794">
        <v>1.05</v>
      </c>
      <c r="EE79" s="794">
        <v>1.05</v>
      </c>
      <c r="EF79" s="794">
        <v>1.05</v>
      </c>
      <c r="EG79" s="794">
        <v>1.05</v>
      </c>
      <c r="EH79" s="794">
        <v>0.98</v>
      </c>
      <c r="EI79" s="794">
        <v>0.98</v>
      </c>
      <c r="EJ79" s="794">
        <v>0.98</v>
      </c>
      <c r="EK79" s="794">
        <v>0.98</v>
      </c>
      <c r="EL79" s="794">
        <v>0.98</v>
      </c>
      <c r="EM79" s="794">
        <v>0.98</v>
      </c>
      <c r="EN79" s="794">
        <v>0.98</v>
      </c>
      <c r="EO79" s="794">
        <v>0.98</v>
      </c>
      <c r="EP79" s="794">
        <v>0.48</v>
      </c>
      <c r="EQ79" s="794">
        <v>0.48</v>
      </c>
      <c r="ER79" s="794">
        <v>0.48</v>
      </c>
      <c r="ES79" s="794">
        <v>0.48</v>
      </c>
      <c r="ET79" s="794">
        <v>0.48</v>
      </c>
      <c r="EU79" s="794">
        <v>0.48</v>
      </c>
      <c r="EV79" s="794">
        <v>0.48</v>
      </c>
      <c r="EW79" s="794">
        <v>0.69</v>
      </c>
      <c r="EX79" s="794">
        <v>0.69</v>
      </c>
      <c r="EY79" s="794">
        <v>0.69</v>
      </c>
      <c r="EZ79" s="794">
        <v>0.69</v>
      </c>
      <c r="FA79" s="794">
        <v>0.69</v>
      </c>
      <c r="FB79" s="794">
        <v>1.22</v>
      </c>
      <c r="FC79" s="794">
        <v>1.22</v>
      </c>
      <c r="FD79" s="794">
        <v>1.22</v>
      </c>
      <c r="FE79" s="794">
        <v>1.22</v>
      </c>
      <c r="FF79" s="794">
        <v>1.01</v>
      </c>
      <c r="FG79" s="794">
        <v>1.01</v>
      </c>
      <c r="FH79" s="794">
        <v>1.01</v>
      </c>
      <c r="FI79" s="794">
        <v>1.01</v>
      </c>
      <c r="FJ79" s="794">
        <v>0.94</v>
      </c>
      <c r="FK79" s="794">
        <v>0.94</v>
      </c>
      <c r="FL79" s="794">
        <v>0.94</v>
      </c>
      <c r="FM79" s="794">
        <v>0.94</v>
      </c>
      <c r="FN79" s="794">
        <v>1.22</v>
      </c>
      <c r="FO79" s="794">
        <v>1.22</v>
      </c>
      <c r="FP79" s="794">
        <v>1.22</v>
      </c>
      <c r="FQ79" s="794">
        <v>1.22</v>
      </c>
      <c r="FR79" s="794">
        <v>1.18</v>
      </c>
      <c r="FS79" s="794">
        <v>1.18</v>
      </c>
      <c r="FT79" s="794">
        <v>1.18</v>
      </c>
      <c r="FU79" s="794">
        <v>1.43</v>
      </c>
      <c r="FV79" s="794">
        <v>1.43</v>
      </c>
      <c r="FW79" s="794">
        <v>1.43</v>
      </c>
      <c r="FX79" s="794">
        <v>1.43</v>
      </c>
      <c r="FY79" s="794">
        <v>2.0499999999999998</v>
      </c>
      <c r="FZ79" s="794">
        <v>2.0499999999999998</v>
      </c>
      <c r="GA79" s="794">
        <v>1.26</v>
      </c>
      <c r="GB79" s="794">
        <v>1.26</v>
      </c>
      <c r="GC79" s="794">
        <v>1.26</v>
      </c>
      <c r="GD79" s="794">
        <v>1.18</v>
      </c>
      <c r="GE79" s="794">
        <v>1.49</v>
      </c>
      <c r="GF79" s="794">
        <v>1.49</v>
      </c>
      <c r="GG79" s="794">
        <v>1.49</v>
      </c>
      <c r="GH79" s="794">
        <v>0.98</v>
      </c>
      <c r="GI79" s="794">
        <v>0.98</v>
      </c>
      <c r="GJ79" s="794">
        <v>0.98</v>
      </c>
      <c r="GK79" s="794">
        <v>0.98</v>
      </c>
      <c r="GL79" s="794">
        <v>0.98</v>
      </c>
      <c r="GM79" s="794">
        <v>0.98</v>
      </c>
      <c r="GN79" s="794">
        <v>0.98</v>
      </c>
      <c r="GO79" s="794">
        <v>0.98</v>
      </c>
      <c r="GP79" s="794">
        <v>0.53</v>
      </c>
      <c r="GQ79" s="794">
        <v>0.53</v>
      </c>
      <c r="GR79" s="794">
        <v>0.53</v>
      </c>
      <c r="GS79" s="794">
        <v>0.53</v>
      </c>
      <c r="GT79" s="794">
        <v>0.53</v>
      </c>
      <c r="GU79" s="794">
        <v>0.53</v>
      </c>
      <c r="GV79" s="794">
        <v>0.53</v>
      </c>
      <c r="GW79" s="794">
        <v>0.69</v>
      </c>
      <c r="GX79" s="794">
        <v>0.69</v>
      </c>
      <c r="GY79" s="794">
        <v>0.69</v>
      </c>
      <c r="GZ79" s="794">
        <v>0.69</v>
      </c>
      <c r="HA79" s="794">
        <v>0.69</v>
      </c>
      <c r="HB79" s="794">
        <v>1.22</v>
      </c>
      <c r="HC79" s="794">
        <v>1.22</v>
      </c>
      <c r="HD79" s="794">
        <v>1.22</v>
      </c>
      <c r="HE79" s="794">
        <v>1.22</v>
      </c>
      <c r="HF79" s="794">
        <v>1.01</v>
      </c>
      <c r="HG79" s="794">
        <v>1.01</v>
      </c>
      <c r="HH79" s="794">
        <v>1.01</v>
      </c>
      <c r="HI79" s="794">
        <v>1.01</v>
      </c>
      <c r="HJ79" s="794">
        <v>0.94</v>
      </c>
      <c r="HK79" s="794">
        <v>0.94</v>
      </c>
      <c r="HL79" s="794">
        <v>0.94</v>
      </c>
      <c r="HM79" s="794">
        <v>0.94</v>
      </c>
      <c r="HN79" s="794">
        <v>1.22</v>
      </c>
      <c r="HO79" s="794">
        <v>1.22</v>
      </c>
      <c r="HP79" s="794">
        <v>1.22</v>
      </c>
      <c r="HQ79" s="794">
        <v>1.22</v>
      </c>
      <c r="HR79" s="794">
        <v>1.18</v>
      </c>
      <c r="HS79" s="794">
        <v>1.18</v>
      </c>
      <c r="HT79" s="794">
        <v>1.18</v>
      </c>
      <c r="HU79" s="794">
        <v>1.43</v>
      </c>
      <c r="HV79" s="794">
        <v>1.43</v>
      </c>
      <c r="HW79" s="794">
        <v>1.43</v>
      </c>
      <c r="HX79" s="794">
        <v>1.43</v>
      </c>
      <c r="HY79" s="794">
        <v>2.0499999999999998</v>
      </c>
      <c r="HZ79" s="794">
        <v>2.0499999999999998</v>
      </c>
      <c r="IA79" s="794">
        <v>1.26</v>
      </c>
      <c r="IB79" s="794">
        <v>1.26</v>
      </c>
      <c r="IC79" s="794">
        <v>1.26</v>
      </c>
      <c r="ID79" s="794">
        <v>1.18</v>
      </c>
      <c r="IE79" s="794">
        <v>1.49</v>
      </c>
      <c r="IF79" s="794">
        <v>1.49</v>
      </c>
      <c r="IG79" s="794">
        <v>1.49</v>
      </c>
      <c r="IH79" s="794">
        <v>0.98</v>
      </c>
      <c r="II79" s="794">
        <v>0.98</v>
      </c>
      <c r="IJ79" s="794">
        <v>0.98</v>
      </c>
      <c r="IK79" s="794">
        <v>0.98</v>
      </c>
      <c r="IL79" s="794">
        <v>0.98</v>
      </c>
      <c r="IM79" s="794">
        <v>0.98</v>
      </c>
      <c r="IN79" s="794">
        <v>0.98</v>
      </c>
      <c r="IO79" s="794">
        <v>0.98</v>
      </c>
      <c r="IP79" s="794">
        <v>0.53</v>
      </c>
      <c r="IQ79" s="794">
        <v>0.53</v>
      </c>
      <c r="IR79" s="794">
        <v>0.53</v>
      </c>
      <c r="IS79" s="794">
        <v>0.53</v>
      </c>
      <c r="IT79" s="794">
        <v>0.53</v>
      </c>
      <c r="IU79" s="794">
        <v>0.53</v>
      </c>
      <c r="IV79" s="794">
        <v>0.53</v>
      </c>
      <c r="IW79" s="794">
        <v>0.69</v>
      </c>
      <c r="IX79" s="794">
        <v>0.69</v>
      </c>
      <c r="IY79" s="794">
        <v>0.69</v>
      </c>
      <c r="IZ79" s="794">
        <v>0.69</v>
      </c>
      <c r="JA79" s="794">
        <v>0.69</v>
      </c>
      <c r="JB79" s="794">
        <v>1.22</v>
      </c>
      <c r="JC79" s="794">
        <v>1.22</v>
      </c>
      <c r="JD79" s="794">
        <v>1.22</v>
      </c>
      <c r="JE79" s="794">
        <v>1.22</v>
      </c>
      <c r="JF79" s="794">
        <v>1.01</v>
      </c>
      <c r="JG79" s="794">
        <v>1.01</v>
      </c>
      <c r="JH79" s="794">
        <v>1.01</v>
      </c>
      <c r="JI79" s="794">
        <v>1.01</v>
      </c>
      <c r="JJ79" s="794">
        <v>0.94</v>
      </c>
      <c r="JK79" s="794">
        <v>0.94</v>
      </c>
      <c r="JL79" s="794">
        <v>0.94</v>
      </c>
      <c r="JM79" s="794">
        <v>0.94</v>
      </c>
      <c r="JN79" s="794">
        <v>1.22</v>
      </c>
      <c r="JO79" s="794">
        <v>1.22</v>
      </c>
      <c r="JP79" s="794">
        <v>1.22</v>
      </c>
      <c r="JQ79" s="794">
        <v>1.22</v>
      </c>
      <c r="JR79" s="794">
        <v>1.18</v>
      </c>
      <c r="JS79" s="794">
        <v>1.18</v>
      </c>
      <c r="JT79" s="794">
        <v>1.18</v>
      </c>
      <c r="JU79" s="794">
        <v>1.43</v>
      </c>
      <c r="JV79" s="794">
        <v>1.43</v>
      </c>
      <c r="JW79" s="794">
        <v>1.43</v>
      </c>
      <c r="JX79" s="794">
        <v>1.43</v>
      </c>
      <c r="JY79" s="794">
        <v>2.0499999999999998</v>
      </c>
      <c r="JZ79" s="794">
        <v>2.0499999999999998</v>
      </c>
      <c r="KA79" s="794">
        <v>1.26</v>
      </c>
      <c r="KB79" s="794">
        <v>1.26</v>
      </c>
      <c r="KC79" s="794">
        <v>1.26</v>
      </c>
      <c r="KD79" s="794">
        <v>1.18</v>
      </c>
      <c r="KE79" s="794">
        <v>1.49</v>
      </c>
      <c r="KF79" s="794">
        <v>1.49</v>
      </c>
      <c r="KG79" s="794">
        <v>1.49</v>
      </c>
      <c r="KH79" s="794">
        <v>0.98</v>
      </c>
      <c r="KI79" s="794">
        <v>0.98</v>
      </c>
      <c r="KJ79" s="794">
        <v>0.98</v>
      </c>
      <c r="KK79" s="794">
        <v>0.98</v>
      </c>
      <c r="KL79" s="794">
        <v>0.98</v>
      </c>
      <c r="KM79" s="794">
        <v>0.98</v>
      </c>
      <c r="KN79" s="794">
        <v>0.98</v>
      </c>
      <c r="KO79" s="794">
        <v>0.98</v>
      </c>
      <c r="KP79" s="794">
        <v>0.53</v>
      </c>
      <c r="KQ79" s="794">
        <v>0.53</v>
      </c>
      <c r="KR79" s="794">
        <v>0.53</v>
      </c>
      <c r="KS79" s="794">
        <v>0.53</v>
      </c>
      <c r="KT79" s="794">
        <v>0.53</v>
      </c>
      <c r="KU79" s="794">
        <v>0.53</v>
      </c>
      <c r="KV79" s="794">
        <v>0.53</v>
      </c>
      <c r="KW79" s="794">
        <v>0.69</v>
      </c>
      <c r="KX79" s="794">
        <v>0.69</v>
      </c>
      <c r="KY79" s="794">
        <v>0.69</v>
      </c>
      <c r="KZ79" s="794">
        <v>0.69</v>
      </c>
      <c r="LA79" s="794">
        <v>0.69</v>
      </c>
      <c r="LB79" s="794">
        <v>1.22</v>
      </c>
      <c r="LC79" s="794">
        <v>1.22</v>
      </c>
      <c r="LD79" s="794">
        <v>1.22</v>
      </c>
      <c r="LE79" s="794">
        <v>1.22</v>
      </c>
      <c r="LF79" s="794">
        <v>1.01</v>
      </c>
      <c r="LG79" s="794">
        <v>1.01</v>
      </c>
      <c r="LH79" s="794">
        <v>1.01</v>
      </c>
      <c r="LI79" s="794">
        <v>1.01</v>
      </c>
      <c r="LJ79" s="794">
        <v>0.94</v>
      </c>
      <c r="LK79" s="794">
        <v>0.94</v>
      </c>
      <c r="LL79" s="794">
        <v>0.94</v>
      </c>
      <c r="LM79" s="794">
        <v>0.94</v>
      </c>
      <c r="LN79" s="794">
        <v>1.22</v>
      </c>
      <c r="LO79" s="794">
        <v>1.22</v>
      </c>
      <c r="LP79" s="794">
        <v>1.22</v>
      </c>
      <c r="LQ79" s="794">
        <v>1.22</v>
      </c>
      <c r="LR79" s="794">
        <v>1.18</v>
      </c>
      <c r="LS79" s="794">
        <v>1.18</v>
      </c>
      <c r="LT79" s="794">
        <v>1.18</v>
      </c>
      <c r="LU79" s="794">
        <v>1.43</v>
      </c>
      <c r="LV79" s="794">
        <v>1.43</v>
      </c>
      <c r="LW79" s="794">
        <v>1.43</v>
      </c>
      <c r="LX79" s="794">
        <v>1.43</v>
      </c>
      <c r="LY79" s="794">
        <v>2.0499999999999998</v>
      </c>
      <c r="LZ79" s="794">
        <v>2.0499999999999998</v>
      </c>
      <c r="MA79" s="794">
        <v>1.26</v>
      </c>
      <c r="MB79" s="794">
        <v>1.26</v>
      </c>
      <c r="MC79" s="794">
        <v>1.26</v>
      </c>
      <c r="MD79" s="794">
        <v>1.18</v>
      </c>
      <c r="ME79" s="794">
        <v>1.49</v>
      </c>
      <c r="MF79" s="794">
        <v>1.49</v>
      </c>
      <c r="MG79" s="794">
        <v>1.49</v>
      </c>
      <c r="MH79" s="794">
        <v>0.98</v>
      </c>
      <c r="MI79" s="794">
        <v>0.98</v>
      </c>
      <c r="MJ79" s="794">
        <v>0.98</v>
      </c>
      <c r="MK79" s="794">
        <v>0.98</v>
      </c>
      <c r="ML79" s="794">
        <v>0.98</v>
      </c>
      <c r="MM79" s="794">
        <v>0.98</v>
      </c>
      <c r="MN79" s="794">
        <v>0.98</v>
      </c>
      <c r="MO79" s="794">
        <v>0.98</v>
      </c>
      <c r="MP79" s="794">
        <v>0.53</v>
      </c>
      <c r="MQ79" s="794">
        <v>0.53</v>
      </c>
      <c r="MR79" s="794">
        <v>0.53</v>
      </c>
      <c r="MS79" s="794">
        <v>0.53</v>
      </c>
      <c r="MT79" s="794">
        <v>0.53</v>
      </c>
      <c r="MU79" s="794">
        <v>0.53</v>
      </c>
      <c r="MV79" s="794">
        <v>0.53</v>
      </c>
      <c r="MW79" s="794">
        <v>0.69</v>
      </c>
      <c r="MX79" s="794">
        <v>0.69</v>
      </c>
      <c r="MY79" s="794">
        <v>0.69</v>
      </c>
      <c r="MZ79" s="794">
        <v>0.69</v>
      </c>
      <c r="NA79" s="794">
        <v>0.69</v>
      </c>
      <c r="NB79" s="794">
        <v>1.22</v>
      </c>
      <c r="NC79" s="794">
        <v>1.22</v>
      </c>
      <c r="ND79" s="794">
        <v>1.22</v>
      </c>
      <c r="NE79" s="794">
        <v>1.22</v>
      </c>
      <c r="NF79" s="794">
        <v>1.01</v>
      </c>
      <c r="NG79" s="794">
        <v>1.01</v>
      </c>
      <c r="NH79" s="794">
        <v>1.01</v>
      </c>
      <c r="NI79" s="794">
        <v>1.01</v>
      </c>
      <c r="NJ79" s="794">
        <v>0.94</v>
      </c>
      <c r="NK79" s="794">
        <v>0.94</v>
      </c>
      <c r="NL79" s="794">
        <v>0.94</v>
      </c>
      <c r="NM79" s="794">
        <v>0.94</v>
      </c>
      <c r="NN79" s="794">
        <v>1.22</v>
      </c>
      <c r="NO79" s="794">
        <v>1.22</v>
      </c>
      <c r="NP79" s="794">
        <v>1.22</v>
      </c>
      <c r="NQ79" s="794">
        <v>1.22</v>
      </c>
      <c r="NR79" s="794">
        <v>1.18</v>
      </c>
      <c r="NS79" s="794">
        <v>1.18</v>
      </c>
      <c r="NT79" s="794">
        <v>1.18</v>
      </c>
      <c r="NU79" s="794">
        <v>1.43</v>
      </c>
      <c r="NV79" s="794">
        <v>1.43</v>
      </c>
      <c r="NW79" s="794">
        <v>1.43</v>
      </c>
      <c r="NX79" s="794">
        <v>1.43</v>
      </c>
      <c r="NY79" s="794">
        <v>2.0499999999999998</v>
      </c>
      <c r="NZ79" s="794">
        <v>2.0499999999999998</v>
      </c>
      <c r="OA79" s="794">
        <v>1.26</v>
      </c>
      <c r="OB79" s="794">
        <v>1.26</v>
      </c>
      <c r="OC79" s="794">
        <v>1.26</v>
      </c>
      <c r="OD79" s="794">
        <v>1.18</v>
      </c>
      <c r="OE79" s="794">
        <v>1.49</v>
      </c>
      <c r="OF79" s="794">
        <v>1.49</v>
      </c>
      <c r="OG79" s="794">
        <v>1.49</v>
      </c>
      <c r="OH79" s="794">
        <v>0.98</v>
      </c>
      <c r="OI79" s="794">
        <v>0.98</v>
      </c>
      <c r="OJ79" s="794">
        <v>0.98</v>
      </c>
      <c r="OK79" s="794">
        <v>0.98</v>
      </c>
      <c r="OL79" s="794">
        <v>0.98</v>
      </c>
      <c r="OM79" s="794">
        <v>0.98</v>
      </c>
      <c r="ON79" s="794">
        <v>0.98</v>
      </c>
      <c r="OO79" s="794">
        <v>0.98</v>
      </c>
      <c r="OP79" s="794">
        <v>0.53</v>
      </c>
      <c r="OQ79" s="794">
        <v>0.53</v>
      </c>
      <c r="OR79" s="794">
        <v>0.53</v>
      </c>
      <c r="OS79" s="794">
        <v>0.53</v>
      </c>
      <c r="OT79" s="794">
        <v>0.53</v>
      </c>
      <c r="OU79" s="794">
        <v>0.53</v>
      </c>
      <c r="OV79" s="794">
        <v>0.53</v>
      </c>
      <c r="OW79" s="794">
        <v>0.69</v>
      </c>
      <c r="OX79" s="794">
        <v>0.69</v>
      </c>
      <c r="OY79" s="794">
        <v>0.69</v>
      </c>
      <c r="OZ79" s="794">
        <v>0.69</v>
      </c>
      <c r="PA79" s="794">
        <v>0.69</v>
      </c>
      <c r="PB79" s="794">
        <v>1.22</v>
      </c>
      <c r="PC79" s="794">
        <v>1.22</v>
      </c>
      <c r="PD79" s="794">
        <v>1.22</v>
      </c>
      <c r="PE79" s="794">
        <v>1.22</v>
      </c>
      <c r="PF79" s="794">
        <v>1.01</v>
      </c>
      <c r="PG79" s="794">
        <v>1.01</v>
      </c>
      <c r="PH79" s="794">
        <v>1.01</v>
      </c>
      <c r="PI79" s="794">
        <v>1.01</v>
      </c>
      <c r="PJ79" s="794">
        <v>0.94</v>
      </c>
      <c r="PK79" s="794">
        <v>0.94</v>
      </c>
      <c r="PL79" s="794">
        <v>0.94</v>
      </c>
      <c r="PM79" s="794">
        <v>0.94</v>
      </c>
      <c r="PN79" s="794">
        <v>1.22</v>
      </c>
      <c r="PO79" s="794">
        <v>1.22</v>
      </c>
      <c r="PP79" s="794">
        <v>1.22</v>
      </c>
      <c r="PQ79" s="794">
        <v>1.22</v>
      </c>
      <c r="PR79" s="794">
        <v>1.18</v>
      </c>
      <c r="PS79" s="794">
        <v>1.18</v>
      </c>
      <c r="PT79" s="794">
        <v>1.18</v>
      </c>
      <c r="PU79" s="794">
        <v>1.43</v>
      </c>
      <c r="PV79" s="794">
        <v>1.43</v>
      </c>
      <c r="PW79" s="794">
        <v>1.43</v>
      </c>
      <c r="PX79" s="794">
        <v>1.43</v>
      </c>
      <c r="PY79" s="794">
        <v>2.0499999999999998</v>
      </c>
      <c r="PZ79" s="794">
        <v>2.0499999999999998</v>
      </c>
      <c r="QA79" s="794">
        <v>1.26</v>
      </c>
      <c r="QB79" s="794">
        <v>1.26</v>
      </c>
      <c r="QC79" s="794">
        <v>1.26</v>
      </c>
      <c r="QD79" s="794">
        <v>1.18</v>
      </c>
      <c r="QE79" s="794">
        <v>1.49</v>
      </c>
      <c r="QF79" s="794">
        <v>1.49</v>
      </c>
      <c r="QG79" s="794">
        <v>1.49</v>
      </c>
      <c r="QH79" s="794">
        <v>0.98</v>
      </c>
      <c r="QI79" s="794">
        <v>0.98</v>
      </c>
      <c r="QJ79" s="794">
        <v>0.98</v>
      </c>
      <c r="QK79" s="794">
        <v>0.98</v>
      </c>
      <c r="QL79" s="794">
        <v>0.98</v>
      </c>
      <c r="QM79" s="794">
        <v>0.98</v>
      </c>
      <c r="QN79" s="794">
        <v>0.98</v>
      </c>
      <c r="QO79" s="794">
        <v>0.98</v>
      </c>
      <c r="QP79" s="794">
        <v>0.53</v>
      </c>
      <c r="QQ79" s="794">
        <v>0.53</v>
      </c>
      <c r="QR79" s="794">
        <v>0.53</v>
      </c>
      <c r="QS79" s="794">
        <v>0.53</v>
      </c>
      <c r="QT79" s="794">
        <v>0.53</v>
      </c>
      <c r="QU79" s="794">
        <v>0.53</v>
      </c>
      <c r="QV79" s="794">
        <v>0.53</v>
      </c>
      <c r="QW79" s="794">
        <v>0.69</v>
      </c>
      <c r="QX79" s="794">
        <v>0.69</v>
      </c>
      <c r="QY79" s="794">
        <v>0.69</v>
      </c>
      <c r="QZ79" s="794">
        <v>0.69</v>
      </c>
      <c r="RA79" s="794">
        <v>0.69</v>
      </c>
      <c r="RB79" s="794">
        <v>1.22</v>
      </c>
      <c r="RC79" s="794">
        <v>1.22</v>
      </c>
      <c r="RD79" s="794">
        <v>1.22</v>
      </c>
      <c r="RE79" s="794">
        <v>1.22</v>
      </c>
      <c r="RF79" s="794">
        <v>1.01</v>
      </c>
      <c r="RG79" s="794">
        <v>1.01</v>
      </c>
      <c r="RH79" s="794">
        <v>1.01</v>
      </c>
      <c r="RI79" s="794">
        <v>1.01</v>
      </c>
      <c r="RJ79" s="794">
        <v>0.94</v>
      </c>
      <c r="RK79" s="794">
        <v>0.94</v>
      </c>
      <c r="RL79" s="794">
        <v>0.94</v>
      </c>
      <c r="RM79" s="794">
        <v>0.94</v>
      </c>
      <c r="RN79" s="794">
        <v>1.22</v>
      </c>
      <c r="RO79" s="794">
        <v>1.22</v>
      </c>
      <c r="RP79" s="794">
        <v>1.22</v>
      </c>
      <c r="RQ79" s="794">
        <v>1.22</v>
      </c>
      <c r="RR79" s="794">
        <v>1.22</v>
      </c>
      <c r="RS79" s="794">
        <v>1.22</v>
      </c>
      <c r="RT79" s="794">
        <v>1.22</v>
      </c>
      <c r="RU79" s="794">
        <v>1.43</v>
      </c>
      <c r="RV79" s="794">
        <v>1.43</v>
      </c>
      <c r="RW79" s="794">
        <v>1.43</v>
      </c>
      <c r="RX79" s="794">
        <v>1.43</v>
      </c>
      <c r="RY79" s="794">
        <v>2.0499999999999998</v>
      </c>
      <c r="RZ79" s="794">
        <v>2.0499999999999998</v>
      </c>
      <c r="SA79" s="794">
        <v>1.26</v>
      </c>
      <c r="SB79" s="794">
        <v>1.26</v>
      </c>
      <c r="SC79" s="794">
        <v>1.26</v>
      </c>
      <c r="SD79" s="794">
        <v>1.18</v>
      </c>
      <c r="SE79" s="794">
        <v>1.18</v>
      </c>
      <c r="SF79" s="794">
        <v>1.18</v>
      </c>
      <c r="SG79" s="794">
        <v>1.18</v>
      </c>
      <c r="SH79" s="794">
        <v>0.98</v>
      </c>
      <c r="SI79" s="795">
        <v>0.98</v>
      </c>
      <c r="SJ79" s="471" t="s">
        <v>491</v>
      </c>
      <c r="SK79" s="452"/>
      <c r="SL79" s="440"/>
      <c r="SM79" s="440"/>
      <c r="SN79" s="440"/>
    </row>
    <row r="80" spans="1:508" outlineLevel="3" x14ac:dyDescent="0.25">
      <c r="A80" s="440"/>
      <c r="B80" s="449"/>
      <c r="C80" s="659">
        <f t="shared" si="32"/>
        <v>4</v>
      </c>
      <c r="D80" s="471"/>
      <c r="E80" s="529"/>
      <c r="F80" s="529"/>
      <c r="G80" s="471"/>
      <c r="H80" s="682"/>
      <c r="I80" s="683" t="s">
        <v>235</v>
      </c>
      <c r="J80" s="684"/>
      <c r="K80" s="796">
        <v>1.7</v>
      </c>
      <c r="L80" s="797">
        <v>1.7</v>
      </c>
      <c r="M80" s="797">
        <v>1.7</v>
      </c>
      <c r="N80" s="797">
        <v>2.09</v>
      </c>
      <c r="O80" s="797">
        <v>2.09</v>
      </c>
      <c r="P80" s="797">
        <v>2.09</v>
      </c>
      <c r="Q80" s="797">
        <v>2.09</v>
      </c>
      <c r="R80" s="797">
        <v>2.09</v>
      </c>
      <c r="S80" s="797">
        <v>2.09</v>
      </c>
      <c r="T80" s="797">
        <v>2.09</v>
      </c>
      <c r="U80" s="797">
        <v>2.17</v>
      </c>
      <c r="V80" s="797">
        <v>2.17</v>
      </c>
      <c r="W80" s="797">
        <v>2.17</v>
      </c>
      <c r="X80" s="797">
        <v>2.17</v>
      </c>
      <c r="Y80" s="797">
        <v>2.2400000000000002</v>
      </c>
      <c r="Z80" s="797">
        <v>2.2400000000000002</v>
      </c>
      <c r="AA80" s="797">
        <v>2.0099999999999998</v>
      </c>
      <c r="AB80" s="797">
        <v>2.0099999999999998</v>
      </c>
      <c r="AC80" s="797">
        <v>2.0099999999999998</v>
      </c>
      <c r="AD80" s="797">
        <v>1.36</v>
      </c>
      <c r="AE80" s="797">
        <v>1.36</v>
      </c>
      <c r="AF80" s="797">
        <v>1.36</v>
      </c>
      <c r="AG80" s="797">
        <v>1.36</v>
      </c>
      <c r="AH80" s="797">
        <v>1.25</v>
      </c>
      <c r="AI80" s="797">
        <v>1.25</v>
      </c>
      <c r="AJ80" s="797">
        <v>1.25</v>
      </c>
      <c r="AK80" s="797">
        <v>1.25</v>
      </c>
      <c r="AL80" s="797">
        <v>1.25</v>
      </c>
      <c r="AM80" s="797">
        <v>1.25</v>
      </c>
      <c r="AN80" s="797">
        <v>1.25</v>
      </c>
      <c r="AO80" s="797">
        <v>1.25</v>
      </c>
      <c r="AP80" s="797">
        <v>0.74</v>
      </c>
      <c r="AQ80" s="797">
        <v>0.74</v>
      </c>
      <c r="AR80" s="797">
        <v>0.74</v>
      </c>
      <c r="AS80" s="797">
        <v>0.74</v>
      </c>
      <c r="AT80" s="797">
        <v>0.74</v>
      </c>
      <c r="AU80" s="797">
        <v>0.74</v>
      </c>
      <c r="AV80" s="797">
        <v>0.74</v>
      </c>
      <c r="AW80" s="797">
        <v>1.1299999999999999</v>
      </c>
      <c r="AX80" s="797">
        <v>1.1299999999999999</v>
      </c>
      <c r="AY80" s="797">
        <v>1.1299999999999999</v>
      </c>
      <c r="AZ80" s="797">
        <v>1.1299999999999999</v>
      </c>
      <c r="BA80" s="797">
        <v>1.1299999999999999</v>
      </c>
      <c r="BB80" s="797">
        <v>1.7</v>
      </c>
      <c r="BC80" s="797">
        <v>1.7</v>
      </c>
      <c r="BD80" s="797">
        <v>1.7</v>
      </c>
      <c r="BE80" s="797">
        <v>1.7</v>
      </c>
      <c r="BF80" s="797">
        <v>1.7</v>
      </c>
      <c r="BG80" s="797">
        <v>1.7</v>
      </c>
      <c r="BH80" s="797">
        <v>1.7</v>
      </c>
      <c r="BI80" s="797">
        <v>1.7</v>
      </c>
      <c r="BJ80" s="797">
        <v>1.7</v>
      </c>
      <c r="BK80" s="797">
        <v>1.7</v>
      </c>
      <c r="BL80" s="797">
        <v>1.7</v>
      </c>
      <c r="BM80" s="797">
        <v>1.7</v>
      </c>
      <c r="BN80" s="797">
        <v>2.09</v>
      </c>
      <c r="BO80" s="797">
        <v>2.09</v>
      </c>
      <c r="BP80" s="797">
        <v>2.09</v>
      </c>
      <c r="BQ80" s="797">
        <v>2.09</v>
      </c>
      <c r="BR80" s="797">
        <v>2.06</v>
      </c>
      <c r="BS80" s="797">
        <v>2.06</v>
      </c>
      <c r="BT80" s="797">
        <v>2.06</v>
      </c>
      <c r="BU80" s="797">
        <v>2.17</v>
      </c>
      <c r="BV80" s="797">
        <v>2.17</v>
      </c>
      <c r="BW80" s="797">
        <v>2.17</v>
      </c>
      <c r="BX80" s="797">
        <v>2.17</v>
      </c>
      <c r="BY80" s="797">
        <v>2.2400000000000002</v>
      </c>
      <c r="BZ80" s="797">
        <v>2.2400000000000002</v>
      </c>
      <c r="CA80" s="797">
        <v>2.0099999999999998</v>
      </c>
      <c r="CB80" s="797">
        <v>2.0099999999999998</v>
      </c>
      <c r="CC80" s="797">
        <v>2.04</v>
      </c>
      <c r="CD80" s="797">
        <v>1.36</v>
      </c>
      <c r="CE80" s="797">
        <v>1.36</v>
      </c>
      <c r="CF80" s="797">
        <v>1.36</v>
      </c>
      <c r="CG80" s="797">
        <v>1.36</v>
      </c>
      <c r="CH80" s="797">
        <v>1.25</v>
      </c>
      <c r="CI80" s="797">
        <v>1.25</v>
      </c>
      <c r="CJ80" s="797">
        <v>1.25</v>
      </c>
      <c r="CK80" s="797">
        <v>1.25</v>
      </c>
      <c r="CL80" s="797">
        <v>1.25</v>
      </c>
      <c r="CM80" s="797">
        <v>1.25</v>
      </c>
      <c r="CN80" s="797">
        <v>1.25</v>
      </c>
      <c r="CO80" s="797">
        <v>1.25</v>
      </c>
      <c r="CP80" s="797">
        <v>0.74</v>
      </c>
      <c r="CQ80" s="797">
        <v>0.74</v>
      </c>
      <c r="CR80" s="797">
        <v>0.74</v>
      </c>
      <c r="CS80" s="797">
        <v>0.74</v>
      </c>
      <c r="CT80" s="797">
        <v>0.74</v>
      </c>
      <c r="CU80" s="797">
        <v>0.74</v>
      </c>
      <c r="CV80" s="797">
        <v>0.74</v>
      </c>
      <c r="CW80" s="797">
        <v>1.1299999999999999</v>
      </c>
      <c r="CX80" s="797">
        <v>1.1299999999999999</v>
      </c>
      <c r="CY80" s="797">
        <v>1.1299999999999999</v>
      </c>
      <c r="CZ80" s="797">
        <v>1.1299999999999999</v>
      </c>
      <c r="DA80" s="797">
        <v>1.1299999999999999</v>
      </c>
      <c r="DB80" s="797">
        <v>1.72</v>
      </c>
      <c r="DC80" s="797">
        <v>1.72</v>
      </c>
      <c r="DD80" s="797">
        <v>1.72</v>
      </c>
      <c r="DE80" s="797">
        <v>1.72</v>
      </c>
      <c r="DF80" s="797">
        <v>1.75</v>
      </c>
      <c r="DG80" s="797">
        <v>1.75</v>
      </c>
      <c r="DH80" s="797">
        <v>1.75</v>
      </c>
      <c r="DI80" s="797">
        <v>1.75</v>
      </c>
      <c r="DJ80" s="797">
        <v>1.72</v>
      </c>
      <c r="DK80" s="797">
        <v>1.72</v>
      </c>
      <c r="DL80" s="797">
        <v>1.72</v>
      </c>
      <c r="DM80" s="797">
        <v>1.72</v>
      </c>
      <c r="DN80" s="797">
        <v>1.85</v>
      </c>
      <c r="DO80" s="797">
        <v>1.85</v>
      </c>
      <c r="DP80" s="797">
        <v>1.85</v>
      </c>
      <c r="DQ80" s="797">
        <v>1.85</v>
      </c>
      <c r="DR80" s="797">
        <v>1.95</v>
      </c>
      <c r="DS80" s="797">
        <v>1.95</v>
      </c>
      <c r="DT80" s="797">
        <v>1.95</v>
      </c>
      <c r="DU80" s="797">
        <v>2.14</v>
      </c>
      <c r="DV80" s="797">
        <v>2.14</v>
      </c>
      <c r="DW80" s="797">
        <v>2.14</v>
      </c>
      <c r="DX80" s="797">
        <v>2.14</v>
      </c>
      <c r="DY80" s="797">
        <v>2.21</v>
      </c>
      <c r="DZ80" s="797">
        <v>2.21</v>
      </c>
      <c r="EA80" s="797">
        <v>2.06</v>
      </c>
      <c r="EB80" s="797">
        <v>2.06</v>
      </c>
      <c r="EC80" s="797">
        <v>2.12</v>
      </c>
      <c r="ED80" s="797">
        <v>1.77</v>
      </c>
      <c r="EE80" s="797">
        <v>1.77</v>
      </c>
      <c r="EF80" s="797">
        <v>1.77</v>
      </c>
      <c r="EG80" s="797">
        <v>1.77</v>
      </c>
      <c r="EH80" s="797">
        <v>1.64</v>
      </c>
      <c r="EI80" s="797">
        <v>1.64</v>
      </c>
      <c r="EJ80" s="797">
        <v>1.64</v>
      </c>
      <c r="EK80" s="797">
        <v>1.64</v>
      </c>
      <c r="EL80" s="797">
        <v>1.64</v>
      </c>
      <c r="EM80" s="797">
        <v>1.64</v>
      </c>
      <c r="EN80" s="797">
        <v>1.64</v>
      </c>
      <c r="EO80" s="797">
        <v>1.64</v>
      </c>
      <c r="EP80" s="797">
        <v>1.03</v>
      </c>
      <c r="EQ80" s="797">
        <v>1.03</v>
      </c>
      <c r="ER80" s="797">
        <v>1.03</v>
      </c>
      <c r="ES80" s="797">
        <v>1.03</v>
      </c>
      <c r="ET80" s="797">
        <v>1.03</v>
      </c>
      <c r="EU80" s="797">
        <v>1.03</v>
      </c>
      <c r="EV80" s="797">
        <v>1.03</v>
      </c>
      <c r="EW80" s="797">
        <v>1.06</v>
      </c>
      <c r="EX80" s="797">
        <v>1.06</v>
      </c>
      <c r="EY80" s="797">
        <v>1.06</v>
      </c>
      <c r="EZ80" s="797">
        <v>1.06</v>
      </c>
      <c r="FA80" s="797">
        <v>1.06</v>
      </c>
      <c r="FB80" s="797">
        <v>1.71</v>
      </c>
      <c r="FC80" s="797">
        <v>1.71</v>
      </c>
      <c r="FD80" s="797">
        <v>1.71</v>
      </c>
      <c r="FE80" s="797">
        <v>1.71</v>
      </c>
      <c r="FF80" s="797">
        <v>1.81</v>
      </c>
      <c r="FG80" s="797">
        <v>1.81</v>
      </c>
      <c r="FH80" s="797">
        <v>1.81</v>
      </c>
      <c r="FI80" s="797">
        <v>1.81</v>
      </c>
      <c r="FJ80" s="797">
        <v>1.82</v>
      </c>
      <c r="FK80" s="797">
        <v>1.82</v>
      </c>
      <c r="FL80" s="797">
        <v>1.82</v>
      </c>
      <c r="FM80" s="797">
        <v>1.82</v>
      </c>
      <c r="FN80" s="797">
        <v>2.06</v>
      </c>
      <c r="FO80" s="797">
        <v>2.06</v>
      </c>
      <c r="FP80" s="797">
        <v>2.06</v>
      </c>
      <c r="FQ80" s="797">
        <v>2.06</v>
      </c>
      <c r="FR80" s="797">
        <v>2.08</v>
      </c>
      <c r="FS80" s="797">
        <v>2.08</v>
      </c>
      <c r="FT80" s="797">
        <v>2.08</v>
      </c>
      <c r="FU80" s="797">
        <v>2.16</v>
      </c>
      <c r="FV80" s="797">
        <v>2.16</v>
      </c>
      <c r="FW80" s="797">
        <v>2.16</v>
      </c>
      <c r="FX80" s="797">
        <v>2.16</v>
      </c>
      <c r="FY80" s="797">
        <v>2.2400000000000002</v>
      </c>
      <c r="FZ80" s="797">
        <v>2.2400000000000002</v>
      </c>
      <c r="GA80" s="797">
        <v>2.0499999999999998</v>
      </c>
      <c r="GB80" s="797">
        <v>2.0499999999999998</v>
      </c>
      <c r="GC80" s="797">
        <v>2.0499999999999998</v>
      </c>
      <c r="GD80" s="797">
        <v>1.81</v>
      </c>
      <c r="GE80" s="797">
        <v>2.0299999999999998</v>
      </c>
      <c r="GF80" s="797">
        <v>2.0299999999999998</v>
      </c>
      <c r="GG80" s="797">
        <v>2.0299999999999998</v>
      </c>
      <c r="GH80" s="797">
        <v>1.93</v>
      </c>
      <c r="GI80" s="797">
        <v>1.93</v>
      </c>
      <c r="GJ80" s="797">
        <v>1.93</v>
      </c>
      <c r="GK80" s="797">
        <v>1.93</v>
      </c>
      <c r="GL80" s="797">
        <v>1.93</v>
      </c>
      <c r="GM80" s="797">
        <v>1.93</v>
      </c>
      <c r="GN80" s="797">
        <v>1.93</v>
      </c>
      <c r="GO80" s="797">
        <v>1.93</v>
      </c>
      <c r="GP80" s="797">
        <v>0.97</v>
      </c>
      <c r="GQ80" s="797">
        <v>0.97</v>
      </c>
      <c r="GR80" s="797">
        <v>0.97</v>
      </c>
      <c r="GS80" s="797">
        <v>0.97</v>
      </c>
      <c r="GT80" s="797">
        <v>0.97</v>
      </c>
      <c r="GU80" s="797">
        <v>0.97</v>
      </c>
      <c r="GV80" s="797">
        <v>0.97</v>
      </c>
      <c r="GW80" s="797">
        <v>1.06</v>
      </c>
      <c r="GX80" s="797">
        <v>1.06</v>
      </c>
      <c r="GY80" s="797">
        <v>1.06</v>
      </c>
      <c r="GZ80" s="797">
        <v>1.06</v>
      </c>
      <c r="HA80" s="797">
        <v>1.06</v>
      </c>
      <c r="HB80" s="797">
        <v>1.71</v>
      </c>
      <c r="HC80" s="797">
        <v>1.71</v>
      </c>
      <c r="HD80" s="797">
        <v>1.71</v>
      </c>
      <c r="HE80" s="797">
        <v>1.71</v>
      </c>
      <c r="HF80" s="797">
        <v>1.81</v>
      </c>
      <c r="HG80" s="797">
        <v>1.81</v>
      </c>
      <c r="HH80" s="797">
        <v>1.81</v>
      </c>
      <c r="HI80" s="797">
        <v>1.81</v>
      </c>
      <c r="HJ80" s="797">
        <v>1.82</v>
      </c>
      <c r="HK80" s="797">
        <v>1.82</v>
      </c>
      <c r="HL80" s="797">
        <v>1.82</v>
      </c>
      <c r="HM80" s="797">
        <v>1.82</v>
      </c>
      <c r="HN80" s="797">
        <v>2.06</v>
      </c>
      <c r="HO80" s="797">
        <v>2.06</v>
      </c>
      <c r="HP80" s="797">
        <v>2.06</v>
      </c>
      <c r="HQ80" s="797">
        <v>2.06</v>
      </c>
      <c r="HR80" s="797">
        <v>2.08</v>
      </c>
      <c r="HS80" s="797">
        <v>2.08</v>
      </c>
      <c r="HT80" s="797">
        <v>2.08</v>
      </c>
      <c r="HU80" s="797">
        <v>2.16</v>
      </c>
      <c r="HV80" s="797">
        <v>2.16</v>
      </c>
      <c r="HW80" s="797">
        <v>2.16</v>
      </c>
      <c r="HX80" s="797">
        <v>2.16</v>
      </c>
      <c r="HY80" s="797">
        <v>2.2400000000000002</v>
      </c>
      <c r="HZ80" s="797">
        <v>2.2400000000000002</v>
      </c>
      <c r="IA80" s="797">
        <v>2.0499999999999998</v>
      </c>
      <c r="IB80" s="797">
        <v>2.0499999999999998</v>
      </c>
      <c r="IC80" s="797">
        <v>2.0499999999999998</v>
      </c>
      <c r="ID80" s="797">
        <v>1.81</v>
      </c>
      <c r="IE80" s="797">
        <v>2.0299999999999998</v>
      </c>
      <c r="IF80" s="797">
        <v>2.0299999999999998</v>
      </c>
      <c r="IG80" s="797">
        <v>2.0299999999999998</v>
      </c>
      <c r="IH80" s="797">
        <v>1.93</v>
      </c>
      <c r="II80" s="797">
        <v>1.93</v>
      </c>
      <c r="IJ80" s="797">
        <v>1.93</v>
      </c>
      <c r="IK80" s="797">
        <v>1.93</v>
      </c>
      <c r="IL80" s="797">
        <v>1.93</v>
      </c>
      <c r="IM80" s="797">
        <v>1.93</v>
      </c>
      <c r="IN80" s="797">
        <v>1.93</v>
      </c>
      <c r="IO80" s="797">
        <v>1.93</v>
      </c>
      <c r="IP80" s="797">
        <v>0.97</v>
      </c>
      <c r="IQ80" s="797">
        <v>0.97</v>
      </c>
      <c r="IR80" s="797">
        <v>0.97</v>
      </c>
      <c r="IS80" s="797">
        <v>0.97</v>
      </c>
      <c r="IT80" s="797">
        <v>0.97</v>
      </c>
      <c r="IU80" s="797">
        <v>0.97</v>
      </c>
      <c r="IV80" s="797">
        <v>0.97</v>
      </c>
      <c r="IW80" s="797">
        <v>1.06</v>
      </c>
      <c r="IX80" s="797">
        <v>1.06</v>
      </c>
      <c r="IY80" s="797">
        <v>1.06</v>
      </c>
      <c r="IZ80" s="797">
        <v>1.06</v>
      </c>
      <c r="JA80" s="797">
        <v>1.06</v>
      </c>
      <c r="JB80" s="797">
        <v>1.71</v>
      </c>
      <c r="JC80" s="797">
        <v>1.71</v>
      </c>
      <c r="JD80" s="797">
        <v>1.71</v>
      </c>
      <c r="JE80" s="797">
        <v>1.71</v>
      </c>
      <c r="JF80" s="797">
        <v>1.81</v>
      </c>
      <c r="JG80" s="797">
        <v>1.81</v>
      </c>
      <c r="JH80" s="797">
        <v>1.81</v>
      </c>
      <c r="JI80" s="797">
        <v>1.81</v>
      </c>
      <c r="JJ80" s="797">
        <v>1.82</v>
      </c>
      <c r="JK80" s="797">
        <v>1.82</v>
      </c>
      <c r="JL80" s="797">
        <v>1.82</v>
      </c>
      <c r="JM80" s="797">
        <v>1.82</v>
      </c>
      <c r="JN80" s="797">
        <v>2.06</v>
      </c>
      <c r="JO80" s="797">
        <v>2.06</v>
      </c>
      <c r="JP80" s="797">
        <v>2.06</v>
      </c>
      <c r="JQ80" s="797">
        <v>2.06</v>
      </c>
      <c r="JR80" s="797">
        <v>2.08</v>
      </c>
      <c r="JS80" s="797">
        <v>2.08</v>
      </c>
      <c r="JT80" s="797">
        <v>2.08</v>
      </c>
      <c r="JU80" s="797">
        <v>2.16</v>
      </c>
      <c r="JV80" s="797">
        <v>2.16</v>
      </c>
      <c r="JW80" s="797">
        <v>2.16</v>
      </c>
      <c r="JX80" s="797">
        <v>2.16</v>
      </c>
      <c r="JY80" s="797">
        <v>2.2400000000000002</v>
      </c>
      <c r="JZ80" s="797">
        <v>2.2400000000000002</v>
      </c>
      <c r="KA80" s="797">
        <v>2.0499999999999998</v>
      </c>
      <c r="KB80" s="797">
        <v>2.0499999999999998</v>
      </c>
      <c r="KC80" s="797">
        <v>2.0499999999999998</v>
      </c>
      <c r="KD80" s="797">
        <v>1.81</v>
      </c>
      <c r="KE80" s="797">
        <v>2.0299999999999998</v>
      </c>
      <c r="KF80" s="797">
        <v>2.0299999999999998</v>
      </c>
      <c r="KG80" s="797">
        <v>2.0299999999999998</v>
      </c>
      <c r="KH80" s="797">
        <v>1.93</v>
      </c>
      <c r="KI80" s="797">
        <v>1.93</v>
      </c>
      <c r="KJ80" s="797">
        <v>1.93</v>
      </c>
      <c r="KK80" s="797">
        <v>1.93</v>
      </c>
      <c r="KL80" s="797">
        <v>1.93</v>
      </c>
      <c r="KM80" s="797">
        <v>1.93</v>
      </c>
      <c r="KN80" s="797">
        <v>1.93</v>
      </c>
      <c r="KO80" s="797">
        <v>1.93</v>
      </c>
      <c r="KP80" s="797">
        <v>0.97</v>
      </c>
      <c r="KQ80" s="797">
        <v>0.97</v>
      </c>
      <c r="KR80" s="797">
        <v>0.97</v>
      </c>
      <c r="KS80" s="797">
        <v>0.97</v>
      </c>
      <c r="KT80" s="797">
        <v>0.97</v>
      </c>
      <c r="KU80" s="797">
        <v>0.97</v>
      </c>
      <c r="KV80" s="797">
        <v>0.97</v>
      </c>
      <c r="KW80" s="797">
        <v>1.06</v>
      </c>
      <c r="KX80" s="797">
        <v>1.06</v>
      </c>
      <c r="KY80" s="797">
        <v>1.06</v>
      </c>
      <c r="KZ80" s="797">
        <v>1.06</v>
      </c>
      <c r="LA80" s="797">
        <v>1.06</v>
      </c>
      <c r="LB80" s="797">
        <v>1.71</v>
      </c>
      <c r="LC80" s="797">
        <v>1.71</v>
      </c>
      <c r="LD80" s="797">
        <v>1.71</v>
      </c>
      <c r="LE80" s="797">
        <v>1.71</v>
      </c>
      <c r="LF80" s="797">
        <v>1.81</v>
      </c>
      <c r="LG80" s="797">
        <v>1.81</v>
      </c>
      <c r="LH80" s="797">
        <v>1.81</v>
      </c>
      <c r="LI80" s="797">
        <v>1.81</v>
      </c>
      <c r="LJ80" s="797">
        <v>1.82</v>
      </c>
      <c r="LK80" s="797">
        <v>1.82</v>
      </c>
      <c r="LL80" s="797">
        <v>1.82</v>
      </c>
      <c r="LM80" s="797">
        <v>1.82</v>
      </c>
      <c r="LN80" s="797">
        <v>2.06</v>
      </c>
      <c r="LO80" s="797">
        <v>2.06</v>
      </c>
      <c r="LP80" s="797">
        <v>2.06</v>
      </c>
      <c r="LQ80" s="797">
        <v>2.06</v>
      </c>
      <c r="LR80" s="797">
        <v>2.08</v>
      </c>
      <c r="LS80" s="797">
        <v>2.08</v>
      </c>
      <c r="LT80" s="797">
        <v>2.08</v>
      </c>
      <c r="LU80" s="797">
        <v>2.16</v>
      </c>
      <c r="LV80" s="797">
        <v>2.16</v>
      </c>
      <c r="LW80" s="797">
        <v>2.16</v>
      </c>
      <c r="LX80" s="797">
        <v>2.16</v>
      </c>
      <c r="LY80" s="797">
        <v>2.2400000000000002</v>
      </c>
      <c r="LZ80" s="797">
        <v>2.2400000000000002</v>
      </c>
      <c r="MA80" s="797">
        <v>2.0499999999999998</v>
      </c>
      <c r="MB80" s="797">
        <v>2.0499999999999998</v>
      </c>
      <c r="MC80" s="797">
        <v>2.0499999999999998</v>
      </c>
      <c r="MD80" s="797">
        <v>1.81</v>
      </c>
      <c r="ME80" s="797">
        <v>2.0299999999999998</v>
      </c>
      <c r="MF80" s="797">
        <v>2.0299999999999998</v>
      </c>
      <c r="MG80" s="797">
        <v>2.0299999999999998</v>
      </c>
      <c r="MH80" s="797">
        <v>1.93</v>
      </c>
      <c r="MI80" s="797">
        <v>1.93</v>
      </c>
      <c r="MJ80" s="797">
        <v>1.93</v>
      </c>
      <c r="MK80" s="797">
        <v>1.93</v>
      </c>
      <c r="ML80" s="797">
        <v>1.93</v>
      </c>
      <c r="MM80" s="797">
        <v>1.93</v>
      </c>
      <c r="MN80" s="797">
        <v>1.93</v>
      </c>
      <c r="MO80" s="797">
        <v>1.93</v>
      </c>
      <c r="MP80" s="797">
        <v>0.97</v>
      </c>
      <c r="MQ80" s="797">
        <v>0.97</v>
      </c>
      <c r="MR80" s="797">
        <v>0.97</v>
      </c>
      <c r="MS80" s="797">
        <v>0.97</v>
      </c>
      <c r="MT80" s="797">
        <v>0.97</v>
      </c>
      <c r="MU80" s="797">
        <v>0.97</v>
      </c>
      <c r="MV80" s="797">
        <v>0.97</v>
      </c>
      <c r="MW80" s="797">
        <v>1.06</v>
      </c>
      <c r="MX80" s="797">
        <v>1.06</v>
      </c>
      <c r="MY80" s="797">
        <v>1.06</v>
      </c>
      <c r="MZ80" s="797">
        <v>1.06</v>
      </c>
      <c r="NA80" s="797">
        <v>1.06</v>
      </c>
      <c r="NB80" s="797">
        <v>1.71</v>
      </c>
      <c r="NC80" s="797">
        <v>1.71</v>
      </c>
      <c r="ND80" s="797">
        <v>1.71</v>
      </c>
      <c r="NE80" s="797">
        <v>1.71</v>
      </c>
      <c r="NF80" s="797">
        <v>1.81</v>
      </c>
      <c r="NG80" s="797">
        <v>1.81</v>
      </c>
      <c r="NH80" s="797">
        <v>1.81</v>
      </c>
      <c r="NI80" s="797">
        <v>1.81</v>
      </c>
      <c r="NJ80" s="797">
        <v>1.82</v>
      </c>
      <c r="NK80" s="797">
        <v>1.82</v>
      </c>
      <c r="NL80" s="797">
        <v>1.82</v>
      </c>
      <c r="NM80" s="797">
        <v>1.82</v>
      </c>
      <c r="NN80" s="797">
        <v>2.06</v>
      </c>
      <c r="NO80" s="797">
        <v>2.06</v>
      </c>
      <c r="NP80" s="797">
        <v>2.06</v>
      </c>
      <c r="NQ80" s="797">
        <v>2.06</v>
      </c>
      <c r="NR80" s="797">
        <v>2.08</v>
      </c>
      <c r="NS80" s="797">
        <v>2.08</v>
      </c>
      <c r="NT80" s="797">
        <v>2.08</v>
      </c>
      <c r="NU80" s="797">
        <v>2.16</v>
      </c>
      <c r="NV80" s="797">
        <v>2.16</v>
      </c>
      <c r="NW80" s="797">
        <v>2.16</v>
      </c>
      <c r="NX80" s="797">
        <v>2.16</v>
      </c>
      <c r="NY80" s="797">
        <v>2.2400000000000002</v>
      </c>
      <c r="NZ80" s="797">
        <v>2.2400000000000002</v>
      </c>
      <c r="OA80" s="797">
        <v>2.0499999999999998</v>
      </c>
      <c r="OB80" s="797">
        <v>2.0499999999999998</v>
      </c>
      <c r="OC80" s="797">
        <v>2.0499999999999998</v>
      </c>
      <c r="OD80" s="797">
        <v>1.81</v>
      </c>
      <c r="OE80" s="797">
        <v>2.0299999999999998</v>
      </c>
      <c r="OF80" s="797">
        <v>2.0299999999999998</v>
      </c>
      <c r="OG80" s="797">
        <v>2.0299999999999998</v>
      </c>
      <c r="OH80" s="797">
        <v>1.93</v>
      </c>
      <c r="OI80" s="797">
        <v>1.93</v>
      </c>
      <c r="OJ80" s="797">
        <v>1.93</v>
      </c>
      <c r="OK80" s="797">
        <v>1.93</v>
      </c>
      <c r="OL80" s="797">
        <v>1.93</v>
      </c>
      <c r="OM80" s="797">
        <v>1.93</v>
      </c>
      <c r="ON80" s="797">
        <v>1.93</v>
      </c>
      <c r="OO80" s="797">
        <v>1.93</v>
      </c>
      <c r="OP80" s="797">
        <v>0.97</v>
      </c>
      <c r="OQ80" s="797">
        <v>0.97</v>
      </c>
      <c r="OR80" s="797">
        <v>0.97</v>
      </c>
      <c r="OS80" s="797">
        <v>0.97</v>
      </c>
      <c r="OT80" s="797">
        <v>0.97</v>
      </c>
      <c r="OU80" s="797">
        <v>0.97</v>
      </c>
      <c r="OV80" s="797">
        <v>0.97</v>
      </c>
      <c r="OW80" s="797">
        <v>1.06</v>
      </c>
      <c r="OX80" s="797">
        <v>1.06</v>
      </c>
      <c r="OY80" s="797">
        <v>1.06</v>
      </c>
      <c r="OZ80" s="797">
        <v>1.06</v>
      </c>
      <c r="PA80" s="797">
        <v>1.06</v>
      </c>
      <c r="PB80" s="797">
        <v>1.71</v>
      </c>
      <c r="PC80" s="797">
        <v>1.71</v>
      </c>
      <c r="PD80" s="797">
        <v>1.71</v>
      </c>
      <c r="PE80" s="797">
        <v>1.71</v>
      </c>
      <c r="PF80" s="797">
        <v>1.81</v>
      </c>
      <c r="PG80" s="797">
        <v>1.81</v>
      </c>
      <c r="PH80" s="797">
        <v>1.81</v>
      </c>
      <c r="PI80" s="797">
        <v>1.81</v>
      </c>
      <c r="PJ80" s="797">
        <v>1.82</v>
      </c>
      <c r="PK80" s="797">
        <v>1.82</v>
      </c>
      <c r="PL80" s="797">
        <v>1.82</v>
      </c>
      <c r="PM80" s="797">
        <v>1.82</v>
      </c>
      <c r="PN80" s="797">
        <v>2.06</v>
      </c>
      <c r="PO80" s="797">
        <v>2.06</v>
      </c>
      <c r="PP80" s="797">
        <v>2.06</v>
      </c>
      <c r="PQ80" s="797">
        <v>2.06</v>
      </c>
      <c r="PR80" s="797">
        <v>2.08</v>
      </c>
      <c r="PS80" s="797">
        <v>2.08</v>
      </c>
      <c r="PT80" s="797">
        <v>2.08</v>
      </c>
      <c r="PU80" s="797">
        <v>2.16</v>
      </c>
      <c r="PV80" s="797">
        <v>2.16</v>
      </c>
      <c r="PW80" s="797">
        <v>2.16</v>
      </c>
      <c r="PX80" s="797">
        <v>2.16</v>
      </c>
      <c r="PY80" s="797">
        <v>2.2400000000000002</v>
      </c>
      <c r="PZ80" s="797">
        <v>2.2400000000000002</v>
      </c>
      <c r="QA80" s="797">
        <v>2.0499999999999998</v>
      </c>
      <c r="QB80" s="797">
        <v>2.0499999999999998</v>
      </c>
      <c r="QC80" s="797">
        <v>2.0499999999999998</v>
      </c>
      <c r="QD80" s="797">
        <v>1.81</v>
      </c>
      <c r="QE80" s="797">
        <v>2.0299999999999998</v>
      </c>
      <c r="QF80" s="797">
        <v>2.0299999999999998</v>
      </c>
      <c r="QG80" s="797">
        <v>2.0299999999999998</v>
      </c>
      <c r="QH80" s="797">
        <v>1.93</v>
      </c>
      <c r="QI80" s="797">
        <v>1.93</v>
      </c>
      <c r="QJ80" s="797">
        <v>1.93</v>
      </c>
      <c r="QK80" s="797">
        <v>1.93</v>
      </c>
      <c r="QL80" s="797">
        <v>1.93</v>
      </c>
      <c r="QM80" s="797">
        <v>1.93</v>
      </c>
      <c r="QN80" s="797">
        <v>1.93</v>
      </c>
      <c r="QO80" s="797">
        <v>1.93</v>
      </c>
      <c r="QP80" s="797">
        <v>0.97</v>
      </c>
      <c r="QQ80" s="797">
        <v>0.97</v>
      </c>
      <c r="QR80" s="797">
        <v>0.97</v>
      </c>
      <c r="QS80" s="797">
        <v>0.97</v>
      </c>
      <c r="QT80" s="797">
        <v>0.97</v>
      </c>
      <c r="QU80" s="797">
        <v>0.97</v>
      </c>
      <c r="QV80" s="797">
        <v>0.97</v>
      </c>
      <c r="QW80" s="797">
        <v>1.06</v>
      </c>
      <c r="QX80" s="797">
        <v>1.06</v>
      </c>
      <c r="QY80" s="797">
        <v>1.06</v>
      </c>
      <c r="QZ80" s="797">
        <v>1.06</v>
      </c>
      <c r="RA80" s="797">
        <v>1.06</v>
      </c>
      <c r="RB80" s="797">
        <v>1.71</v>
      </c>
      <c r="RC80" s="797">
        <v>1.71</v>
      </c>
      <c r="RD80" s="797">
        <v>1.71</v>
      </c>
      <c r="RE80" s="797">
        <v>1.71</v>
      </c>
      <c r="RF80" s="797">
        <v>1.81</v>
      </c>
      <c r="RG80" s="797">
        <v>1.81</v>
      </c>
      <c r="RH80" s="797">
        <v>1.81</v>
      </c>
      <c r="RI80" s="797">
        <v>1.81</v>
      </c>
      <c r="RJ80" s="797">
        <v>1.82</v>
      </c>
      <c r="RK80" s="797">
        <v>1.82</v>
      </c>
      <c r="RL80" s="797">
        <v>1.82</v>
      </c>
      <c r="RM80" s="797">
        <v>1.82</v>
      </c>
      <c r="RN80" s="797">
        <v>2.06</v>
      </c>
      <c r="RO80" s="797">
        <v>2.06</v>
      </c>
      <c r="RP80" s="797">
        <v>2.06</v>
      </c>
      <c r="RQ80" s="797">
        <v>2.06</v>
      </c>
      <c r="RR80" s="797">
        <v>2.06</v>
      </c>
      <c r="RS80" s="797">
        <v>2.06</v>
      </c>
      <c r="RT80" s="797">
        <v>2.06</v>
      </c>
      <c r="RU80" s="797">
        <v>2.16</v>
      </c>
      <c r="RV80" s="797">
        <v>2.16</v>
      </c>
      <c r="RW80" s="797">
        <v>2.16</v>
      </c>
      <c r="RX80" s="797">
        <v>2.16</v>
      </c>
      <c r="RY80" s="797">
        <v>2.2400000000000002</v>
      </c>
      <c r="RZ80" s="797">
        <v>2.2400000000000002</v>
      </c>
      <c r="SA80" s="797">
        <v>2.0499999999999998</v>
      </c>
      <c r="SB80" s="797">
        <v>2.0499999999999998</v>
      </c>
      <c r="SC80" s="797">
        <v>2.0499999999999998</v>
      </c>
      <c r="SD80" s="797">
        <v>1.81</v>
      </c>
      <c r="SE80" s="797">
        <v>1.81</v>
      </c>
      <c r="SF80" s="797">
        <v>1.81</v>
      </c>
      <c r="SG80" s="797">
        <v>1.81</v>
      </c>
      <c r="SH80" s="797">
        <v>1.93</v>
      </c>
      <c r="SI80" s="798">
        <v>1.93</v>
      </c>
      <c r="SJ80" s="471" t="s">
        <v>491</v>
      </c>
      <c r="SK80" s="452"/>
      <c r="SL80" s="440"/>
      <c r="SM80" s="440"/>
      <c r="SN80" s="440"/>
    </row>
    <row r="81" spans="1:508" outlineLevel="2" x14ac:dyDescent="0.25">
      <c r="A81" s="440"/>
      <c r="B81" s="449"/>
      <c r="C81" s="659">
        <f t="shared" ref="C81" si="39">INT($C$40)+2</f>
        <v>3</v>
      </c>
      <c r="D81" s="471"/>
      <c r="E81" s="529">
        <v>4</v>
      </c>
      <c r="F81" s="529"/>
      <c r="G81" s="471"/>
      <c r="H81" s="476" t="s">
        <v>1002</v>
      </c>
      <c r="I81" s="492" t="s">
        <v>853</v>
      </c>
      <c r="J81" s="492">
        <f t="shared" ref="J81" si="40">J78+1</f>
        <v>8</v>
      </c>
      <c r="K81" s="790">
        <v>1.52</v>
      </c>
      <c r="L81" s="791">
        <v>1.52</v>
      </c>
      <c r="M81" s="791">
        <v>1.52</v>
      </c>
      <c r="N81" s="791">
        <v>2.0299999999999998</v>
      </c>
      <c r="O81" s="791">
        <v>2.0299999999999998</v>
      </c>
      <c r="P81" s="791">
        <v>2.0299999999999998</v>
      </c>
      <c r="Q81" s="791">
        <v>2.0299999999999998</v>
      </c>
      <c r="R81" s="791">
        <v>2.0299999999999998</v>
      </c>
      <c r="S81" s="791">
        <v>2.0299999999999998</v>
      </c>
      <c r="T81" s="791">
        <v>2.0299999999999998</v>
      </c>
      <c r="U81" s="791">
        <v>2.11</v>
      </c>
      <c r="V81" s="791">
        <v>2.11</v>
      </c>
      <c r="W81" s="791">
        <v>2.11</v>
      </c>
      <c r="X81" s="791">
        <v>2.11</v>
      </c>
      <c r="Y81" s="791">
        <v>2.1800000000000002</v>
      </c>
      <c r="Z81" s="791">
        <v>2.1800000000000002</v>
      </c>
      <c r="AA81" s="791">
        <v>1.34</v>
      </c>
      <c r="AB81" s="791">
        <v>1.34</v>
      </c>
      <c r="AC81" s="791">
        <v>1.34</v>
      </c>
      <c r="AD81" s="791">
        <v>0.74</v>
      </c>
      <c r="AE81" s="791">
        <v>0.74</v>
      </c>
      <c r="AF81" s="791">
        <v>0.74</v>
      </c>
      <c r="AG81" s="791">
        <v>0.74</v>
      </c>
      <c r="AH81" s="791">
        <v>0.86</v>
      </c>
      <c r="AI81" s="791">
        <v>0.86</v>
      </c>
      <c r="AJ81" s="791">
        <v>0.86</v>
      </c>
      <c r="AK81" s="791">
        <v>0.86</v>
      </c>
      <c r="AL81" s="791">
        <v>0.86</v>
      </c>
      <c r="AM81" s="791">
        <v>0.86</v>
      </c>
      <c r="AN81" s="791">
        <v>0.86</v>
      </c>
      <c r="AO81" s="791">
        <v>0.86</v>
      </c>
      <c r="AP81" s="791">
        <v>0.8</v>
      </c>
      <c r="AQ81" s="791">
        <v>0.8</v>
      </c>
      <c r="AR81" s="791">
        <v>0.8</v>
      </c>
      <c r="AS81" s="791">
        <v>0.8</v>
      </c>
      <c r="AT81" s="791">
        <v>0.8</v>
      </c>
      <c r="AU81" s="791">
        <v>0.8</v>
      </c>
      <c r="AV81" s="791">
        <v>0.8</v>
      </c>
      <c r="AW81" s="791">
        <v>1.08</v>
      </c>
      <c r="AX81" s="791">
        <v>1.08</v>
      </c>
      <c r="AY81" s="791">
        <v>1.08</v>
      </c>
      <c r="AZ81" s="791">
        <v>1.08</v>
      </c>
      <c r="BA81" s="791">
        <v>1.08</v>
      </c>
      <c r="BB81" s="791">
        <v>1.36</v>
      </c>
      <c r="BC81" s="791">
        <v>1.36</v>
      </c>
      <c r="BD81" s="791">
        <v>1.36</v>
      </c>
      <c r="BE81" s="791">
        <v>1.29</v>
      </c>
      <c r="BF81" s="791">
        <v>1.59</v>
      </c>
      <c r="BG81" s="791">
        <v>1.59</v>
      </c>
      <c r="BH81" s="791">
        <v>1.59</v>
      </c>
      <c r="BI81" s="791">
        <v>1.52</v>
      </c>
      <c r="BJ81" s="791">
        <v>1.52</v>
      </c>
      <c r="BK81" s="791">
        <v>1.52</v>
      </c>
      <c r="BL81" s="791">
        <v>1.52</v>
      </c>
      <c r="BM81" s="791">
        <v>1.52</v>
      </c>
      <c r="BN81" s="791">
        <v>2.0299999999999998</v>
      </c>
      <c r="BO81" s="791">
        <v>2.0299999999999998</v>
      </c>
      <c r="BP81" s="791">
        <v>2.0299999999999998</v>
      </c>
      <c r="BQ81" s="791">
        <v>2.0299999999999998</v>
      </c>
      <c r="BR81" s="791">
        <v>2.0299999999999998</v>
      </c>
      <c r="BS81" s="791">
        <v>2.0299999999999998</v>
      </c>
      <c r="BT81" s="791">
        <v>2.0299999999999998</v>
      </c>
      <c r="BU81" s="791">
        <v>2.11</v>
      </c>
      <c r="BV81" s="791">
        <v>2.11</v>
      </c>
      <c r="BW81" s="791">
        <v>2.11</v>
      </c>
      <c r="BX81" s="791">
        <v>2.11</v>
      </c>
      <c r="BY81" s="791">
        <v>2.1800000000000002</v>
      </c>
      <c r="BZ81" s="791">
        <v>2.1800000000000002</v>
      </c>
      <c r="CA81" s="791">
        <v>1.34</v>
      </c>
      <c r="CB81" s="791">
        <v>1.34</v>
      </c>
      <c r="CC81" s="791">
        <v>1.34</v>
      </c>
      <c r="CD81" s="791">
        <v>0.74</v>
      </c>
      <c r="CE81" s="791">
        <v>0.74</v>
      </c>
      <c r="CF81" s="791">
        <v>0.74</v>
      </c>
      <c r="CG81" s="791">
        <v>0.85</v>
      </c>
      <c r="CH81" s="791">
        <v>0.86</v>
      </c>
      <c r="CI81" s="791">
        <v>0.86</v>
      </c>
      <c r="CJ81" s="791">
        <v>0.86</v>
      </c>
      <c r="CK81" s="791">
        <v>0.86</v>
      </c>
      <c r="CL81" s="791">
        <v>0.86</v>
      </c>
      <c r="CM81" s="791">
        <v>0.86</v>
      </c>
      <c r="CN81" s="791">
        <v>0.86</v>
      </c>
      <c r="CO81" s="791">
        <v>0.86</v>
      </c>
      <c r="CP81" s="791">
        <v>0.8</v>
      </c>
      <c r="CQ81" s="791">
        <v>0.8</v>
      </c>
      <c r="CR81" s="791">
        <v>0.8</v>
      </c>
      <c r="CS81" s="791">
        <v>0.8</v>
      </c>
      <c r="CT81" s="791">
        <v>0.8</v>
      </c>
      <c r="CU81" s="791">
        <v>0.8</v>
      </c>
      <c r="CV81" s="791">
        <v>0.8</v>
      </c>
      <c r="CW81" s="791">
        <v>1.08</v>
      </c>
      <c r="CX81" s="791">
        <v>1.08</v>
      </c>
      <c r="CY81" s="791">
        <v>1.08</v>
      </c>
      <c r="CZ81" s="791">
        <v>1.08</v>
      </c>
      <c r="DA81" s="791">
        <v>1.08</v>
      </c>
      <c r="DB81" s="791">
        <v>1.61</v>
      </c>
      <c r="DC81" s="791">
        <v>1.61</v>
      </c>
      <c r="DD81" s="791">
        <v>1.61</v>
      </c>
      <c r="DE81" s="791">
        <v>1.61</v>
      </c>
      <c r="DF81" s="791">
        <v>1.71</v>
      </c>
      <c r="DG81" s="791">
        <v>1.71</v>
      </c>
      <c r="DH81" s="791">
        <v>1.71</v>
      </c>
      <c r="DI81" s="791">
        <v>1.71</v>
      </c>
      <c r="DJ81" s="791">
        <v>1.71</v>
      </c>
      <c r="DK81" s="791">
        <v>1.71</v>
      </c>
      <c r="DL81" s="791">
        <v>1.71</v>
      </c>
      <c r="DM81" s="791">
        <v>1.71</v>
      </c>
      <c r="DN81" s="791">
        <v>2.0299999999999998</v>
      </c>
      <c r="DO81" s="791">
        <v>2.0299999999999998</v>
      </c>
      <c r="DP81" s="791">
        <v>2.0299999999999998</v>
      </c>
      <c r="DQ81" s="791">
        <v>2.0299999999999998</v>
      </c>
      <c r="DR81" s="791">
        <v>2.0299999999999998</v>
      </c>
      <c r="DS81" s="791">
        <v>2.0299999999999998</v>
      </c>
      <c r="DT81" s="791">
        <v>2.0299999999999998</v>
      </c>
      <c r="DU81" s="791">
        <v>2.11</v>
      </c>
      <c r="DV81" s="791">
        <v>2.11</v>
      </c>
      <c r="DW81" s="791">
        <v>2.11</v>
      </c>
      <c r="DX81" s="791">
        <v>2.11</v>
      </c>
      <c r="DY81" s="791">
        <v>2.1800000000000002</v>
      </c>
      <c r="DZ81" s="791">
        <v>2.1800000000000002</v>
      </c>
      <c r="EA81" s="791">
        <v>1.34</v>
      </c>
      <c r="EB81" s="791">
        <v>1.34</v>
      </c>
      <c r="EC81" s="791">
        <v>2.04</v>
      </c>
      <c r="ED81" s="791">
        <v>0.74</v>
      </c>
      <c r="EE81" s="791">
        <v>0.74</v>
      </c>
      <c r="EF81" s="791">
        <v>0.74</v>
      </c>
      <c r="EG81" s="791">
        <v>0.74</v>
      </c>
      <c r="EH81" s="791">
        <v>0.86</v>
      </c>
      <c r="EI81" s="791">
        <v>0.86</v>
      </c>
      <c r="EJ81" s="791">
        <v>0.86</v>
      </c>
      <c r="EK81" s="791">
        <v>0.86</v>
      </c>
      <c r="EL81" s="791">
        <v>0.86</v>
      </c>
      <c r="EM81" s="791">
        <v>0.86</v>
      </c>
      <c r="EN81" s="791">
        <v>0.86</v>
      </c>
      <c r="EO81" s="791">
        <v>0.86</v>
      </c>
      <c r="EP81" s="791">
        <v>0.8</v>
      </c>
      <c r="EQ81" s="791">
        <v>0.8</v>
      </c>
      <c r="ER81" s="791">
        <v>0.8</v>
      </c>
      <c r="ES81" s="791">
        <v>0.8</v>
      </c>
      <c r="ET81" s="791">
        <v>0.8</v>
      </c>
      <c r="EU81" s="791">
        <v>0.8</v>
      </c>
      <c r="EV81" s="791">
        <v>0.8</v>
      </c>
      <c r="EW81" s="791">
        <v>1.08</v>
      </c>
      <c r="EX81" s="791">
        <v>1.08</v>
      </c>
      <c r="EY81" s="791">
        <v>1.08</v>
      </c>
      <c r="EZ81" s="791">
        <v>1.08</v>
      </c>
      <c r="FA81" s="791">
        <v>1.08</v>
      </c>
      <c r="FB81" s="791">
        <v>1.61</v>
      </c>
      <c r="FC81" s="791">
        <v>1.61</v>
      </c>
      <c r="FD81" s="791">
        <v>1.61</v>
      </c>
      <c r="FE81" s="791">
        <v>1.61</v>
      </c>
      <c r="FF81" s="791">
        <v>1.71</v>
      </c>
      <c r="FG81" s="791">
        <v>1.71</v>
      </c>
      <c r="FH81" s="791">
        <v>1.71</v>
      </c>
      <c r="FI81" s="791">
        <v>1.71</v>
      </c>
      <c r="FJ81" s="791">
        <v>1.64</v>
      </c>
      <c r="FK81" s="791">
        <v>1.64</v>
      </c>
      <c r="FL81" s="791">
        <v>1.64</v>
      </c>
      <c r="FM81" s="791">
        <v>1.64</v>
      </c>
      <c r="FN81" s="791">
        <v>2.0299999999999998</v>
      </c>
      <c r="FO81" s="791">
        <v>2.0299999999999998</v>
      </c>
      <c r="FP81" s="791">
        <v>2.0299999999999998</v>
      </c>
      <c r="FQ81" s="791">
        <v>2.0299999999999998</v>
      </c>
      <c r="FR81" s="791">
        <v>2.0099999999999998</v>
      </c>
      <c r="FS81" s="791">
        <v>2.0099999999999998</v>
      </c>
      <c r="FT81" s="791">
        <v>2.0099999999999998</v>
      </c>
      <c r="FU81" s="791">
        <v>2.11</v>
      </c>
      <c r="FV81" s="791">
        <v>2.11</v>
      </c>
      <c r="FW81" s="791">
        <v>2.11</v>
      </c>
      <c r="FX81" s="791">
        <v>2.11</v>
      </c>
      <c r="FY81" s="791">
        <v>2.1800000000000002</v>
      </c>
      <c r="FZ81" s="791">
        <v>2.1800000000000002</v>
      </c>
      <c r="GA81" s="791">
        <v>1.34</v>
      </c>
      <c r="GB81" s="791">
        <v>1.34</v>
      </c>
      <c r="GC81" s="791">
        <v>1.34</v>
      </c>
      <c r="GD81" s="791">
        <v>0.74</v>
      </c>
      <c r="GE81" s="791">
        <v>1.71</v>
      </c>
      <c r="GF81" s="791">
        <v>0.74</v>
      </c>
      <c r="GG81" s="791">
        <v>0.74</v>
      </c>
      <c r="GH81" s="791">
        <v>0.86</v>
      </c>
      <c r="GI81" s="791">
        <v>0.86</v>
      </c>
      <c r="GJ81" s="791">
        <v>0.86</v>
      </c>
      <c r="GK81" s="791">
        <v>0.86</v>
      </c>
      <c r="GL81" s="791">
        <v>0.86</v>
      </c>
      <c r="GM81" s="791">
        <v>0.86</v>
      </c>
      <c r="GN81" s="791">
        <v>0.86</v>
      </c>
      <c r="GO81" s="791">
        <v>0.86</v>
      </c>
      <c r="GP81" s="791">
        <v>0.8</v>
      </c>
      <c r="GQ81" s="791">
        <v>0.8</v>
      </c>
      <c r="GR81" s="791">
        <v>0.8</v>
      </c>
      <c r="GS81" s="791">
        <v>0.8</v>
      </c>
      <c r="GT81" s="791">
        <v>0.8</v>
      </c>
      <c r="GU81" s="791">
        <v>0.8</v>
      </c>
      <c r="GV81" s="791">
        <v>0.8</v>
      </c>
      <c r="GW81" s="791">
        <v>1.08</v>
      </c>
      <c r="GX81" s="791">
        <v>1.08</v>
      </c>
      <c r="GY81" s="791">
        <v>1.08</v>
      </c>
      <c r="GZ81" s="791">
        <v>1.08</v>
      </c>
      <c r="HA81" s="791">
        <v>1.08</v>
      </c>
      <c r="HB81" s="791">
        <v>1.61</v>
      </c>
      <c r="HC81" s="791">
        <v>1.61</v>
      </c>
      <c r="HD81" s="791">
        <v>1.61</v>
      </c>
      <c r="HE81" s="791">
        <v>1.61</v>
      </c>
      <c r="HF81" s="791">
        <v>1.71</v>
      </c>
      <c r="HG81" s="791">
        <v>1.71</v>
      </c>
      <c r="HH81" s="791">
        <v>1.71</v>
      </c>
      <c r="HI81" s="791">
        <v>1.71</v>
      </c>
      <c r="HJ81" s="791">
        <v>1.64</v>
      </c>
      <c r="HK81" s="791">
        <v>1.64</v>
      </c>
      <c r="HL81" s="791">
        <v>1.64</v>
      </c>
      <c r="HM81" s="791">
        <v>1.64</v>
      </c>
      <c r="HN81" s="791">
        <v>2.0299999999999998</v>
      </c>
      <c r="HO81" s="791">
        <v>2.0299999999999998</v>
      </c>
      <c r="HP81" s="791">
        <v>2.0299999999999998</v>
      </c>
      <c r="HQ81" s="791">
        <v>2.0299999999999998</v>
      </c>
      <c r="HR81" s="791">
        <v>2.0099999999999998</v>
      </c>
      <c r="HS81" s="791">
        <v>2.0099999999999998</v>
      </c>
      <c r="HT81" s="791">
        <v>2.0099999999999998</v>
      </c>
      <c r="HU81" s="791">
        <v>2.11</v>
      </c>
      <c r="HV81" s="791">
        <v>2.11</v>
      </c>
      <c r="HW81" s="791">
        <v>2.11</v>
      </c>
      <c r="HX81" s="791">
        <v>2.11</v>
      </c>
      <c r="HY81" s="791">
        <v>2.1800000000000002</v>
      </c>
      <c r="HZ81" s="791">
        <v>2.1800000000000002</v>
      </c>
      <c r="IA81" s="791">
        <v>1.34</v>
      </c>
      <c r="IB81" s="791">
        <v>1.34</v>
      </c>
      <c r="IC81" s="791">
        <v>1.34</v>
      </c>
      <c r="ID81" s="791">
        <v>0.74</v>
      </c>
      <c r="IE81" s="791">
        <v>1.71</v>
      </c>
      <c r="IF81" s="791">
        <v>1.71</v>
      </c>
      <c r="IG81" s="791">
        <v>0.74</v>
      </c>
      <c r="IH81" s="791">
        <v>0.86</v>
      </c>
      <c r="II81" s="791">
        <v>0.86</v>
      </c>
      <c r="IJ81" s="791">
        <v>0.86</v>
      </c>
      <c r="IK81" s="791">
        <v>0.86</v>
      </c>
      <c r="IL81" s="791">
        <v>0.86</v>
      </c>
      <c r="IM81" s="791">
        <v>0.86</v>
      </c>
      <c r="IN81" s="791">
        <v>0.86</v>
      </c>
      <c r="IO81" s="791">
        <v>0.86</v>
      </c>
      <c r="IP81" s="791">
        <v>0.8</v>
      </c>
      <c r="IQ81" s="791">
        <v>0.8</v>
      </c>
      <c r="IR81" s="791">
        <v>0.8</v>
      </c>
      <c r="IS81" s="791">
        <v>0.8</v>
      </c>
      <c r="IT81" s="791">
        <v>0.8</v>
      </c>
      <c r="IU81" s="791">
        <v>0.8</v>
      </c>
      <c r="IV81" s="791">
        <v>0.8</v>
      </c>
      <c r="IW81" s="791">
        <v>1.08</v>
      </c>
      <c r="IX81" s="791">
        <v>1.08</v>
      </c>
      <c r="IY81" s="791">
        <v>1.08</v>
      </c>
      <c r="IZ81" s="791">
        <v>1.08</v>
      </c>
      <c r="JA81" s="791">
        <v>1.08</v>
      </c>
      <c r="JB81" s="791">
        <v>1.61</v>
      </c>
      <c r="JC81" s="791">
        <v>1.61</v>
      </c>
      <c r="JD81" s="791">
        <v>1.61</v>
      </c>
      <c r="JE81" s="791">
        <v>1.61</v>
      </c>
      <c r="JF81" s="791">
        <v>1.71</v>
      </c>
      <c r="JG81" s="791">
        <v>1.71</v>
      </c>
      <c r="JH81" s="791">
        <v>1.71</v>
      </c>
      <c r="JI81" s="791">
        <v>1.71</v>
      </c>
      <c r="JJ81" s="791">
        <v>1.64</v>
      </c>
      <c r="JK81" s="791">
        <v>1.64</v>
      </c>
      <c r="JL81" s="791">
        <v>1.64</v>
      </c>
      <c r="JM81" s="791">
        <v>1.64</v>
      </c>
      <c r="JN81" s="791">
        <v>2.0299999999999998</v>
      </c>
      <c r="JO81" s="791">
        <v>2.0299999999999998</v>
      </c>
      <c r="JP81" s="791">
        <v>2.0299999999999998</v>
      </c>
      <c r="JQ81" s="791">
        <v>2.0299999999999998</v>
      </c>
      <c r="JR81" s="791">
        <v>2.0099999999999998</v>
      </c>
      <c r="JS81" s="791">
        <v>2.0099999999999998</v>
      </c>
      <c r="JT81" s="791">
        <v>2.0099999999999998</v>
      </c>
      <c r="JU81" s="791">
        <v>2.11</v>
      </c>
      <c r="JV81" s="791">
        <v>2.11</v>
      </c>
      <c r="JW81" s="791">
        <v>2.11</v>
      </c>
      <c r="JX81" s="791">
        <v>2.11</v>
      </c>
      <c r="JY81" s="791">
        <v>2.1800000000000002</v>
      </c>
      <c r="JZ81" s="791">
        <v>2.1800000000000002</v>
      </c>
      <c r="KA81" s="791">
        <v>1.34</v>
      </c>
      <c r="KB81" s="791">
        <v>1.34</v>
      </c>
      <c r="KC81" s="791">
        <v>1.34</v>
      </c>
      <c r="KD81" s="791">
        <v>0.74</v>
      </c>
      <c r="KE81" s="791">
        <v>1.71</v>
      </c>
      <c r="KF81" s="791">
        <v>1.71</v>
      </c>
      <c r="KG81" s="791">
        <v>0.74</v>
      </c>
      <c r="KH81" s="791">
        <v>0.86</v>
      </c>
      <c r="KI81" s="791">
        <v>0.86</v>
      </c>
      <c r="KJ81" s="791">
        <v>0.86</v>
      </c>
      <c r="KK81" s="791">
        <v>0.86</v>
      </c>
      <c r="KL81" s="791">
        <v>0.86</v>
      </c>
      <c r="KM81" s="791">
        <v>0.86</v>
      </c>
      <c r="KN81" s="791">
        <v>0.86</v>
      </c>
      <c r="KO81" s="791">
        <v>0.86</v>
      </c>
      <c r="KP81" s="791">
        <v>0.8</v>
      </c>
      <c r="KQ81" s="791">
        <v>0.8</v>
      </c>
      <c r="KR81" s="791">
        <v>0.8</v>
      </c>
      <c r="KS81" s="791">
        <v>0.8</v>
      </c>
      <c r="KT81" s="791">
        <v>0.8</v>
      </c>
      <c r="KU81" s="791">
        <v>0.8</v>
      </c>
      <c r="KV81" s="791">
        <v>0.8</v>
      </c>
      <c r="KW81" s="791">
        <v>1.08</v>
      </c>
      <c r="KX81" s="791">
        <v>1.08</v>
      </c>
      <c r="KY81" s="791">
        <v>1.08</v>
      </c>
      <c r="KZ81" s="791">
        <v>1.08</v>
      </c>
      <c r="LA81" s="791">
        <v>1.08</v>
      </c>
      <c r="LB81" s="791">
        <v>1.61</v>
      </c>
      <c r="LC81" s="791">
        <v>1.61</v>
      </c>
      <c r="LD81" s="791">
        <v>1.61</v>
      </c>
      <c r="LE81" s="791">
        <v>1.61</v>
      </c>
      <c r="LF81" s="791">
        <v>1.71</v>
      </c>
      <c r="LG81" s="791">
        <v>1.71</v>
      </c>
      <c r="LH81" s="791">
        <v>1.71</v>
      </c>
      <c r="LI81" s="791">
        <v>1.71</v>
      </c>
      <c r="LJ81" s="791">
        <v>1.64</v>
      </c>
      <c r="LK81" s="791">
        <v>1.64</v>
      </c>
      <c r="LL81" s="791">
        <v>1.64</v>
      </c>
      <c r="LM81" s="791">
        <v>1.64</v>
      </c>
      <c r="LN81" s="791">
        <v>2.0299999999999998</v>
      </c>
      <c r="LO81" s="791">
        <v>2.0299999999999998</v>
      </c>
      <c r="LP81" s="791">
        <v>2.0299999999999998</v>
      </c>
      <c r="LQ81" s="791">
        <v>2.0299999999999998</v>
      </c>
      <c r="LR81" s="791">
        <v>2.0099999999999998</v>
      </c>
      <c r="LS81" s="791">
        <v>2.0099999999999998</v>
      </c>
      <c r="LT81" s="791">
        <v>2.0099999999999998</v>
      </c>
      <c r="LU81" s="791">
        <v>2.11</v>
      </c>
      <c r="LV81" s="791">
        <v>2.11</v>
      </c>
      <c r="LW81" s="791">
        <v>2.11</v>
      </c>
      <c r="LX81" s="791">
        <v>2.11</v>
      </c>
      <c r="LY81" s="791">
        <v>2.1800000000000002</v>
      </c>
      <c r="LZ81" s="791">
        <v>2.1800000000000002</v>
      </c>
      <c r="MA81" s="791">
        <v>1.34</v>
      </c>
      <c r="MB81" s="791">
        <v>1.34</v>
      </c>
      <c r="MC81" s="791">
        <v>1.34</v>
      </c>
      <c r="MD81" s="791">
        <v>0.74</v>
      </c>
      <c r="ME81" s="791">
        <v>1.71</v>
      </c>
      <c r="MF81" s="791">
        <v>1.71</v>
      </c>
      <c r="MG81" s="791">
        <v>1.71</v>
      </c>
      <c r="MH81" s="791">
        <v>0.86</v>
      </c>
      <c r="MI81" s="791">
        <v>0.86</v>
      </c>
      <c r="MJ81" s="791">
        <v>0.86</v>
      </c>
      <c r="MK81" s="791">
        <v>0.86</v>
      </c>
      <c r="ML81" s="791">
        <v>0.86</v>
      </c>
      <c r="MM81" s="791">
        <v>0.86</v>
      </c>
      <c r="MN81" s="791">
        <v>0.86</v>
      </c>
      <c r="MO81" s="791">
        <v>0.86</v>
      </c>
      <c r="MP81" s="791">
        <v>0.8</v>
      </c>
      <c r="MQ81" s="791">
        <v>0.8</v>
      </c>
      <c r="MR81" s="791">
        <v>0.8</v>
      </c>
      <c r="MS81" s="791">
        <v>0.8</v>
      </c>
      <c r="MT81" s="791">
        <v>0.8</v>
      </c>
      <c r="MU81" s="791">
        <v>0.8</v>
      </c>
      <c r="MV81" s="791">
        <v>0.8</v>
      </c>
      <c r="MW81" s="791">
        <v>1.08</v>
      </c>
      <c r="MX81" s="791">
        <v>1.08</v>
      </c>
      <c r="MY81" s="791">
        <v>1.08</v>
      </c>
      <c r="MZ81" s="791">
        <v>1.08</v>
      </c>
      <c r="NA81" s="791">
        <v>1.08</v>
      </c>
      <c r="NB81" s="791">
        <v>1.61</v>
      </c>
      <c r="NC81" s="791">
        <v>1.61</v>
      </c>
      <c r="ND81" s="791">
        <v>1.61</v>
      </c>
      <c r="NE81" s="791">
        <v>1.61</v>
      </c>
      <c r="NF81" s="791">
        <v>1.71</v>
      </c>
      <c r="NG81" s="791">
        <v>1.71</v>
      </c>
      <c r="NH81" s="791">
        <v>1.71</v>
      </c>
      <c r="NI81" s="791">
        <v>1.71</v>
      </c>
      <c r="NJ81" s="791">
        <v>1.64</v>
      </c>
      <c r="NK81" s="791">
        <v>1.64</v>
      </c>
      <c r="NL81" s="791">
        <v>1.64</v>
      </c>
      <c r="NM81" s="791">
        <v>1.64</v>
      </c>
      <c r="NN81" s="791">
        <v>2.0299999999999998</v>
      </c>
      <c r="NO81" s="791">
        <v>2.0299999999999998</v>
      </c>
      <c r="NP81" s="791">
        <v>2.0299999999999998</v>
      </c>
      <c r="NQ81" s="791">
        <v>2.0299999999999998</v>
      </c>
      <c r="NR81" s="791">
        <v>2.0099999999999998</v>
      </c>
      <c r="NS81" s="791">
        <v>2.0099999999999998</v>
      </c>
      <c r="NT81" s="791">
        <v>2.0099999999999998</v>
      </c>
      <c r="NU81" s="791">
        <v>2.11</v>
      </c>
      <c r="NV81" s="791">
        <v>2.11</v>
      </c>
      <c r="NW81" s="791">
        <v>2.11</v>
      </c>
      <c r="NX81" s="791">
        <v>2.11</v>
      </c>
      <c r="NY81" s="791">
        <v>2.1800000000000002</v>
      </c>
      <c r="NZ81" s="791">
        <v>2.1800000000000002</v>
      </c>
      <c r="OA81" s="791">
        <v>1.34</v>
      </c>
      <c r="OB81" s="791">
        <v>1.34</v>
      </c>
      <c r="OC81" s="791">
        <v>1.34</v>
      </c>
      <c r="OD81" s="791">
        <v>0.74</v>
      </c>
      <c r="OE81" s="791">
        <v>1.71</v>
      </c>
      <c r="OF81" s="791">
        <v>1.71</v>
      </c>
      <c r="OG81" s="791">
        <v>1.71</v>
      </c>
      <c r="OH81" s="791">
        <v>0.86</v>
      </c>
      <c r="OI81" s="791">
        <v>0.86</v>
      </c>
      <c r="OJ81" s="791">
        <v>0.86</v>
      </c>
      <c r="OK81" s="791">
        <v>0.86</v>
      </c>
      <c r="OL81" s="791">
        <v>0.86</v>
      </c>
      <c r="OM81" s="791">
        <v>0.86</v>
      </c>
      <c r="ON81" s="791">
        <v>0.86</v>
      </c>
      <c r="OO81" s="791">
        <v>0.86</v>
      </c>
      <c r="OP81" s="791">
        <v>0.8</v>
      </c>
      <c r="OQ81" s="791">
        <v>0.8</v>
      </c>
      <c r="OR81" s="791">
        <v>0.8</v>
      </c>
      <c r="OS81" s="791">
        <v>0.8</v>
      </c>
      <c r="OT81" s="791">
        <v>0.8</v>
      </c>
      <c r="OU81" s="791">
        <v>0.8</v>
      </c>
      <c r="OV81" s="791">
        <v>0.8</v>
      </c>
      <c r="OW81" s="791">
        <v>1.08</v>
      </c>
      <c r="OX81" s="791">
        <v>1.08</v>
      </c>
      <c r="OY81" s="791">
        <v>1.08</v>
      </c>
      <c r="OZ81" s="791">
        <v>1.08</v>
      </c>
      <c r="PA81" s="791">
        <v>1.08</v>
      </c>
      <c r="PB81" s="791">
        <v>1.61</v>
      </c>
      <c r="PC81" s="791">
        <v>1.61</v>
      </c>
      <c r="PD81" s="791">
        <v>1.61</v>
      </c>
      <c r="PE81" s="791">
        <v>1.61</v>
      </c>
      <c r="PF81" s="791">
        <v>1.71</v>
      </c>
      <c r="PG81" s="791">
        <v>1.71</v>
      </c>
      <c r="PH81" s="791">
        <v>1.71</v>
      </c>
      <c r="PI81" s="791">
        <v>1.71</v>
      </c>
      <c r="PJ81" s="791">
        <v>1.64</v>
      </c>
      <c r="PK81" s="791">
        <v>1.64</v>
      </c>
      <c r="PL81" s="791">
        <v>1.64</v>
      </c>
      <c r="PM81" s="791">
        <v>1.64</v>
      </c>
      <c r="PN81" s="791">
        <v>2.0299999999999998</v>
      </c>
      <c r="PO81" s="791">
        <v>2.0299999999999998</v>
      </c>
      <c r="PP81" s="791">
        <v>2.0299999999999998</v>
      </c>
      <c r="PQ81" s="791">
        <v>2.0299999999999998</v>
      </c>
      <c r="PR81" s="791">
        <v>2.0099999999999998</v>
      </c>
      <c r="PS81" s="791">
        <v>2.0099999999999998</v>
      </c>
      <c r="PT81" s="791">
        <v>2.0099999999999998</v>
      </c>
      <c r="PU81" s="791">
        <v>2.11</v>
      </c>
      <c r="PV81" s="791">
        <v>2.11</v>
      </c>
      <c r="PW81" s="791">
        <v>2.11</v>
      </c>
      <c r="PX81" s="791">
        <v>2.11</v>
      </c>
      <c r="PY81" s="791">
        <v>2.1800000000000002</v>
      </c>
      <c r="PZ81" s="791">
        <v>2.1800000000000002</v>
      </c>
      <c r="QA81" s="791">
        <v>1.34</v>
      </c>
      <c r="QB81" s="791">
        <v>1.34</v>
      </c>
      <c r="QC81" s="791">
        <v>1.34</v>
      </c>
      <c r="QD81" s="791">
        <v>0.74</v>
      </c>
      <c r="QE81" s="791">
        <v>1.71</v>
      </c>
      <c r="QF81" s="791">
        <v>1.71</v>
      </c>
      <c r="QG81" s="791">
        <v>1.71</v>
      </c>
      <c r="QH81" s="791">
        <v>0.86</v>
      </c>
      <c r="QI81" s="791">
        <v>0.86</v>
      </c>
      <c r="QJ81" s="791">
        <v>0.86</v>
      </c>
      <c r="QK81" s="791">
        <v>0.86</v>
      </c>
      <c r="QL81" s="791">
        <v>0.86</v>
      </c>
      <c r="QM81" s="791">
        <v>0.86</v>
      </c>
      <c r="QN81" s="791">
        <v>0.86</v>
      </c>
      <c r="QO81" s="791">
        <v>0.86</v>
      </c>
      <c r="QP81" s="791">
        <v>0.8</v>
      </c>
      <c r="QQ81" s="791">
        <v>0.8</v>
      </c>
      <c r="QR81" s="791">
        <v>0.8</v>
      </c>
      <c r="QS81" s="791">
        <v>0.8</v>
      </c>
      <c r="QT81" s="791">
        <v>0.8</v>
      </c>
      <c r="QU81" s="791">
        <v>0.8</v>
      </c>
      <c r="QV81" s="791">
        <v>0.8</v>
      </c>
      <c r="QW81" s="791">
        <v>1.08</v>
      </c>
      <c r="QX81" s="791">
        <v>1.08</v>
      </c>
      <c r="QY81" s="791">
        <v>1.08</v>
      </c>
      <c r="QZ81" s="791">
        <v>1.08</v>
      </c>
      <c r="RA81" s="791">
        <v>1.08</v>
      </c>
      <c r="RB81" s="791">
        <v>1.61</v>
      </c>
      <c r="RC81" s="791">
        <v>1.61</v>
      </c>
      <c r="RD81" s="791">
        <v>1.61</v>
      </c>
      <c r="RE81" s="791">
        <v>1.61</v>
      </c>
      <c r="RF81" s="791">
        <v>1.71</v>
      </c>
      <c r="RG81" s="791">
        <v>1.71</v>
      </c>
      <c r="RH81" s="791">
        <v>1.71</v>
      </c>
      <c r="RI81" s="791">
        <v>1.71</v>
      </c>
      <c r="RJ81" s="791">
        <v>1.64</v>
      </c>
      <c r="RK81" s="791">
        <v>1.64</v>
      </c>
      <c r="RL81" s="791">
        <v>1.64</v>
      </c>
      <c r="RM81" s="791">
        <v>1.64</v>
      </c>
      <c r="RN81" s="791">
        <v>2.0299999999999998</v>
      </c>
      <c r="RO81" s="791">
        <v>2.0299999999999998</v>
      </c>
      <c r="RP81" s="791">
        <v>2.0299999999999998</v>
      </c>
      <c r="RQ81" s="791">
        <v>2.0299999999999998</v>
      </c>
      <c r="RR81" s="791">
        <v>2.0299999999999998</v>
      </c>
      <c r="RS81" s="791">
        <v>2.0299999999999998</v>
      </c>
      <c r="RT81" s="791">
        <v>2.0299999999999998</v>
      </c>
      <c r="RU81" s="791">
        <v>2.11</v>
      </c>
      <c r="RV81" s="791">
        <v>2.11</v>
      </c>
      <c r="RW81" s="791">
        <v>2.11</v>
      </c>
      <c r="RX81" s="791">
        <v>2.11</v>
      </c>
      <c r="RY81" s="791">
        <v>2.1800000000000002</v>
      </c>
      <c r="RZ81" s="791">
        <v>2.1800000000000002</v>
      </c>
      <c r="SA81" s="791">
        <v>1.34</v>
      </c>
      <c r="SB81" s="791">
        <v>1.34</v>
      </c>
      <c r="SC81" s="791">
        <v>1.34</v>
      </c>
      <c r="SD81" s="791">
        <v>0.74</v>
      </c>
      <c r="SE81" s="791">
        <v>0.74</v>
      </c>
      <c r="SF81" s="791">
        <v>0.74</v>
      </c>
      <c r="SG81" s="791">
        <v>0.74</v>
      </c>
      <c r="SH81" s="791">
        <v>0.86</v>
      </c>
      <c r="SI81" s="792">
        <v>0.86</v>
      </c>
      <c r="SJ81" s="471" t="s">
        <v>491</v>
      </c>
      <c r="SK81" s="452"/>
      <c r="SL81" s="440"/>
      <c r="SM81" s="440"/>
      <c r="SN81" s="440"/>
    </row>
    <row r="82" spans="1:508" outlineLevel="3" x14ac:dyDescent="0.25">
      <c r="A82" s="440"/>
      <c r="B82" s="449"/>
      <c r="C82" s="659">
        <f t="shared" si="32"/>
        <v>4</v>
      </c>
      <c r="D82" s="471"/>
      <c r="E82" s="529"/>
      <c r="F82" s="529"/>
      <c r="G82" s="471"/>
      <c r="H82" s="478"/>
      <c r="I82" s="492" t="s">
        <v>234</v>
      </c>
      <c r="J82" s="681"/>
      <c r="K82" s="793">
        <v>1.05</v>
      </c>
      <c r="L82" s="794">
        <v>1.05</v>
      </c>
      <c r="M82" s="794">
        <v>1.05</v>
      </c>
      <c r="N82" s="794">
        <v>1.41</v>
      </c>
      <c r="O82" s="794">
        <v>1.41</v>
      </c>
      <c r="P82" s="794">
        <v>1.41</v>
      </c>
      <c r="Q82" s="794">
        <v>1.41</v>
      </c>
      <c r="R82" s="794">
        <v>1.41</v>
      </c>
      <c r="S82" s="794">
        <v>1.41</v>
      </c>
      <c r="T82" s="794">
        <v>1.41</v>
      </c>
      <c r="U82" s="794">
        <v>1.78</v>
      </c>
      <c r="V82" s="794">
        <v>1.78</v>
      </c>
      <c r="W82" s="794">
        <v>1.78</v>
      </c>
      <c r="X82" s="794">
        <v>1.78</v>
      </c>
      <c r="Y82" s="794">
        <v>2.06</v>
      </c>
      <c r="Z82" s="794">
        <v>2.06</v>
      </c>
      <c r="AA82" s="794">
        <v>1.1000000000000001</v>
      </c>
      <c r="AB82" s="794">
        <v>1.1000000000000001</v>
      </c>
      <c r="AC82" s="794">
        <v>1.1000000000000001</v>
      </c>
      <c r="AD82" s="794">
        <v>0.59</v>
      </c>
      <c r="AE82" s="794">
        <v>0.59</v>
      </c>
      <c r="AF82" s="794">
        <v>0.59</v>
      </c>
      <c r="AG82" s="794">
        <v>0.59</v>
      </c>
      <c r="AH82" s="794">
        <v>0.67</v>
      </c>
      <c r="AI82" s="794">
        <v>0.67</v>
      </c>
      <c r="AJ82" s="794">
        <v>0.67</v>
      </c>
      <c r="AK82" s="794">
        <v>0.67</v>
      </c>
      <c r="AL82" s="794">
        <v>0.67</v>
      </c>
      <c r="AM82" s="794">
        <v>0.67</v>
      </c>
      <c r="AN82" s="794">
        <v>0.67</v>
      </c>
      <c r="AO82" s="794">
        <v>0.67</v>
      </c>
      <c r="AP82" s="794">
        <v>0.51</v>
      </c>
      <c r="AQ82" s="794">
        <v>0.51</v>
      </c>
      <c r="AR82" s="794">
        <v>0.51</v>
      </c>
      <c r="AS82" s="794">
        <v>0.51</v>
      </c>
      <c r="AT82" s="794">
        <v>0.51</v>
      </c>
      <c r="AU82" s="794">
        <v>0.51</v>
      </c>
      <c r="AV82" s="794">
        <v>0.51</v>
      </c>
      <c r="AW82" s="794">
        <v>0.91</v>
      </c>
      <c r="AX82" s="794">
        <v>0.91</v>
      </c>
      <c r="AY82" s="794">
        <v>0.91</v>
      </c>
      <c r="AZ82" s="794">
        <v>0.91</v>
      </c>
      <c r="BA82" s="794">
        <v>0.91</v>
      </c>
      <c r="BB82" s="794">
        <v>0.98</v>
      </c>
      <c r="BC82" s="794">
        <v>0.98</v>
      </c>
      <c r="BD82" s="794">
        <v>0.98</v>
      </c>
      <c r="BE82" s="794">
        <v>0.91</v>
      </c>
      <c r="BF82" s="794">
        <v>1.1499999999999999</v>
      </c>
      <c r="BG82" s="794">
        <v>1.1499999999999999</v>
      </c>
      <c r="BH82" s="794">
        <v>1.1499999999999999</v>
      </c>
      <c r="BI82" s="794">
        <v>1.05</v>
      </c>
      <c r="BJ82" s="794">
        <v>1.05</v>
      </c>
      <c r="BK82" s="794">
        <v>1.05</v>
      </c>
      <c r="BL82" s="794">
        <v>1.05</v>
      </c>
      <c r="BM82" s="794">
        <v>1.05</v>
      </c>
      <c r="BN82" s="794">
        <v>1.41</v>
      </c>
      <c r="BO82" s="794">
        <v>1.41</v>
      </c>
      <c r="BP82" s="794">
        <v>1.41</v>
      </c>
      <c r="BQ82" s="794">
        <v>1.41</v>
      </c>
      <c r="BR82" s="794">
        <v>1.41</v>
      </c>
      <c r="BS82" s="794">
        <v>1.41</v>
      </c>
      <c r="BT82" s="794">
        <v>1.41</v>
      </c>
      <c r="BU82" s="794">
        <v>1.78</v>
      </c>
      <c r="BV82" s="794">
        <v>1.78</v>
      </c>
      <c r="BW82" s="794">
        <v>1.78</v>
      </c>
      <c r="BX82" s="794">
        <v>1.78</v>
      </c>
      <c r="BY82" s="794">
        <v>2.06</v>
      </c>
      <c r="BZ82" s="794">
        <v>2.0499999999999998</v>
      </c>
      <c r="CA82" s="794">
        <v>1.1000000000000001</v>
      </c>
      <c r="CB82" s="794">
        <v>1.1000000000000001</v>
      </c>
      <c r="CC82" s="794">
        <v>1.1000000000000001</v>
      </c>
      <c r="CD82" s="794">
        <v>0.59</v>
      </c>
      <c r="CE82" s="794">
        <v>0.59</v>
      </c>
      <c r="CF82" s="794">
        <v>0.59</v>
      </c>
      <c r="CG82" s="794">
        <v>0.6</v>
      </c>
      <c r="CH82" s="794">
        <v>0.67</v>
      </c>
      <c r="CI82" s="794">
        <v>0.67</v>
      </c>
      <c r="CJ82" s="794">
        <v>0.67</v>
      </c>
      <c r="CK82" s="794">
        <v>0.67</v>
      </c>
      <c r="CL82" s="794">
        <v>0.67</v>
      </c>
      <c r="CM82" s="794">
        <v>0.67</v>
      </c>
      <c r="CN82" s="794">
        <v>0.67</v>
      </c>
      <c r="CO82" s="794">
        <v>0.67</v>
      </c>
      <c r="CP82" s="794">
        <v>0.51</v>
      </c>
      <c r="CQ82" s="794">
        <v>0.51</v>
      </c>
      <c r="CR82" s="794">
        <v>0.51</v>
      </c>
      <c r="CS82" s="794">
        <v>0.51</v>
      </c>
      <c r="CT82" s="794">
        <v>0.51</v>
      </c>
      <c r="CU82" s="794">
        <v>0.51</v>
      </c>
      <c r="CV82" s="794">
        <v>0.51</v>
      </c>
      <c r="CW82" s="794">
        <v>0.91</v>
      </c>
      <c r="CX82" s="794">
        <v>0.85</v>
      </c>
      <c r="CY82" s="794">
        <v>0.85</v>
      </c>
      <c r="CZ82" s="794">
        <v>0.85</v>
      </c>
      <c r="DA82" s="794">
        <v>0.85</v>
      </c>
      <c r="DB82" s="794">
        <v>1.22</v>
      </c>
      <c r="DC82" s="794">
        <v>1.22</v>
      </c>
      <c r="DD82" s="794">
        <v>1.22</v>
      </c>
      <c r="DE82" s="794">
        <v>1.22</v>
      </c>
      <c r="DF82" s="794">
        <v>1.26</v>
      </c>
      <c r="DG82" s="794">
        <v>1.26</v>
      </c>
      <c r="DH82" s="794">
        <v>1.26</v>
      </c>
      <c r="DI82" s="794">
        <v>1.26</v>
      </c>
      <c r="DJ82" s="794">
        <v>1.26</v>
      </c>
      <c r="DK82" s="794">
        <v>1.26</v>
      </c>
      <c r="DL82" s="794">
        <v>1.26</v>
      </c>
      <c r="DM82" s="794">
        <v>1.26</v>
      </c>
      <c r="DN82" s="794">
        <v>1.47</v>
      </c>
      <c r="DO82" s="794">
        <v>1.41</v>
      </c>
      <c r="DP82" s="794">
        <v>1.41</v>
      </c>
      <c r="DQ82" s="794">
        <v>1.41</v>
      </c>
      <c r="DR82" s="794">
        <v>1.41</v>
      </c>
      <c r="DS82" s="794">
        <v>1.41</v>
      </c>
      <c r="DT82" s="794">
        <v>1.41</v>
      </c>
      <c r="DU82" s="794">
        <v>1.78</v>
      </c>
      <c r="DV82" s="794">
        <v>1.78</v>
      </c>
      <c r="DW82" s="794">
        <v>1.78</v>
      </c>
      <c r="DX82" s="794">
        <v>1.78</v>
      </c>
      <c r="DY82" s="794">
        <v>2.06</v>
      </c>
      <c r="DZ82" s="794">
        <v>2.06</v>
      </c>
      <c r="EA82" s="794">
        <v>1.1000000000000001</v>
      </c>
      <c r="EB82" s="794">
        <v>1.1000000000000001</v>
      </c>
      <c r="EC82" s="794">
        <v>1.36</v>
      </c>
      <c r="ED82" s="794">
        <v>0.59</v>
      </c>
      <c r="EE82" s="794">
        <v>0.59</v>
      </c>
      <c r="EF82" s="794">
        <v>0.59</v>
      </c>
      <c r="EG82" s="794">
        <v>0.59</v>
      </c>
      <c r="EH82" s="794">
        <v>0.67</v>
      </c>
      <c r="EI82" s="794">
        <v>0.67</v>
      </c>
      <c r="EJ82" s="794">
        <v>0.67</v>
      </c>
      <c r="EK82" s="794">
        <v>0.67</v>
      </c>
      <c r="EL82" s="794">
        <v>0.67</v>
      </c>
      <c r="EM82" s="794">
        <v>0.67</v>
      </c>
      <c r="EN82" s="794">
        <v>0.67</v>
      </c>
      <c r="EO82" s="794">
        <v>0.67</v>
      </c>
      <c r="EP82" s="794">
        <v>0.51</v>
      </c>
      <c r="EQ82" s="794">
        <v>0.51</v>
      </c>
      <c r="ER82" s="794">
        <v>0.51</v>
      </c>
      <c r="ES82" s="794">
        <v>0.51</v>
      </c>
      <c r="ET82" s="794">
        <v>0.51</v>
      </c>
      <c r="EU82" s="794">
        <v>0.51</v>
      </c>
      <c r="EV82" s="794">
        <v>0.51</v>
      </c>
      <c r="EW82" s="794">
        <v>0.91</v>
      </c>
      <c r="EX82" s="794">
        <v>0.85</v>
      </c>
      <c r="EY82" s="794">
        <v>0.85</v>
      </c>
      <c r="EZ82" s="794">
        <v>0.85</v>
      </c>
      <c r="FA82" s="794">
        <v>0.85</v>
      </c>
      <c r="FB82" s="794">
        <v>1.22</v>
      </c>
      <c r="FC82" s="794">
        <v>1.22</v>
      </c>
      <c r="FD82" s="794">
        <v>1.22</v>
      </c>
      <c r="FE82" s="794">
        <v>1.22</v>
      </c>
      <c r="FF82" s="794">
        <v>1.26</v>
      </c>
      <c r="FG82" s="794">
        <v>1.26</v>
      </c>
      <c r="FH82" s="794">
        <v>1.26</v>
      </c>
      <c r="FI82" s="794">
        <v>1.26</v>
      </c>
      <c r="FJ82" s="794">
        <v>1.08</v>
      </c>
      <c r="FK82" s="794">
        <v>1.08</v>
      </c>
      <c r="FL82" s="794">
        <v>1.08</v>
      </c>
      <c r="FM82" s="794">
        <v>1.08</v>
      </c>
      <c r="FN82" s="794">
        <v>1.47</v>
      </c>
      <c r="FO82" s="794">
        <v>1.41</v>
      </c>
      <c r="FP82" s="794">
        <v>1.41</v>
      </c>
      <c r="FQ82" s="794">
        <v>1.41</v>
      </c>
      <c r="FR82" s="794">
        <v>1.5</v>
      </c>
      <c r="FS82" s="794">
        <v>1.5</v>
      </c>
      <c r="FT82" s="794">
        <v>1.5</v>
      </c>
      <c r="FU82" s="794">
        <v>1.78</v>
      </c>
      <c r="FV82" s="794">
        <v>1.78</v>
      </c>
      <c r="FW82" s="794">
        <v>1.78</v>
      </c>
      <c r="FX82" s="794">
        <v>1.78</v>
      </c>
      <c r="FY82" s="794">
        <v>2.06</v>
      </c>
      <c r="FZ82" s="794">
        <v>2.06</v>
      </c>
      <c r="GA82" s="794">
        <v>1.1000000000000001</v>
      </c>
      <c r="GB82" s="794">
        <v>1.1000000000000001</v>
      </c>
      <c r="GC82" s="794">
        <v>1.1000000000000001</v>
      </c>
      <c r="GD82" s="794">
        <v>0.59</v>
      </c>
      <c r="GE82" s="794">
        <v>1.48</v>
      </c>
      <c r="GF82" s="794">
        <v>0.59</v>
      </c>
      <c r="GG82" s="794">
        <v>0.59</v>
      </c>
      <c r="GH82" s="794">
        <v>0.67</v>
      </c>
      <c r="GI82" s="794">
        <v>0.67</v>
      </c>
      <c r="GJ82" s="794">
        <v>0.67</v>
      </c>
      <c r="GK82" s="794">
        <v>0.67</v>
      </c>
      <c r="GL82" s="794">
        <v>0.67</v>
      </c>
      <c r="GM82" s="794">
        <v>0.67</v>
      </c>
      <c r="GN82" s="794">
        <v>0.67</v>
      </c>
      <c r="GO82" s="794">
        <v>0.67</v>
      </c>
      <c r="GP82" s="794">
        <v>0.51</v>
      </c>
      <c r="GQ82" s="794">
        <v>0.51</v>
      </c>
      <c r="GR82" s="794">
        <v>0.51</v>
      </c>
      <c r="GS82" s="794">
        <v>0.51</v>
      </c>
      <c r="GT82" s="794">
        <v>0.51</v>
      </c>
      <c r="GU82" s="794">
        <v>0.51</v>
      </c>
      <c r="GV82" s="794">
        <v>0.51</v>
      </c>
      <c r="GW82" s="794">
        <v>0.91</v>
      </c>
      <c r="GX82" s="794">
        <v>0.85</v>
      </c>
      <c r="GY82" s="794">
        <v>0.85</v>
      </c>
      <c r="GZ82" s="794">
        <v>0.85</v>
      </c>
      <c r="HA82" s="794">
        <v>0.85</v>
      </c>
      <c r="HB82" s="794">
        <v>1.22</v>
      </c>
      <c r="HC82" s="794">
        <v>1.22</v>
      </c>
      <c r="HD82" s="794">
        <v>1.22</v>
      </c>
      <c r="HE82" s="794">
        <v>1.22</v>
      </c>
      <c r="HF82" s="794">
        <v>1.26</v>
      </c>
      <c r="HG82" s="794">
        <v>1.26</v>
      </c>
      <c r="HH82" s="794">
        <v>1.26</v>
      </c>
      <c r="HI82" s="794">
        <v>1.26</v>
      </c>
      <c r="HJ82" s="794">
        <v>1.08</v>
      </c>
      <c r="HK82" s="794">
        <v>1.08</v>
      </c>
      <c r="HL82" s="794">
        <v>1.08</v>
      </c>
      <c r="HM82" s="794">
        <v>1.08</v>
      </c>
      <c r="HN82" s="794">
        <v>1.47</v>
      </c>
      <c r="HO82" s="794">
        <v>1.41</v>
      </c>
      <c r="HP82" s="794">
        <v>1.41</v>
      </c>
      <c r="HQ82" s="794">
        <v>1.41</v>
      </c>
      <c r="HR82" s="794">
        <v>1.5</v>
      </c>
      <c r="HS82" s="794">
        <v>1.5</v>
      </c>
      <c r="HT82" s="794">
        <v>1.5</v>
      </c>
      <c r="HU82" s="794">
        <v>1.78</v>
      </c>
      <c r="HV82" s="794">
        <v>1.78</v>
      </c>
      <c r="HW82" s="794">
        <v>1.78</v>
      </c>
      <c r="HX82" s="794">
        <v>1.78</v>
      </c>
      <c r="HY82" s="794">
        <v>2.06</v>
      </c>
      <c r="HZ82" s="794">
        <v>2.06</v>
      </c>
      <c r="IA82" s="794">
        <v>1.1000000000000001</v>
      </c>
      <c r="IB82" s="794">
        <v>1.1000000000000001</v>
      </c>
      <c r="IC82" s="794">
        <v>1.1000000000000001</v>
      </c>
      <c r="ID82" s="794">
        <v>0.59</v>
      </c>
      <c r="IE82" s="794">
        <v>1.48</v>
      </c>
      <c r="IF82" s="794">
        <v>1.48</v>
      </c>
      <c r="IG82" s="794">
        <v>0.59</v>
      </c>
      <c r="IH82" s="794">
        <v>0.67</v>
      </c>
      <c r="II82" s="794">
        <v>0.67</v>
      </c>
      <c r="IJ82" s="794">
        <v>0.67</v>
      </c>
      <c r="IK82" s="794">
        <v>0.67</v>
      </c>
      <c r="IL82" s="794">
        <v>0.67</v>
      </c>
      <c r="IM82" s="794">
        <v>0.67</v>
      </c>
      <c r="IN82" s="794">
        <v>0.67</v>
      </c>
      <c r="IO82" s="794">
        <v>0.67</v>
      </c>
      <c r="IP82" s="794">
        <v>0.51</v>
      </c>
      <c r="IQ82" s="794">
        <v>0.51</v>
      </c>
      <c r="IR82" s="794">
        <v>0.51</v>
      </c>
      <c r="IS82" s="794">
        <v>0.51</v>
      </c>
      <c r="IT82" s="794">
        <v>0.51</v>
      </c>
      <c r="IU82" s="794">
        <v>0.51</v>
      </c>
      <c r="IV82" s="794">
        <v>0.51</v>
      </c>
      <c r="IW82" s="794">
        <v>0.91</v>
      </c>
      <c r="IX82" s="794">
        <v>0.85</v>
      </c>
      <c r="IY82" s="794">
        <v>0.85</v>
      </c>
      <c r="IZ82" s="794">
        <v>0.85</v>
      </c>
      <c r="JA82" s="794">
        <v>0.85</v>
      </c>
      <c r="JB82" s="794">
        <v>1.22</v>
      </c>
      <c r="JC82" s="794">
        <v>1.22</v>
      </c>
      <c r="JD82" s="794">
        <v>1.22</v>
      </c>
      <c r="JE82" s="794">
        <v>1.22</v>
      </c>
      <c r="JF82" s="794">
        <v>1.26</v>
      </c>
      <c r="JG82" s="794">
        <v>1.26</v>
      </c>
      <c r="JH82" s="794">
        <v>1.26</v>
      </c>
      <c r="JI82" s="794">
        <v>1.26</v>
      </c>
      <c r="JJ82" s="794">
        <v>1.08</v>
      </c>
      <c r="JK82" s="794">
        <v>1.08</v>
      </c>
      <c r="JL82" s="794">
        <v>1.08</v>
      </c>
      <c r="JM82" s="794">
        <v>1.08</v>
      </c>
      <c r="JN82" s="794">
        <v>1.47</v>
      </c>
      <c r="JO82" s="794">
        <v>1.41</v>
      </c>
      <c r="JP82" s="794">
        <v>1.41</v>
      </c>
      <c r="JQ82" s="794">
        <v>1.41</v>
      </c>
      <c r="JR82" s="794">
        <v>1.5</v>
      </c>
      <c r="JS82" s="794">
        <v>1.5</v>
      </c>
      <c r="JT82" s="794">
        <v>1.5</v>
      </c>
      <c r="JU82" s="794">
        <v>1.78</v>
      </c>
      <c r="JV82" s="794">
        <v>1.78</v>
      </c>
      <c r="JW82" s="794">
        <v>1.78</v>
      </c>
      <c r="JX82" s="794">
        <v>1.78</v>
      </c>
      <c r="JY82" s="794">
        <v>2.06</v>
      </c>
      <c r="JZ82" s="794">
        <v>2.06</v>
      </c>
      <c r="KA82" s="794">
        <v>1.1000000000000001</v>
      </c>
      <c r="KB82" s="794">
        <v>1.1000000000000001</v>
      </c>
      <c r="KC82" s="794">
        <v>1.1000000000000001</v>
      </c>
      <c r="KD82" s="794">
        <v>0.59</v>
      </c>
      <c r="KE82" s="794">
        <v>1.48</v>
      </c>
      <c r="KF82" s="794">
        <v>1.48</v>
      </c>
      <c r="KG82" s="794">
        <v>0.59</v>
      </c>
      <c r="KH82" s="794">
        <v>0.67</v>
      </c>
      <c r="KI82" s="794">
        <v>0.67</v>
      </c>
      <c r="KJ82" s="794">
        <v>0.67</v>
      </c>
      <c r="KK82" s="794">
        <v>0.67</v>
      </c>
      <c r="KL82" s="794">
        <v>0.67</v>
      </c>
      <c r="KM82" s="794">
        <v>0.67</v>
      </c>
      <c r="KN82" s="794">
        <v>0.67</v>
      </c>
      <c r="KO82" s="794">
        <v>0.67</v>
      </c>
      <c r="KP82" s="794">
        <v>0.51</v>
      </c>
      <c r="KQ82" s="794">
        <v>0.51</v>
      </c>
      <c r="KR82" s="794">
        <v>0.51</v>
      </c>
      <c r="KS82" s="794">
        <v>0.51</v>
      </c>
      <c r="KT82" s="794">
        <v>0.51</v>
      </c>
      <c r="KU82" s="794">
        <v>0.51</v>
      </c>
      <c r="KV82" s="794">
        <v>0.51</v>
      </c>
      <c r="KW82" s="794">
        <v>0.91</v>
      </c>
      <c r="KX82" s="794">
        <v>0.85</v>
      </c>
      <c r="KY82" s="794">
        <v>0.85</v>
      </c>
      <c r="KZ82" s="794">
        <v>0.85</v>
      </c>
      <c r="LA82" s="794">
        <v>0.85</v>
      </c>
      <c r="LB82" s="794">
        <v>1.22</v>
      </c>
      <c r="LC82" s="794">
        <v>1.22</v>
      </c>
      <c r="LD82" s="794">
        <v>1.22</v>
      </c>
      <c r="LE82" s="794">
        <v>1.22</v>
      </c>
      <c r="LF82" s="794">
        <v>1.26</v>
      </c>
      <c r="LG82" s="794">
        <v>1.26</v>
      </c>
      <c r="LH82" s="794">
        <v>1.26</v>
      </c>
      <c r="LI82" s="794">
        <v>1.26</v>
      </c>
      <c r="LJ82" s="794">
        <v>1.08</v>
      </c>
      <c r="LK82" s="794">
        <v>1.08</v>
      </c>
      <c r="LL82" s="794">
        <v>1.08</v>
      </c>
      <c r="LM82" s="794">
        <v>1.08</v>
      </c>
      <c r="LN82" s="794">
        <v>1.47</v>
      </c>
      <c r="LO82" s="794">
        <v>1.41</v>
      </c>
      <c r="LP82" s="794">
        <v>1.41</v>
      </c>
      <c r="LQ82" s="794">
        <v>1.41</v>
      </c>
      <c r="LR82" s="794">
        <v>1.5</v>
      </c>
      <c r="LS82" s="794">
        <v>1.5</v>
      </c>
      <c r="LT82" s="794">
        <v>1.5</v>
      </c>
      <c r="LU82" s="794">
        <v>1.78</v>
      </c>
      <c r="LV82" s="794">
        <v>1.78</v>
      </c>
      <c r="LW82" s="794">
        <v>1.78</v>
      </c>
      <c r="LX82" s="794">
        <v>1.78</v>
      </c>
      <c r="LY82" s="794">
        <v>2.06</v>
      </c>
      <c r="LZ82" s="794">
        <v>2.06</v>
      </c>
      <c r="MA82" s="794">
        <v>1.1000000000000001</v>
      </c>
      <c r="MB82" s="794">
        <v>1.1000000000000001</v>
      </c>
      <c r="MC82" s="794">
        <v>1.1000000000000001</v>
      </c>
      <c r="MD82" s="794">
        <v>0.59</v>
      </c>
      <c r="ME82" s="794">
        <v>1.48</v>
      </c>
      <c r="MF82" s="794">
        <v>1.48</v>
      </c>
      <c r="MG82" s="794">
        <v>1.48</v>
      </c>
      <c r="MH82" s="794">
        <v>0.67</v>
      </c>
      <c r="MI82" s="794">
        <v>0.67</v>
      </c>
      <c r="MJ82" s="794">
        <v>0.67</v>
      </c>
      <c r="MK82" s="794">
        <v>0.67</v>
      </c>
      <c r="ML82" s="794">
        <v>0.67</v>
      </c>
      <c r="MM82" s="794">
        <v>0.67</v>
      </c>
      <c r="MN82" s="794">
        <v>0.67</v>
      </c>
      <c r="MO82" s="794">
        <v>0.67</v>
      </c>
      <c r="MP82" s="794">
        <v>0.51</v>
      </c>
      <c r="MQ82" s="794">
        <v>0.51</v>
      </c>
      <c r="MR82" s="794">
        <v>0.51</v>
      </c>
      <c r="MS82" s="794">
        <v>0.51</v>
      </c>
      <c r="MT82" s="794">
        <v>0.51</v>
      </c>
      <c r="MU82" s="794">
        <v>0.51</v>
      </c>
      <c r="MV82" s="794">
        <v>0.51</v>
      </c>
      <c r="MW82" s="794">
        <v>0.91</v>
      </c>
      <c r="MX82" s="794">
        <v>0.85</v>
      </c>
      <c r="MY82" s="794">
        <v>0.85</v>
      </c>
      <c r="MZ82" s="794">
        <v>0.85</v>
      </c>
      <c r="NA82" s="794">
        <v>0.85</v>
      </c>
      <c r="NB82" s="794">
        <v>1.22</v>
      </c>
      <c r="NC82" s="794">
        <v>1.22</v>
      </c>
      <c r="ND82" s="794">
        <v>1.22</v>
      </c>
      <c r="NE82" s="794">
        <v>1.22</v>
      </c>
      <c r="NF82" s="794">
        <v>1.26</v>
      </c>
      <c r="NG82" s="794">
        <v>1.26</v>
      </c>
      <c r="NH82" s="794">
        <v>1.26</v>
      </c>
      <c r="NI82" s="794">
        <v>1.26</v>
      </c>
      <c r="NJ82" s="794">
        <v>1.08</v>
      </c>
      <c r="NK82" s="794">
        <v>1.08</v>
      </c>
      <c r="NL82" s="794">
        <v>1.08</v>
      </c>
      <c r="NM82" s="794">
        <v>1.08</v>
      </c>
      <c r="NN82" s="794">
        <v>1.47</v>
      </c>
      <c r="NO82" s="794">
        <v>1.41</v>
      </c>
      <c r="NP82" s="794">
        <v>1.41</v>
      </c>
      <c r="NQ82" s="794">
        <v>1.41</v>
      </c>
      <c r="NR82" s="794">
        <v>1.5</v>
      </c>
      <c r="NS82" s="794">
        <v>1.5</v>
      </c>
      <c r="NT82" s="794">
        <v>1.5</v>
      </c>
      <c r="NU82" s="794">
        <v>1.78</v>
      </c>
      <c r="NV82" s="794">
        <v>1.78</v>
      </c>
      <c r="NW82" s="794">
        <v>1.78</v>
      </c>
      <c r="NX82" s="794">
        <v>1.78</v>
      </c>
      <c r="NY82" s="794">
        <v>2.06</v>
      </c>
      <c r="NZ82" s="794">
        <v>2.06</v>
      </c>
      <c r="OA82" s="794">
        <v>1.1000000000000001</v>
      </c>
      <c r="OB82" s="794">
        <v>1.1000000000000001</v>
      </c>
      <c r="OC82" s="794">
        <v>1.1000000000000001</v>
      </c>
      <c r="OD82" s="794">
        <v>0.59</v>
      </c>
      <c r="OE82" s="794">
        <v>1.48</v>
      </c>
      <c r="OF82" s="794">
        <v>1.48</v>
      </c>
      <c r="OG82" s="794">
        <v>1.48</v>
      </c>
      <c r="OH82" s="794">
        <v>0.67</v>
      </c>
      <c r="OI82" s="794">
        <v>0.67</v>
      </c>
      <c r="OJ82" s="794">
        <v>0.67</v>
      </c>
      <c r="OK82" s="794">
        <v>0.67</v>
      </c>
      <c r="OL82" s="794">
        <v>0.67</v>
      </c>
      <c r="OM82" s="794">
        <v>0.67</v>
      </c>
      <c r="ON82" s="794">
        <v>0.67</v>
      </c>
      <c r="OO82" s="794">
        <v>0.67</v>
      </c>
      <c r="OP82" s="794">
        <v>0.51</v>
      </c>
      <c r="OQ82" s="794">
        <v>0.51</v>
      </c>
      <c r="OR82" s="794">
        <v>0.51</v>
      </c>
      <c r="OS82" s="794">
        <v>0.51</v>
      </c>
      <c r="OT82" s="794">
        <v>0.51</v>
      </c>
      <c r="OU82" s="794">
        <v>0.51</v>
      </c>
      <c r="OV82" s="794">
        <v>0.51</v>
      </c>
      <c r="OW82" s="794">
        <v>0.91</v>
      </c>
      <c r="OX82" s="794">
        <v>0.85</v>
      </c>
      <c r="OY82" s="794">
        <v>0.85</v>
      </c>
      <c r="OZ82" s="794">
        <v>0.85</v>
      </c>
      <c r="PA82" s="794">
        <v>0.85</v>
      </c>
      <c r="PB82" s="794">
        <v>1.22</v>
      </c>
      <c r="PC82" s="794">
        <v>1.22</v>
      </c>
      <c r="PD82" s="794">
        <v>1.22</v>
      </c>
      <c r="PE82" s="794">
        <v>1.22</v>
      </c>
      <c r="PF82" s="794">
        <v>1.26</v>
      </c>
      <c r="PG82" s="794">
        <v>1.26</v>
      </c>
      <c r="PH82" s="794">
        <v>1.26</v>
      </c>
      <c r="PI82" s="794">
        <v>1.26</v>
      </c>
      <c r="PJ82" s="794">
        <v>1.08</v>
      </c>
      <c r="PK82" s="794">
        <v>1.08</v>
      </c>
      <c r="PL82" s="794">
        <v>1.08</v>
      </c>
      <c r="PM82" s="794">
        <v>1.08</v>
      </c>
      <c r="PN82" s="794">
        <v>1.47</v>
      </c>
      <c r="PO82" s="794">
        <v>1.41</v>
      </c>
      <c r="PP82" s="794">
        <v>1.41</v>
      </c>
      <c r="PQ82" s="794">
        <v>1.41</v>
      </c>
      <c r="PR82" s="794">
        <v>1.5</v>
      </c>
      <c r="PS82" s="794">
        <v>1.5</v>
      </c>
      <c r="PT82" s="794">
        <v>1.5</v>
      </c>
      <c r="PU82" s="794">
        <v>1.78</v>
      </c>
      <c r="PV82" s="794">
        <v>1.78</v>
      </c>
      <c r="PW82" s="794">
        <v>1.78</v>
      </c>
      <c r="PX82" s="794">
        <v>1.78</v>
      </c>
      <c r="PY82" s="794">
        <v>2.06</v>
      </c>
      <c r="PZ82" s="794">
        <v>2.06</v>
      </c>
      <c r="QA82" s="794">
        <v>1.1000000000000001</v>
      </c>
      <c r="QB82" s="794">
        <v>1.1000000000000001</v>
      </c>
      <c r="QC82" s="794">
        <v>1.1000000000000001</v>
      </c>
      <c r="QD82" s="794">
        <v>0.59</v>
      </c>
      <c r="QE82" s="794">
        <v>1.48</v>
      </c>
      <c r="QF82" s="794">
        <v>1.48</v>
      </c>
      <c r="QG82" s="794">
        <v>1.48</v>
      </c>
      <c r="QH82" s="794">
        <v>0.67</v>
      </c>
      <c r="QI82" s="794">
        <v>0.67</v>
      </c>
      <c r="QJ82" s="794">
        <v>0.67</v>
      </c>
      <c r="QK82" s="794">
        <v>0.67</v>
      </c>
      <c r="QL82" s="794">
        <v>0.67</v>
      </c>
      <c r="QM82" s="794">
        <v>0.67</v>
      </c>
      <c r="QN82" s="794">
        <v>0.67</v>
      </c>
      <c r="QO82" s="794">
        <v>0.67</v>
      </c>
      <c r="QP82" s="794">
        <v>0.51</v>
      </c>
      <c r="QQ82" s="794">
        <v>0.51</v>
      </c>
      <c r="QR82" s="794">
        <v>0.51</v>
      </c>
      <c r="QS82" s="794">
        <v>0.51</v>
      </c>
      <c r="QT82" s="794">
        <v>0.51</v>
      </c>
      <c r="QU82" s="794">
        <v>0.51</v>
      </c>
      <c r="QV82" s="794">
        <v>0.51</v>
      </c>
      <c r="QW82" s="794">
        <v>0.91</v>
      </c>
      <c r="QX82" s="794">
        <v>0.85</v>
      </c>
      <c r="QY82" s="794">
        <v>0.85</v>
      </c>
      <c r="QZ82" s="794">
        <v>0.85</v>
      </c>
      <c r="RA82" s="794">
        <v>0.85</v>
      </c>
      <c r="RB82" s="794">
        <v>1.22</v>
      </c>
      <c r="RC82" s="794">
        <v>1.22</v>
      </c>
      <c r="RD82" s="794">
        <v>1.22</v>
      </c>
      <c r="RE82" s="794">
        <v>1.22</v>
      </c>
      <c r="RF82" s="794">
        <v>1.26</v>
      </c>
      <c r="RG82" s="794">
        <v>1.26</v>
      </c>
      <c r="RH82" s="794">
        <v>1.26</v>
      </c>
      <c r="RI82" s="794">
        <v>1.26</v>
      </c>
      <c r="RJ82" s="794">
        <v>1.08</v>
      </c>
      <c r="RK82" s="794">
        <v>1.08</v>
      </c>
      <c r="RL82" s="794">
        <v>1.08</v>
      </c>
      <c r="RM82" s="794">
        <v>1.08</v>
      </c>
      <c r="RN82" s="794">
        <v>1.47</v>
      </c>
      <c r="RO82" s="794">
        <v>1.47</v>
      </c>
      <c r="RP82" s="794">
        <v>1.47</v>
      </c>
      <c r="RQ82" s="794">
        <v>1.47</v>
      </c>
      <c r="RR82" s="794">
        <v>1.47</v>
      </c>
      <c r="RS82" s="794">
        <v>1.47</v>
      </c>
      <c r="RT82" s="794">
        <v>1.47</v>
      </c>
      <c r="RU82" s="794">
        <v>1.78</v>
      </c>
      <c r="RV82" s="794">
        <v>1.78</v>
      </c>
      <c r="RW82" s="794">
        <v>1.78</v>
      </c>
      <c r="RX82" s="794">
        <v>1.78</v>
      </c>
      <c r="RY82" s="794">
        <v>2.06</v>
      </c>
      <c r="RZ82" s="794">
        <v>2.06</v>
      </c>
      <c r="SA82" s="794">
        <v>1.1000000000000001</v>
      </c>
      <c r="SB82" s="794">
        <v>1.1000000000000001</v>
      </c>
      <c r="SC82" s="794">
        <v>1.1000000000000001</v>
      </c>
      <c r="SD82" s="794">
        <v>0.59</v>
      </c>
      <c r="SE82" s="794">
        <v>0.59</v>
      </c>
      <c r="SF82" s="794">
        <v>0.59</v>
      </c>
      <c r="SG82" s="794">
        <v>0.59</v>
      </c>
      <c r="SH82" s="794">
        <v>0.67</v>
      </c>
      <c r="SI82" s="795">
        <v>0.67</v>
      </c>
      <c r="SJ82" s="471" t="s">
        <v>491</v>
      </c>
      <c r="SK82" s="452"/>
      <c r="SL82" s="440"/>
      <c r="SM82" s="440"/>
      <c r="SN82" s="440"/>
    </row>
    <row r="83" spans="1:508" outlineLevel="3" x14ac:dyDescent="0.25">
      <c r="A83" s="440"/>
      <c r="B83" s="449"/>
      <c r="C83" s="659">
        <f t="shared" si="32"/>
        <v>4</v>
      </c>
      <c r="D83" s="471"/>
      <c r="E83" s="529"/>
      <c r="F83" s="529"/>
      <c r="G83" s="471"/>
      <c r="H83" s="682"/>
      <c r="I83" s="683" t="s">
        <v>235</v>
      </c>
      <c r="J83" s="684"/>
      <c r="K83" s="796">
        <v>2.0099999999999998</v>
      </c>
      <c r="L83" s="797">
        <v>2.0099999999999998</v>
      </c>
      <c r="M83" s="797">
        <v>2.0099999999999998</v>
      </c>
      <c r="N83" s="797">
        <v>2.1800000000000002</v>
      </c>
      <c r="O83" s="797">
        <v>2.1800000000000002</v>
      </c>
      <c r="P83" s="797">
        <v>2.1800000000000002</v>
      </c>
      <c r="Q83" s="797">
        <v>2.1800000000000002</v>
      </c>
      <c r="R83" s="797">
        <v>2.1800000000000002</v>
      </c>
      <c r="S83" s="797">
        <v>2.1800000000000002</v>
      </c>
      <c r="T83" s="797">
        <v>2.1800000000000002</v>
      </c>
      <c r="U83" s="797">
        <v>2.23</v>
      </c>
      <c r="V83" s="797">
        <v>2.23</v>
      </c>
      <c r="W83" s="797">
        <v>2.23</v>
      </c>
      <c r="X83" s="797">
        <v>2.23</v>
      </c>
      <c r="Y83" s="797">
        <v>2.2799999999999998</v>
      </c>
      <c r="Z83" s="797">
        <v>2.2799999999999998</v>
      </c>
      <c r="AA83" s="797">
        <v>2.0299999999999998</v>
      </c>
      <c r="AB83" s="797">
        <v>2.0299999999999998</v>
      </c>
      <c r="AC83" s="797">
        <v>2.0299999999999998</v>
      </c>
      <c r="AD83" s="797">
        <v>1.1000000000000001</v>
      </c>
      <c r="AE83" s="797">
        <v>1.1000000000000001</v>
      </c>
      <c r="AF83" s="797">
        <v>1.1000000000000001</v>
      </c>
      <c r="AG83" s="797">
        <v>1.1000000000000001</v>
      </c>
      <c r="AH83" s="797">
        <v>1.41</v>
      </c>
      <c r="AI83" s="797">
        <v>1.41</v>
      </c>
      <c r="AJ83" s="797">
        <v>1.41</v>
      </c>
      <c r="AK83" s="797">
        <v>1.41</v>
      </c>
      <c r="AL83" s="797">
        <v>1.41</v>
      </c>
      <c r="AM83" s="797">
        <v>1.41</v>
      </c>
      <c r="AN83" s="797">
        <v>1.41</v>
      </c>
      <c r="AO83" s="797">
        <v>1.41</v>
      </c>
      <c r="AP83" s="797">
        <v>1.2</v>
      </c>
      <c r="AQ83" s="797">
        <v>1.2</v>
      </c>
      <c r="AR83" s="797">
        <v>1.2</v>
      </c>
      <c r="AS83" s="797">
        <v>1.2</v>
      </c>
      <c r="AT83" s="797">
        <v>1.2</v>
      </c>
      <c r="AU83" s="797">
        <v>1.2</v>
      </c>
      <c r="AV83" s="797">
        <v>1.2</v>
      </c>
      <c r="AW83" s="797">
        <v>1.48</v>
      </c>
      <c r="AX83" s="797">
        <v>1.48</v>
      </c>
      <c r="AY83" s="797">
        <v>1.48</v>
      </c>
      <c r="AZ83" s="797">
        <v>1.48</v>
      </c>
      <c r="BA83" s="797">
        <v>1.48</v>
      </c>
      <c r="BB83" s="797">
        <v>1.76</v>
      </c>
      <c r="BC83" s="797">
        <v>1.76</v>
      </c>
      <c r="BD83" s="797">
        <v>1.76</v>
      </c>
      <c r="BE83" s="797">
        <v>1.69</v>
      </c>
      <c r="BF83" s="797">
        <v>2</v>
      </c>
      <c r="BG83" s="797">
        <v>2</v>
      </c>
      <c r="BH83" s="797">
        <v>2</v>
      </c>
      <c r="BI83" s="797">
        <v>2.0099999999999998</v>
      </c>
      <c r="BJ83" s="797">
        <v>2.0099999999999998</v>
      </c>
      <c r="BK83" s="797">
        <v>2.0099999999999998</v>
      </c>
      <c r="BL83" s="797">
        <v>2.0099999999999998</v>
      </c>
      <c r="BM83" s="797">
        <v>2.0099999999999998</v>
      </c>
      <c r="BN83" s="797">
        <v>2.1800000000000002</v>
      </c>
      <c r="BO83" s="797">
        <v>2.19</v>
      </c>
      <c r="BP83" s="797">
        <v>2.19</v>
      </c>
      <c r="BQ83" s="797">
        <v>2.19</v>
      </c>
      <c r="BR83" s="797">
        <v>2.19</v>
      </c>
      <c r="BS83" s="797">
        <v>2.19</v>
      </c>
      <c r="BT83" s="797">
        <v>2.19</v>
      </c>
      <c r="BU83" s="797">
        <v>2.23</v>
      </c>
      <c r="BV83" s="797">
        <v>2.23</v>
      </c>
      <c r="BW83" s="797">
        <v>2.23</v>
      </c>
      <c r="BX83" s="797">
        <v>2.23</v>
      </c>
      <c r="BY83" s="797">
        <v>2.2799999999999998</v>
      </c>
      <c r="BZ83" s="797">
        <v>2.2799999999999998</v>
      </c>
      <c r="CA83" s="797">
        <v>2.0299999999999998</v>
      </c>
      <c r="CB83" s="797">
        <v>2.0299999999999998</v>
      </c>
      <c r="CC83" s="797">
        <v>2.0299999999999998</v>
      </c>
      <c r="CD83" s="797">
        <v>1.1000000000000001</v>
      </c>
      <c r="CE83" s="797">
        <v>1.1000000000000001</v>
      </c>
      <c r="CF83" s="797">
        <v>1.1000000000000001</v>
      </c>
      <c r="CG83" s="797">
        <v>1.2</v>
      </c>
      <c r="CH83" s="797">
        <v>1.41</v>
      </c>
      <c r="CI83" s="797">
        <v>1.41</v>
      </c>
      <c r="CJ83" s="797">
        <v>1.41</v>
      </c>
      <c r="CK83" s="797">
        <v>1.41</v>
      </c>
      <c r="CL83" s="797">
        <v>1.41</v>
      </c>
      <c r="CM83" s="797">
        <v>1.41</v>
      </c>
      <c r="CN83" s="797">
        <v>1.41</v>
      </c>
      <c r="CO83" s="797">
        <v>1.41</v>
      </c>
      <c r="CP83" s="797">
        <v>1.2</v>
      </c>
      <c r="CQ83" s="797">
        <v>1.2</v>
      </c>
      <c r="CR83" s="797">
        <v>1.2</v>
      </c>
      <c r="CS83" s="797">
        <v>1.2</v>
      </c>
      <c r="CT83" s="797">
        <v>1.2</v>
      </c>
      <c r="CU83" s="797">
        <v>1.2</v>
      </c>
      <c r="CV83" s="797">
        <v>1.2</v>
      </c>
      <c r="CW83" s="797">
        <v>1.48</v>
      </c>
      <c r="CX83" s="797">
        <v>1.48</v>
      </c>
      <c r="CY83" s="797">
        <v>1.48</v>
      </c>
      <c r="CZ83" s="797">
        <v>1.48</v>
      </c>
      <c r="DA83" s="797">
        <v>1.48</v>
      </c>
      <c r="DB83" s="797">
        <v>2.0099999999999998</v>
      </c>
      <c r="DC83" s="797">
        <v>2.0099999999999998</v>
      </c>
      <c r="DD83" s="797">
        <v>2.0099999999999998</v>
      </c>
      <c r="DE83" s="797">
        <v>2.0099999999999998</v>
      </c>
      <c r="DF83" s="797">
        <v>2.0499999999999998</v>
      </c>
      <c r="DG83" s="797">
        <v>2.0499999999999998</v>
      </c>
      <c r="DH83" s="797">
        <v>2.0499999999999998</v>
      </c>
      <c r="DI83" s="797">
        <v>2.0499999999999998</v>
      </c>
      <c r="DJ83" s="797">
        <v>2.0499999999999998</v>
      </c>
      <c r="DK83" s="797">
        <v>2.0499999999999998</v>
      </c>
      <c r="DL83" s="797">
        <v>2.0499999999999998</v>
      </c>
      <c r="DM83" s="797">
        <v>2.0499999999999998</v>
      </c>
      <c r="DN83" s="797">
        <v>2.1800000000000002</v>
      </c>
      <c r="DO83" s="797">
        <v>2.19</v>
      </c>
      <c r="DP83" s="797">
        <v>2.19</v>
      </c>
      <c r="DQ83" s="797">
        <v>2.19</v>
      </c>
      <c r="DR83" s="797">
        <v>2.19</v>
      </c>
      <c r="DS83" s="797">
        <v>2.19</v>
      </c>
      <c r="DT83" s="797">
        <v>2.19</v>
      </c>
      <c r="DU83" s="797">
        <v>2.23</v>
      </c>
      <c r="DV83" s="797">
        <v>2.23</v>
      </c>
      <c r="DW83" s="797">
        <v>2.23</v>
      </c>
      <c r="DX83" s="797">
        <v>2.23</v>
      </c>
      <c r="DY83" s="797">
        <v>2.2799999999999998</v>
      </c>
      <c r="DZ83" s="797">
        <v>2.2799999999999998</v>
      </c>
      <c r="EA83" s="797">
        <v>2.0299999999999998</v>
      </c>
      <c r="EB83" s="797">
        <v>2.0299999999999998</v>
      </c>
      <c r="EC83" s="797">
        <v>2.23</v>
      </c>
      <c r="ED83" s="797">
        <v>1.1000000000000001</v>
      </c>
      <c r="EE83" s="797">
        <v>1.1000000000000001</v>
      </c>
      <c r="EF83" s="797">
        <v>1.1000000000000001</v>
      </c>
      <c r="EG83" s="797">
        <v>1.1000000000000001</v>
      </c>
      <c r="EH83" s="797">
        <v>1.41</v>
      </c>
      <c r="EI83" s="797">
        <v>1.41</v>
      </c>
      <c r="EJ83" s="797">
        <v>1.41</v>
      </c>
      <c r="EK83" s="797">
        <v>1.41</v>
      </c>
      <c r="EL83" s="797">
        <v>1.41</v>
      </c>
      <c r="EM83" s="797">
        <v>1.41</v>
      </c>
      <c r="EN83" s="797">
        <v>1.41</v>
      </c>
      <c r="EO83" s="797">
        <v>1.41</v>
      </c>
      <c r="EP83" s="797">
        <v>1.2</v>
      </c>
      <c r="EQ83" s="797">
        <v>1.2</v>
      </c>
      <c r="ER83" s="797">
        <v>1.2</v>
      </c>
      <c r="ES83" s="797">
        <v>1.2</v>
      </c>
      <c r="ET83" s="797">
        <v>1.2</v>
      </c>
      <c r="EU83" s="797">
        <v>1.2</v>
      </c>
      <c r="EV83" s="797">
        <v>1.2</v>
      </c>
      <c r="EW83" s="797">
        <v>1.48</v>
      </c>
      <c r="EX83" s="797">
        <v>1.48</v>
      </c>
      <c r="EY83" s="797">
        <v>1.48</v>
      </c>
      <c r="EZ83" s="797">
        <v>1.48</v>
      </c>
      <c r="FA83" s="797">
        <v>1.48</v>
      </c>
      <c r="FB83" s="797">
        <v>2.0099999999999998</v>
      </c>
      <c r="FC83" s="797">
        <v>2.0099999999999998</v>
      </c>
      <c r="FD83" s="797">
        <v>2.0099999999999998</v>
      </c>
      <c r="FE83" s="797">
        <v>2.0099999999999998</v>
      </c>
      <c r="FF83" s="797">
        <v>2.0499999999999998</v>
      </c>
      <c r="FG83" s="797">
        <v>2.0499999999999998</v>
      </c>
      <c r="FH83" s="797">
        <v>2.0499999999999998</v>
      </c>
      <c r="FI83" s="797">
        <v>2.0499999999999998</v>
      </c>
      <c r="FJ83" s="797">
        <v>2.02</v>
      </c>
      <c r="FK83" s="797">
        <v>2.02</v>
      </c>
      <c r="FL83" s="797">
        <v>2.02</v>
      </c>
      <c r="FM83" s="797">
        <v>2.02</v>
      </c>
      <c r="FN83" s="797">
        <v>2.1800000000000002</v>
      </c>
      <c r="FO83" s="797">
        <v>2.19</v>
      </c>
      <c r="FP83" s="797">
        <v>2.19</v>
      </c>
      <c r="FQ83" s="797">
        <v>2.19</v>
      </c>
      <c r="FR83" s="797">
        <v>2.15</v>
      </c>
      <c r="FS83" s="797">
        <v>2.15</v>
      </c>
      <c r="FT83" s="797">
        <v>2.15</v>
      </c>
      <c r="FU83" s="797">
        <v>2.23</v>
      </c>
      <c r="FV83" s="797">
        <v>2.23</v>
      </c>
      <c r="FW83" s="797">
        <v>2.23</v>
      </c>
      <c r="FX83" s="797">
        <v>2.23</v>
      </c>
      <c r="FY83" s="797">
        <v>2.2799999999999998</v>
      </c>
      <c r="FZ83" s="797">
        <v>2.2799999999999998</v>
      </c>
      <c r="GA83" s="797">
        <v>2.0299999999999998</v>
      </c>
      <c r="GB83" s="797">
        <v>2.0299999999999998</v>
      </c>
      <c r="GC83" s="797">
        <v>2.0299999999999998</v>
      </c>
      <c r="GD83" s="797">
        <v>1.1000000000000001</v>
      </c>
      <c r="GE83" s="797">
        <v>2.12</v>
      </c>
      <c r="GF83" s="797">
        <v>1.1000000000000001</v>
      </c>
      <c r="GG83" s="797">
        <v>1.1000000000000001</v>
      </c>
      <c r="GH83" s="797">
        <v>1.41</v>
      </c>
      <c r="GI83" s="797">
        <v>1.41</v>
      </c>
      <c r="GJ83" s="797">
        <v>1.41</v>
      </c>
      <c r="GK83" s="797">
        <v>1.41</v>
      </c>
      <c r="GL83" s="797">
        <v>1.41</v>
      </c>
      <c r="GM83" s="797">
        <v>1.41</v>
      </c>
      <c r="GN83" s="797">
        <v>1.41</v>
      </c>
      <c r="GO83" s="797">
        <v>1.41</v>
      </c>
      <c r="GP83" s="797">
        <v>1.2</v>
      </c>
      <c r="GQ83" s="797">
        <v>1.2</v>
      </c>
      <c r="GR83" s="797">
        <v>1.2</v>
      </c>
      <c r="GS83" s="797">
        <v>1.2</v>
      </c>
      <c r="GT83" s="797">
        <v>1.2</v>
      </c>
      <c r="GU83" s="797">
        <v>1.2</v>
      </c>
      <c r="GV83" s="797">
        <v>1.2</v>
      </c>
      <c r="GW83" s="797">
        <v>1.48</v>
      </c>
      <c r="GX83" s="797">
        <v>1.48</v>
      </c>
      <c r="GY83" s="797">
        <v>1.48</v>
      </c>
      <c r="GZ83" s="797">
        <v>1.48</v>
      </c>
      <c r="HA83" s="797">
        <v>1.48</v>
      </c>
      <c r="HB83" s="797">
        <v>2.0099999999999998</v>
      </c>
      <c r="HC83" s="797">
        <v>2.0099999999999998</v>
      </c>
      <c r="HD83" s="797">
        <v>2.0099999999999998</v>
      </c>
      <c r="HE83" s="797">
        <v>2.0099999999999998</v>
      </c>
      <c r="HF83" s="797">
        <v>2.0499999999999998</v>
      </c>
      <c r="HG83" s="797">
        <v>2.0499999999999998</v>
      </c>
      <c r="HH83" s="797">
        <v>2.0499999999999998</v>
      </c>
      <c r="HI83" s="797">
        <v>2.0499999999999998</v>
      </c>
      <c r="HJ83" s="797">
        <v>2.02</v>
      </c>
      <c r="HK83" s="797">
        <v>2.02</v>
      </c>
      <c r="HL83" s="797">
        <v>2.02</v>
      </c>
      <c r="HM83" s="797">
        <v>2.02</v>
      </c>
      <c r="HN83" s="797">
        <v>2.1800000000000002</v>
      </c>
      <c r="HO83" s="797">
        <v>2.19</v>
      </c>
      <c r="HP83" s="797">
        <v>2.19</v>
      </c>
      <c r="HQ83" s="797">
        <v>2.19</v>
      </c>
      <c r="HR83" s="797">
        <v>2.15</v>
      </c>
      <c r="HS83" s="797">
        <v>2.15</v>
      </c>
      <c r="HT83" s="797">
        <v>2.15</v>
      </c>
      <c r="HU83" s="797">
        <v>2.23</v>
      </c>
      <c r="HV83" s="797">
        <v>2.23</v>
      </c>
      <c r="HW83" s="797">
        <v>2.23</v>
      </c>
      <c r="HX83" s="797">
        <v>2.23</v>
      </c>
      <c r="HY83" s="797">
        <v>2.2799999999999998</v>
      </c>
      <c r="HZ83" s="797">
        <v>2.2799999999999998</v>
      </c>
      <c r="IA83" s="797">
        <v>2.0299999999999998</v>
      </c>
      <c r="IB83" s="797">
        <v>2.0299999999999998</v>
      </c>
      <c r="IC83" s="797">
        <v>2.0299999999999998</v>
      </c>
      <c r="ID83" s="797">
        <v>1.1000000000000001</v>
      </c>
      <c r="IE83" s="797">
        <v>2.12</v>
      </c>
      <c r="IF83" s="797">
        <v>2.12</v>
      </c>
      <c r="IG83" s="797">
        <v>1.1000000000000001</v>
      </c>
      <c r="IH83" s="797">
        <v>1.41</v>
      </c>
      <c r="II83" s="797">
        <v>1.41</v>
      </c>
      <c r="IJ83" s="797">
        <v>1.41</v>
      </c>
      <c r="IK83" s="797">
        <v>1.41</v>
      </c>
      <c r="IL83" s="797">
        <v>1.41</v>
      </c>
      <c r="IM83" s="797">
        <v>1.41</v>
      </c>
      <c r="IN83" s="797">
        <v>1.41</v>
      </c>
      <c r="IO83" s="797">
        <v>1.41</v>
      </c>
      <c r="IP83" s="797">
        <v>1.2</v>
      </c>
      <c r="IQ83" s="797">
        <v>1.2</v>
      </c>
      <c r="IR83" s="797">
        <v>1.2</v>
      </c>
      <c r="IS83" s="797">
        <v>1.2</v>
      </c>
      <c r="IT83" s="797">
        <v>1.2</v>
      </c>
      <c r="IU83" s="797">
        <v>1.2</v>
      </c>
      <c r="IV83" s="797">
        <v>1.2</v>
      </c>
      <c r="IW83" s="797">
        <v>1.48</v>
      </c>
      <c r="IX83" s="797">
        <v>1.48</v>
      </c>
      <c r="IY83" s="797">
        <v>1.48</v>
      </c>
      <c r="IZ83" s="797">
        <v>1.48</v>
      </c>
      <c r="JA83" s="797">
        <v>1.48</v>
      </c>
      <c r="JB83" s="797">
        <v>2.0099999999999998</v>
      </c>
      <c r="JC83" s="797">
        <v>2.0099999999999998</v>
      </c>
      <c r="JD83" s="797">
        <v>2.0099999999999998</v>
      </c>
      <c r="JE83" s="797">
        <v>2.0099999999999998</v>
      </c>
      <c r="JF83" s="797">
        <v>2.0499999999999998</v>
      </c>
      <c r="JG83" s="797">
        <v>2.0499999999999998</v>
      </c>
      <c r="JH83" s="797">
        <v>2.0499999999999998</v>
      </c>
      <c r="JI83" s="797">
        <v>2.0499999999999998</v>
      </c>
      <c r="JJ83" s="797">
        <v>2.02</v>
      </c>
      <c r="JK83" s="797">
        <v>2.02</v>
      </c>
      <c r="JL83" s="797">
        <v>2.02</v>
      </c>
      <c r="JM83" s="797">
        <v>2.02</v>
      </c>
      <c r="JN83" s="797">
        <v>2.1800000000000002</v>
      </c>
      <c r="JO83" s="797">
        <v>2.19</v>
      </c>
      <c r="JP83" s="797">
        <v>2.19</v>
      </c>
      <c r="JQ83" s="797">
        <v>2.19</v>
      </c>
      <c r="JR83" s="797">
        <v>2.15</v>
      </c>
      <c r="JS83" s="797">
        <v>2.15</v>
      </c>
      <c r="JT83" s="797">
        <v>2.15</v>
      </c>
      <c r="JU83" s="797">
        <v>2.23</v>
      </c>
      <c r="JV83" s="797">
        <v>2.23</v>
      </c>
      <c r="JW83" s="797">
        <v>2.23</v>
      </c>
      <c r="JX83" s="797">
        <v>2.23</v>
      </c>
      <c r="JY83" s="797">
        <v>2.2799999999999998</v>
      </c>
      <c r="JZ83" s="797">
        <v>2.2799999999999998</v>
      </c>
      <c r="KA83" s="797">
        <v>2.0299999999999998</v>
      </c>
      <c r="KB83" s="797">
        <v>2.0299999999999998</v>
      </c>
      <c r="KC83" s="797">
        <v>2.0299999999999998</v>
      </c>
      <c r="KD83" s="797">
        <v>1.1000000000000001</v>
      </c>
      <c r="KE83" s="797">
        <v>2.12</v>
      </c>
      <c r="KF83" s="797">
        <v>2.12</v>
      </c>
      <c r="KG83" s="797">
        <v>1.1000000000000001</v>
      </c>
      <c r="KH83" s="797">
        <v>1.41</v>
      </c>
      <c r="KI83" s="797">
        <v>1.41</v>
      </c>
      <c r="KJ83" s="797">
        <v>1.41</v>
      </c>
      <c r="KK83" s="797">
        <v>1.41</v>
      </c>
      <c r="KL83" s="797">
        <v>1.41</v>
      </c>
      <c r="KM83" s="797">
        <v>1.41</v>
      </c>
      <c r="KN83" s="797">
        <v>1.41</v>
      </c>
      <c r="KO83" s="797">
        <v>1.41</v>
      </c>
      <c r="KP83" s="797">
        <v>1.2</v>
      </c>
      <c r="KQ83" s="797">
        <v>1.2</v>
      </c>
      <c r="KR83" s="797">
        <v>1.2</v>
      </c>
      <c r="KS83" s="797">
        <v>1.2</v>
      </c>
      <c r="KT83" s="797">
        <v>1.2</v>
      </c>
      <c r="KU83" s="797">
        <v>1.2</v>
      </c>
      <c r="KV83" s="797">
        <v>1.2</v>
      </c>
      <c r="KW83" s="797">
        <v>1.48</v>
      </c>
      <c r="KX83" s="797">
        <v>1.48</v>
      </c>
      <c r="KY83" s="797">
        <v>1.48</v>
      </c>
      <c r="KZ83" s="797">
        <v>1.48</v>
      </c>
      <c r="LA83" s="797">
        <v>1.48</v>
      </c>
      <c r="LB83" s="797">
        <v>2.0099999999999998</v>
      </c>
      <c r="LC83" s="797">
        <v>2.0099999999999998</v>
      </c>
      <c r="LD83" s="797">
        <v>2.0099999999999998</v>
      </c>
      <c r="LE83" s="797">
        <v>2.0099999999999998</v>
      </c>
      <c r="LF83" s="797">
        <v>2.0499999999999998</v>
      </c>
      <c r="LG83" s="797">
        <v>2.0499999999999998</v>
      </c>
      <c r="LH83" s="797">
        <v>2.0499999999999998</v>
      </c>
      <c r="LI83" s="797">
        <v>2.0499999999999998</v>
      </c>
      <c r="LJ83" s="797">
        <v>2.02</v>
      </c>
      <c r="LK83" s="797">
        <v>2.02</v>
      </c>
      <c r="LL83" s="797">
        <v>2.02</v>
      </c>
      <c r="LM83" s="797">
        <v>2.02</v>
      </c>
      <c r="LN83" s="797">
        <v>2.1800000000000002</v>
      </c>
      <c r="LO83" s="797">
        <v>2.19</v>
      </c>
      <c r="LP83" s="797">
        <v>2.19</v>
      </c>
      <c r="LQ83" s="797">
        <v>2.19</v>
      </c>
      <c r="LR83" s="797">
        <v>2.15</v>
      </c>
      <c r="LS83" s="797">
        <v>2.15</v>
      </c>
      <c r="LT83" s="797">
        <v>2.15</v>
      </c>
      <c r="LU83" s="797">
        <v>2.23</v>
      </c>
      <c r="LV83" s="797">
        <v>2.23</v>
      </c>
      <c r="LW83" s="797">
        <v>2.23</v>
      </c>
      <c r="LX83" s="797">
        <v>2.23</v>
      </c>
      <c r="LY83" s="797">
        <v>2.2799999999999998</v>
      </c>
      <c r="LZ83" s="797">
        <v>2.2799999999999998</v>
      </c>
      <c r="MA83" s="797">
        <v>2.0299999999999998</v>
      </c>
      <c r="MB83" s="797">
        <v>2.0299999999999998</v>
      </c>
      <c r="MC83" s="797">
        <v>2.0299999999999998</v>
      </c>
      <c r="MD83" s="797">
        <v>1.1000000000000001</v>
      </c>
      <c r="ME83" s="797">
        <v>2.12</v>
      </c>
      <c r="MF83" s="797">
        <v>2.12</v>
      </c>
      <c r="MG83" s="797">
        <v>2.12</v>
      </c>
      <c r="MH83" s="797">
        <v>1.41</v>
      </c>
      <c r="MI83" s="797">
        <v>1.41</v>
      </c>
      <c r="MJ83" s="797">
        <v>1.41</v>
      </c>
      <c r="MK83" s="797">
        <v>1.41</v>
      </c>
      <c r="ML83" s="797">
        <v>1.41</v>
      </c>
      <c r="MM83" s="797">
        <v>1.41</v>
      </c>
      <c r="MN83" s="797">
        <v>1.41</v>
      </c>
      <c r="MO83" s="797">
        <v>1.41</v>
      </c>
      <c r="MP83" s="797">
        <v>1.2</v>
      </c>
      <c r="MQ83" s="797">
        <v>1.2</v>
      </c>
      <c r="MR83" s="797">
        <v>1.2</v>
      </c>
      <c r="MS83" s="797">
        <v>1.2</v>
      </c>
      <c r="MT83" s="797">
        <v>1.2</v>
      </c>
      <c r="MU83" s="797">
        <v>1.2</v>
      </c>
      <c r="MV83" s="797">
        <v>1.2</v>
      </c>
      <c r="MW83" s="797">
        <v>1.48</v>
      </c>
      <c r="MX83" s="797">
        <v>1.48</v>
      </c>
      <c r="MY83" s="797">
        <v>1.48</v>
      </c>
      <c r="MZ83" s="797">
        <v>1.48</v>
      </c>
      <c r="NA83" s="797">
        <v>1.48</v>
      </c>
      <c r="NB83" s="797">
        <v>2.0099999999999998</v>
      </c>
      <c r="NC83" s="797">
        <v>2.0099999999999998</v>
      </c>
      <c r="ND83" s="797">
        <v>2.0099999999999998</v>
      </c>
      <c r="NE83" s="797">
        <v>2.0099999999999998</v>
      </c>
      <c r="NF83" s="797">
        <v>2.0499999999999998</v>
      </c>
      <c r="NG83" s="797">
        <v>2.0499999999999998</v>
      </c>
      <c r="NH83" s="797">
        <v>2.0499999999999998</v>
      </c>
      <c r="NI83" s="797">
        <v>2.0499999999999998</v>
      </c>
      <c r="NJ83" s="797">
        <v>2.02</v>
      </c>
      <c r="NK83" s="797">
        <v>2.02</v>
      </c>
      <c r="NL83" s="797">
        <v>2.02</v>
      </c>
      <c r="NM83" s="797">
        <v>2.02</v>
      </c>
      <c r="NN83" s="797">
        <v>2.1800000000000002</v>
      </c>
      <c r="NO83" s="797">
        <v>2.19</v>
      </c>
      <c r="NP83" s="797">
        <v>2.19</v>
      </c>
      <c r="NQ83" s="797">
        <v>2.19</v>
      </c>
      <c r="NR83" s="797">
        <v>2.15</v>
      </c>
      <c r="NS83" s="797">
        <v>2.15</v>
      </c>
      <c r="NT83" s="797">
        <v>2.15</v>
      </c>
      <c r="NU83" s="797">
        <v>2.23</v>
      </c>
      <c r="NV83" s="797">
        <v>2.23</v>
      </c>
      <c r="NW83" s="797">
        <v>2.23</v>
      </c>
      <c r="NX83" s="797">
        <v>2.23</v>
      </c>
      <c r="NY83" s="797">
        <v>2.2799999999999998</v>
      </c>
      <c r="NZ83" s="797">
        <v>2.2799999999999998</v>
      </c>
      <c r="OA83" s="797">
        <v>2.0299999999999998</v>
      </c>
      <c r="OB83" s="797">
        <v>2.0299999999999998</v>
      </c>
      <c r="OC83" s="797">
        <v>2.0299999999999998</v>
      </c>
      <c r="OD83" s="797">
        <v>1.1000000000000001</v>
      </c>
      <c r="OE83" s="797">
        <v>2.12</v>
      </c>
      <c r="OF83" s="797">
        <v>2.12</v>
      </c>
      <c r="OG83" s="797">
        <v>2.12</v>
      </c>
      <c r="OH83" s="797">
        <v>1.41</v>
      </c>
      <c r="OI83" s="797">
        <v>1.41</v>
      </c>
      <c r="OJ83" s="797">
        <v>1.41</v>
      </c>
      <c r="OK83" s="797">
        <v>1.41</v>
      </c>
      <c r="OL83" s="797">
        <v>1.41</v>
      </c>
      <c r="OM83" s="797">
        <v>1.41</v>
      </c>
      <c r="ON83" s="797">
        <v>1.41</v>
      </c>
      <c r="OO83" s="797">
        <v>1.41</v>
      </c>
      <c r="OP83" s="797">
        <v>1.2</v>
      </c>
      <c r="OQ83" s="797">
        <v>1.2</v>
      </c>
      <c r="OR83" s="797">
        <v>1.2</v>
      </c>
      <c r="OS83" s="797">
        <v>1.2</v>
      </c>
      <c r="OT83" s="797">
        <v>1.2</v>
      </c>
      <c r="OU83" s="797">
        <v>1.2</v>
      </c>
      <c r="OV83" s="797">
        <v>1.2</v>
      </c>
      <c r="OW83" s="797">
        <v>1.48</v>
      </c>
      <c r="OX83" s="797">
        <v>1.48</v>
      </c>
      <c r="OY83" s="797">
        <v>1.48</v>
      </c>
      <c r="OZ83" s="797">
        <v>1.48</v>
      </c>
      <c r="PA83" s="797">
        <v>1.48</v>
      </c>
      <c r="PB83" s="797">
        <v>2.0099999999999998</v>
      </c>
      <c r="PC83" s="797">
        <v>2.0099999999999998</v>
      </c>
      <c r="PD83" s="797">
        <v>2.0099999999999998</v>
      </c>
      <c r="PE83" s="797">
        <v>2.0099999999999998</v>
      </c>
      <c r="PF83" s="797">
        <v>2.0499999999999998</v>
      </c>
      <c r="PG83" s="797">
        <v>2.0499999999999998</v>
      </c>
      <c r="PH83" s="797">
        <v>2.0499999999999998</v>
      </c>
      <c r="PI83" s="797">
        <v>2.0499999999999998</v>
      </c>
      <c r="PJ83" s="797">
        <v>2.02</v>
      </c>
      <c r="PK83" s="797">
        <v>2.02</v>
      </c>
      <c r="PL83" s="797">
        <v>2.02</v>
      </c>
      <c r="PM83" s="797">
        <v>2.02</v>
      </c>
      <c r="PN83" s="797">
        <v>2.1800000000000002</v>
      </c>
      <c r="PO83" s="797">
        <v>2.19</v>
      </c>
      <c r="PP83" s="797">
        <v>2.19</v>
      </c>
      <c r="PQ83" s="797">
        <v>2.19</v>
      </c>
      <c r="PR83" s="797">
        <v>2.15</v>
      </c>
      <c r="PS83" s="797">
        <v>2.15</v>
      </c>
      <c r="PT83" s="797">
        <v>2.15</v>
      </c>
      <c r="PU83" s="797">
        <v>2.23</v>
      </c>
      <c r="PV83" s="797">
        <v>2.23</v>
      </c>
      <c r="PW83" s="797">
        <v>2.23</v>
      </c>
      <c r="PX83" s="797">
        <v>2.23</v>
      </c>
      <c r="PY83" s="797">
        <v>2.2799999999999998</v>
      </c>
      <c r="PZ83" s="797">
        <v>2.2799999999999998</v>
      </c>
      <c r="QA83" s="797">
        <v>2.0299999999999998</v>
      </c>
      <c r="QB83" s="797">
        <v>2.0299999999999998</v>
      </c>
      <c r="QC83" s="797">
        <v>2.0299999999999998</v>
      </c>
      <c r="QD83" s="797">
        <v>1.1000000000000001</v>
      </c>
      <c r="QE83" s="797">
        <v>2.12</v>
      </c>
      <c r="QF83" s="797">
        <v>2.12</v>
      </c>
      <c r="QG83" s="797">
        <v>2.12</v>
      </c>
      <c r="QH83" s="797">
        <v>1.41</v>
      </c>
      <c r="QI83" s="797">
        <v>1.41</v>
      </c>
      <c r="QJ83" s="797">
        <v>1.41</v>
      </c>
      <c r="QK83" s="797">
        <v>1.41</v>
      </c>
      <c r="QL83" s="797">
        <v>1.41</v>
      </c>
      <c r="QM83" s="797">
        <v>1.41</v>
      </c>
      <c r="QN83" s="797">
        <v>1.41</v>
      </c>
      <c r="QO83" s="797">
        <v>1.41</v>
      </c>
      <c r="QP83" s="797">
        <v>1.2</v>
      </c>
      <c r="QQ83" s="797">
        <v>1.2</v>
      </c>
      <c r="QR83" s="797">
        <v>1.2</v>
      </c>
      <c r="QS83" s="797">
        <v>1.2</v>
      </c>
      <c r="QT83" s="797">
        <v>1.2</v>
      </c>
      <c r="QU83" s="797">
        <v>1.2</v>
      </c>
      <c r="QV83" s="797">
        <v>1.2</v>
      </c>
      <c r="QW83" s="797">
        <v>1.48</v>
      </c>
      <c r="QX83" s="797">
        <v>1.48</v>
      </c>
      <c r="QY83" s="797">
        <v>1.48</v>
      </c>
      <c r="QZ83" s="797">
        <v>1.48</v>
      </c>
      <c r="RA83" s="797">
        <v>1.48</v>
      </c>
      <c r="RB83" s="797">
        <v>2.0099999999999998</v>
      </c>
      <c r="RC83" s="797">
        <v>2.0099999999999998</v>
      </c>
      <c r="RD83" s="797">
        <v>2.0099999999999998</v>
      </c>
      <c r="RE83" s="797">
        <v>2.0099999999999998</v>
      </c>
      <c r="RF83" s="797">
        <v>2.0499999999999998</v>
      </c>
      <c r="RG83" s="797">
        <v>2.0499999999999998</v>
      </c>
      <c r="RH83" s="797">
        <v>2.0499999999999998</v>
      </c>
      <c r="RI83" s="797">
        <v>2.0499999999999998</v>
      </c>
      <c r="RJ83" s="797">
        <v>2.02</v>
      </c>
      <c r="RK83" s="797">
        <v>2.02</v>
      </c>
      <c r="RL83" s="797">
        <v>2.02</v>
      </c>
      <c r="RM83" s="797">
        <v>2.02</v>
      </c>
      <c r="RN83" s="797">
        <v>2.1800000000000002</v>
      </c>
      <c r="RO83" s="797">
        <v>2.1800000000000002</v>
      </c>
      <c r="RP83" s="797">
        <v>2.1800000000000002</v>
      </c>
      <c r="RQ83" s="797">
        <v>2.1800000000000002</v>
      </c>
      <c r="RR83" s="797">
        <v>2.1800000000000002</v>
      </c>
      <c r="RS83" s="797">
        <v>2.1800000000000002</v>
      </c>
      <c r="RT83" s="797">
        <v>2.1800000000000002</v>
      </c>
      <c r="RU83" s="797">
        <v>2.23</v>
      </c>
      <c r="RV83" s="797">
        <v>2.23</v>
      </c>
      <c r="RW83" s="797">
        <v>2.23</v>
      </c>
      <c r="RX83" s="797">
        <v>2.23</v>
      </c>
      <c r="RY83" s="797">
        <v>2.2799999999999998</v>
      </c>
      <c r="RZ83" s="797">
        <v>2.2799999999999998</v>
      </c>
      <c r="SA83" s="797">
        <v>2.0299999999999998</v>
      </c>
      <c r="SB83" s="797">
        <v>2.0299999999999998</v>
      </c>
      <c r="SC83" s="797">
        <v>2.0299999999999998</v>
      </c>
      <c r="SD83" s="797">
        <v>1.1000000000000001</v>
      </c>
      <c r="SE83" s="797">
        <v>1.1000000000000001</v>
      </c>
      <c r="SF83" s="797">
        <v>1.1000000000000001</v>
      </c>
      <c r="SG83" s="797">
        <v>1.1000000000000001</v>
      </c>
      <c r="SH83" s="797">
        <v>1.41</v>
      </c>
      <c r="SI83" s="798">
        <v>1.41</v>
      </c>
      <c r="SJ83" s="471" t="s">
        <v>491</v>
      </c>
      <c r="SK83" s="452"/>
      <c r="SL83" s="440"/>
      <c r="SM83" s="440"/>
      <c r="SN83" s="440"/>
    </row>
    <row r="84" spans="1:508" outlineLevel="2" collapsed="1" x14ac:dyDescent="0.25">
      <c r="A84" s="440"/>
      <c r="B84" s="449"/>
      <c r="C84" s="659">
        <f t="shared" ref="C84" si="41">INT($C$40)+2</f>
        <v>3</v>
      </c>
      <c r="D84" s="471"/>
      <c r="E84" s="529">
        <v>4</v>
      </c>
      <c r="F84" s="529"/>
      <c r="G84" s="471"/>
      <c r="H84" s="476" t="s">
        <v>981</v>
      </c>
      <c r="I84" s="492" t="s">
        <v>853</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hidden="1"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hidden="1"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collapsed="1" x14ac:dyDescent="0.25">
      <c r="A87" s="440"/>
      <c r="B87" s="449"/>
      <c r="C87" s="659">
        <f t="shared" ref="C87" si="43">INT($C$40)+2</f>
        <v>3</v>
      </c>
      <c r="D87" s="471"/>
      <c r="E87" s="529">
        <v>4</v>
      </c>
      <c r="F87" s="529"/>
      <c r="G87" s="471"/>
      <c r="H87" s="476" t="s">
        <v>982</v>
      </c>
      <c r="I87" s="492" t="s">
        <v>853</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hidden="1"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hidden="1"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860</v>
      </c>
      <c r="I91" s="489"/>
      <c r="J91" s="489" t="s">
        <v>872</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692</v>
      </c>
      <c r="I92" s="675" t="s">
        <v>861</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862</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Autumn</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706</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707</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708</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709</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674</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702</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703</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704</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863</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864</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866</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867</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868</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869</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870</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Spring</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706</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707</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708</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709</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674</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702</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703</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704</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863</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865</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866</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867</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868</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869</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870</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845</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2597-66E7-4BEA-A606-2AAAA9DE0E3D}">
  <dimension ref="A1:X59"/>
  <sheetViews>
    <sheetView tabSelected="1" workbookViewId="0">
      <selection activeCell="G7" sqref="G7"/>
    </sheetView>
  </sheetViews>
  <sheetFormatPr defaultColWidth="10.140625" defaultRowHeight="12" customHeight="1" x14ac:dyDescent="0.2"/>
  <cols>
    <col min="1" max="1" width="4.140625" style="888" customWidth="1"/>
    <col min="2" max="2" width="1.5703125" style="888" customWidth="1"/>
    <col min="3" max="4" width="0.5703125" style="888" customWidth="1"/>
    <col min="5" max="6" width="1.5703125" style="888" customWidth="1"/>
    <col min="7" max="16384" width="10.140625" style="888"/>
  </cols>
  <sheetData>
    <row r="1" spans="1:24" ht="12" customHeight="1" x14ac:dyDescent="0.2">
      <c r="A1" s="890"/>
      <c r="B1" s="889"/>
      <c r="C1" s="889"/>
      <c r="D1" s="889"/>
      <c r="E1" s="889"/>
      <c r="F1" s="889"/>
      <c r="G1" s="889"/>
      <c r="H1" s="889"/>
      <c r="I1" s="889"/>
      <c r="J1" s="889"/>
      <c r="K1" s="889"/>
      <c r="L1" s="889"/>
      <c r="M1" s="889"/>
      <c r="N1" s="889"/>
      <c r="O1" s="889"/>
      <c r="P1" s="889"/>
      <c r="Q1" s="889"/>
      <c r="R1" s="889"/>
      <c r="S1" s="889"/>
      <c r="T1" s="889"/>
      <c r="U1" s="889"/>
      <c r="V1" s="889"/>
      <c r="W1" s="889"/>
      <c r="X1" s="889"/>
    </row>
    <row r="2" spans="1:24" ht="12" customHeight="1" x14ac:dyDescent="0.2">
      <c r="A2" s="890"/>
      <c r="B2" s="889"/>
      <c r="C2" s="889"/>
      <c r="D2" s="889"/>
      <c r="E2" s="889"/>
      <c r="F2" s="889"/>
      <c r="G2" s="889"/>
      <c r="H2" s="889"/>
      <c r="I2" s="889"/>
      <c r="J2" s="889"/>
      <c r="K2" s="889"/>
      <c r="L2" s="889"/>
      <c r="M2" s="889"/>
      <c r="N2" s="889"/>
      <c r="O2" s="889"/>
      <c r="P2" s="889"/>
      <c r="Q2" s="889"/>
      <c r="R2" s="889"/>
      <c r="S2" s="889"/>
      <c r="T2" s="889"/>
      <c r="U2" s="889"/>
      <c r="V2" s="889"/>
      <c r="W2" s="889"/>
      <c r="X2" s="889"/>
    </row>
    <row r="3" spans="1:24" ht="5.0999999999999996" customHeight="1" thickBot="1" x14ac:dyDescent="0.25">
      <c r="A3" s="890"/>
      <c r="B3" s="889"/>
      <c r="C3" s="889"/>
      <c r="D3" s="889"/>
      <c r="E3" s="889"/>
      <c r="F3" s="889"/>
      <c r="G3" s="889"/>
      <c r="H3" s="889"/>
      <c r="I3" s="889"/>
      <c r="J3" s="889"/>
      <c r="K3" s="889"/>
      <c r="L3" s="889"/>
      <c r="M3" s="889"/>
      <c r="N3" s="889"/>
      <c r="O3" s="889"/>
      <c r="P3" s="889"/>
      <c r="Q3" s="889"/>
      <c r="R3" s="889"/>
      <c r="S3" s="889"/>
      <c r="T3" s="889"/>
      <c r="U3" s="889"/>
      <c r="V3" s="889"/>
      <c r="W3" s="889"/>
      <c r="X3" s="889"/>
    </row>
    <row r="4" spans="1:24" ht="5.0999999999999996" customHeight="1" x14ac:dyDescent="0.2">
      <c r="A4" s="890"/>
      <c r="B4" s="889"/>
      <c r="C4" s="924" t="s">
        <v>0</v>
      </c>
      <c r="D4" s="924">
        <f>SUM(F14:V28)</f>
        <v>542.60176003813262</v>
      </c>
      <c r="E4" s="924"/>
      <c r="F4" s="924"/>
      <c r="G4" s="924"/>
      <c r="H4" s="924"/>
      <c r="I4" s="924"/>
      <c r="J4" s="924"/>
      <c r="K4" s="923"/>
      <c r="L4" s="923"/>
      <c r="M4" s="923"/>
      <c r="N4" s="923"/>
      <c r="O4" s="923"/>
      <c r="P4" s="923"/>
      <c r="Q4" s="923"/>
      <c r="R4" s="923"/>
      <c r="S4" s="923"/>
      <c r="T4" s="923"/>
      <c r="U4" s="923"/>
      <c r="V4" s="923"/>
      <c r="W4" s="922"/>
      <c r="X4" s="891"/>
    </row>
    <row r="5" spans="1:24" ht="12.95" customHeight="1" x14ac:dyDescent="0.2">
      <c r="A5" s="890"/>
      <c r="B5" s="889"/>
      <c r="C5" s="918"/>
      <c r="D5" s="918">
        <v>0</v>
      </c>
      <c r="E5" s="918" t="s">
        <v>1</v>
      </c>
      <c r="F5" s="916"/>
      <c r="G5" s="921" t="s">
        <v>1024</v>
      </c>
      <c r="H5" s="916"/>
      <c r="I5" s="916"/>
      <c r="J5" s="916"/>
      <c r="K5" s="916"/>
      <c r="L5" s="916"/>
      <c r="M5" s="916"/>
      <c r="N5" s="916"/>
      <c r="O5" s="916"/>
      <c r="P5" s="916"/>
      <c r="Q5" s="916"/>
      <c r="R5" s="916"/>
      <c r="S5" s="914"/>
      <c r="U5" s="943"/>
      <c r="V5" s="943"/>
      <c r="W5" s="896"/>
      <c r="X5" s="891"/>
    </row>
    <row r="6" spans="1:24" ht="12.95" customHeight="1" x14ac:dyDescent="0.2">
      <c r="A6" s="890"/>
      <c r="B6" s="889"/>
      <c r="C6" s="918"/>
      <c r="D6" s="918" t="b">
        <f>OR(ISNA(VLOOKUP(G5,Index_Table_Names,1,FALSE)),G5="")</f>
        <v>0</v>
      </c>
      <c r="E6" s="901"/>
      <c r="F6" s="916"/>
      <c r="G6" s="916" t="s">
        <v>1025</v>
      </c>
      <c r="I6" s="916"/>
      <c r="J6" s="916"/>
      <c r="K6" s="916"/>
      <c r="L6" s="916"/>
      <c r="M6" s="916"/>
      <c r="N6" s="916"/>
      <c r="O6" s="916"/>
      <c r="P6" s="916"/>
      <c r="Q6" s="916"/>
      <c r="R6" s="916"/>
      <c r="S6" s="914"/>
      <c r="T6" s="944"/>
      <c r="U6" s="943"/>
      <c r="V6" s="943"/>
      <c r="W6" s="896"/>
      <c r="X6" s="891"/>
    </row>
    <row r="7" spans="1:24" ht="12.95" customHeight="1" x14ac:dyDescent="0.2">
      <c r="A7" s="890"/>
      <c r="B7" s="889"/>
      <c r="C7" s="901"/>
      <c r="D7" s="918" t="b">
        <f>(D5&lt;&gt;D4)</f>
        <v>1</v>
      </c>
      <c r="E7" s="901"/>
      <c r="F7" s="916"/>
      <c r="G7" s="946">
        <v>44332.767597222199</v>
      </c>
      <c r="I7" s="916"/>
      <c r="J7" s="916"/>
      <c r="K7" s="916"/>
      <c r="L7" s="916"/>
      <c r="M7" s="916"/>
      <c r="N7" s="916"/>
      <c r="O7" s="916"/>
      <c r="P7" s="916"/>
      <c r="Q7" s="916"/>
      <c r="R7" s="916"/>
      <c r="S7" s="914"/>
      <c r="T7" s="944"/>
      <c r="U7" s="943"/>
      <c r="V7" s="943"/>
      <c r="W7" s="896"/>
      <c r="X7" s="891"/>
    </row>
    <row r="8" spans="1:24" ht="12.95" customHeight="1" x14ac:dyDescent="0.2">
      <c r="A8" s="890"/>
      <c r="B8" s="889"/>
      <c r="C8" s="901"/>
      <c r="D8" s="918"/>
      <c r="E8" s="901"/>
      <c r="F8" s="916"/>
      <c r="G8" s="945"/>
      <c r="I8" s="916"/>
      <c r="K8" s="916"/>
      <c r="L8" s="916"/>
      <c r="M8" s="916"/>
      <c r="N8" s="916"/>
      <c r="O8" s="916"/>
      <c r="P8" s="916"/>
      <c r="Q8" s="916"/>
      <c r="R8" s="916"/>
      <c r="S8" s="914"/>
      <c r="T8" s="944"/>
      <c r="U8" s="943"/>
      <c r="V8" s="943"/>
      <c r="W8" s="896"/>
      <c r="X8" s="891"/>
    </row>
    <row r="9" spans="1:24" ht="12.95" customHeight="1" x14ac:dyDescent="0.2">
      <c r="A9" s="890"/>
      <c r="B9" s="889"/>
      <c r="C9" s="901"/>
      <c r="D9" s="901"/>
      <c r="E9" s="901"/>
      <c r="F9" s="901"/>
      <c r="G9" s="901"/>
      <c r="H9" s="901"/>
      <c r="I9" s="901"/>
      <c r="J9" s="912"/>
      <c r="K9" s="912"/>
      <c r="L9" s="912"/>
      <c r="M9" s="912"/>
      <c r="N9" s="912"/>
      <c r="O9" s="942"/>
      <c r="P9" s="912"/>
      <c r="Q9" s="912"/>
      <c r="R9" s="912"/>
      <c r="S9" s="912"/>
      <c r="T9" s="912"/>
      <c r="U9" s="912"/>
      <c r="V9" s="912"/>
      <c r="W9" s="896"/>
      <c r="X9" s="891"/>
    </row>
    <row r="10" spans="1:24" ht="12.95" customHeight="1" x14ac:dyDescent="0.35">
      <c r="A10" s="890"/>
      <c r="B10" s="889"/>
      <c r="C10" s="901"/>
      <c r="D10" s="901"/>
      <c r="E10" s="901"/>
      <c r="F10" s="901"/>
      <c r="G10" s="901"/>
      <c r="H10" s="901"/>
      <c r="I10" s="901"/>
      <c r="J10" s="901"/>
      <c r="K10" s="901"/>
      <c r="L10" s="941" t="s">
        <v>1023</v>
      </c>
      <c r="M10" s="941"/>
      <c r="N10" s="941"/>
      <c r="O10" s="941"/>
      <c r="P10" s="941"/>
      <c r="Q10" s="941"/>
      <c r="R10" s="912"/>
      <c r="S10" s="912"/>
      <c r="T10" s="912"/>
      <c r="U10" s="912"/>
      <c r="V10" s="912"/>
      <c r="W10" s="896"/>
      <c r="X10" s="891"/>
    </row>
    <row r="11" spans="1:24" ht="12.95" customHeight="1" x14ac:dyDescent="0.2">
      <c r="A11" s="890"/>
      <c r="B11" s="889"/>
      <c r="C11" s="901"/>
      <c r="D11" s="901"/>
      <c r="E11" s="901"/>
      <c r="F11" s="901"/>
      <c r="G11" s="901"/>
      <c r="H11" s="901"/>
      <c r="I11" s="912" t="s">
        <v>1011</v>
      </c>
      <c r="J11" s="939"/>
      <c r="K11" s="940"/>
      <c r="L11" s="940"/>
      <c r="M11" s="939"/>
      <c r="N11" s="939"/>
      <c r="O11" s="939" t="s">
        <v>1019</v>
      </c>
      <c r="P11" s="939"/>
      <c r="Q11" s="939"/>
      <c r="R11" s="939"/>
      <c r="S11" s="939"/>
      <c r="T11" s="939"/>
      <c r="U11" s="939"/>
      <c r="V11" s="912"/>
      <c r="W11" s="896"/>
      <c r="X11" s="891"/>
    </row>
    <row r="12" spans="1:24" ht="12.95" customHeight="1" x14ac:dyDescent="0.2">
      <c r="A12" s="890"/>
      <c r="B12" s="889"/>
      <c r="C12" s="901"/>
      <c r="D12" s="901"/>
      <c r="E12" s="901"/>
      <c r="F12" s="901"/>
      <c r="G12" s="901"/>
      <c r="H12" s="901"/>
      <c r="I12" s="912" t="s">
        <v>1022</v>
      </c>
      <c r="J12" s="939"/>
      <c r="K12" s="939" t="s">
        <v>232</v>
      </c>
      <c r="L12" s="939" t="s">
        <v>1021</v>
      </c>
      <c r="M12" s="939" t="s">
        <v>1020</v>
      </c>
      <c r="N12" s="939" t="s">
        <v>1019</v>
      </c>
      <c r="O12" s="939" t="str">
        <f>"per "&amp;$I$26&amp;" MJ"</f>
        <v>per 100 MJ</v>
      </c>
      <c r="P12" s="939"/>
      <c r="Q12" s="939" t="s">
        <v>476</v>
      </c>
      <c r="R12" s="939"/>
      <c r="S12" s="939"/>
      <c r="T12" s="939"/>
      <c r="U12" s="939"/>
      <c r="V12" s="912"/>
      <c r="W12" s="896"/>
      <c r="X12" s="891"/>
    </row>
    <row r="13" spans="1:24" ht="5.0999999999999996" customHeight="1" x14ac:dyDescent="0.2">
      <c r="A13" s="890"/>
      <c r="B13" s="889"/>
      <c r="C13" s="901"/>
      <c r="D13" s="901"/>
      <c r="E13" s="901"/>
      <c r="F13" s="901"/>
      <c r="G13" s="901"/>
      <c r="H13" s="901"/>
      <c r="I13" s="901"/>
      <c r="J13" s="939"/>
      <c r="K13" s="939"/>
      <c r="L13" s="939"/>
      <c r="M13" s="939"/>
      <c r="N13" s="939"/>
      <c r="O13" s="939"/>
      <c r="P13" s="939"/>
      <c r="Q13" s="939"/>
      <c r="R13" s="939"/>
      <c r="S13" s="939"/>
      <c r="T13" s="939"/>
      <c r="U13" s="939"/>
      <c r="V13" s="912"/>
      <c r="W13" s="896"/>
      <c r="X13" s="891"/>
    </row>
    <row r="14" spans="1:24" ht="5.0999999999999996" customHeight="1" x14ac:dyDescent="0.2">
      <c r="A14" s="890"/>
      <c r="B14" s="889"/>
      <c r="C14" s="901"/>
      <c r="D14" s="901"/>
      <c r="E14" s="901"/>
      <c r="F14" s="906"/>
      <c r="G14" s="906"/>
      <c r="H14" s="906"/>
      <c r="I14" s="906"/>
      <c r="J14" s="937"/>
      <c r="K14" s="938"/>
      <c r="L14" s="938"/>
      <c r="M14" s="938"/>
      <c r="N14" s="938"/>
      <c r="O14" s="938"/>
      <c r="P14" s="937"/>
      <c r="Q14" s="937"/>
      <c r="R14" s="937"/>
      <c r="S14" s="937"/>
      <c r="T14" s="937"/>
      <c r="U14" s="937"/>
      <c r="V14" s="897"/>
      <c r="W14" s="896"/>
      <c r="X14" s="891"/>
    </row>
    <row r="15" spans="1:24" ht="12.95" customHeight="1" x14ac:dyDescent="0.2">
      <c r="A15" s="890"/>
      <c r="B15" s="889"/>
      <c r="C15" s="901"/>
      <c r="D15" s="901"/>
      <c r="E15" s="901"/>
      <c r="F15" s="906"/>
      <c r="G15" s="927"/>
      <c r="H15" s="927"/>
      <c r="I15" s="933">
        <v>0</v>
      </c>
      <c r="J15" s="928"/>
      <c r="K15" s="936">
        <v>0.4</v>
      </c>
      <c r="L15" s="935">
        <f>17*K15-2</f>
        <v>4.8000000000000007</v>
      </c>
      <c r="M15" s="930">
        <f>MIN(1,1-$K$46*(0.8-$K15)+0.17*$K$45)</f>
        <v>0.37099999999999994</v>
      </c>
      <c r="N15" s="929">
        <f>1/M15</f>
        <v>2.6954177897574128</v>
      </c>
      <c r="O15" s="929">
        <f>N15/L15*$I$26</f>
        <v>56.154537286612758</v>
      </c>
      <c r="P15" s="930"/>
      <c r="Q15" s="934">
        <f>L15/N15</f>
        <v>1.7807999999999999</v>
      </c>
      <c r="R15" s="930"/>
      <c r="S15" s="929"/>
      <c r="T15" s="928"/>
      <c r="U15" s="928"/>
      <c r="V15" s="897"/>
      <c r="W15" s="896"/>
      <c r="X15" s="891"/>
    </row>
    <row r="16" spans="1:24" ht="12.95" customHeight="1" x14ac:dyDescent="0.2">
      <c r="A16" s="890"/>
      <c r="B16" s="889"/>
      <c r="C16" s="901"/>
      <c r="D16" s="901"/>
      <c r="E16" s="901"/>
      <c r="F16" s="906"/>
      <c r="G16" s="927"/>
      <c r="H16" s="927"/>
      <c r="I16" s="933">
        <v>1</v>
      </c>
      <c r="J16" s="928"/>
      <c r="K16" s="936">
        <v>0.45</v>
      </c>
      <c r="L16" s="935">
        <f>17*K16-2</f>
        <v>5.65</v>
      </c>
      <c r="M16" s="930">
        <f>MIN(1,1-$K$46*(0.8-$K16)+0.17*$K$45)</f>
        <v>0.45599999999999991</v>
      </c>
      <c r="N16" s="929">
        <f>1/M16</f>
        <v>2.1929824561403515</v>
      </c>
      <c r="O16" s="929">
        <f>N16/L16*$I$26</f>
        <v>38.813848781245156</v>
      </c>
      <c r="P16" s="930"/>
      <c r="Q16" s="934">
        <f>L16/N16</f>
        <v>2.5763999999999996</v>
      </c>
      <c r="R16" s="930"/>
      <c r="S16" s="929"/>
      <c r="T16" s="928"/>
      <c r="U16" s="928"/>
      <c r="V16" s="897"/>
      <c r="W16" s="896"/>
      <c r="X16" s="891"/>
    </row>
    <row r="17" spans="1:24" ht="12.95" customHeight="1" x14ac:dyDescent="0.2">
      <c r="A17" s="890"/>
      <c r="B17" s="889"/>
      <c r="C17" s="901"/>
      <c r="D17" s="901"/>
      <c r="E17" s="901"/>
      <c r="F17" s="906"/>
      <c r="G17" s="927"/>
      <c r="H17" s="927"/>
      <c r="I17" s="933">
        <v>2</v>
      </c>
      <c r="J17" s="928"/>
      <c r="K17" s="936">
        <v>0.5</v>
      </c>
      <c r="L17" s="935">
        <f>17*K17-2</f>
        <v>6.5</v>
      </c>
      <c r="M17" s="930">
        <f>MIN(1,1-$K$46*(0.8-$K17)+0.17*$K$45)</f>
        <v>0.54100000000000004</v>
      </c>
      <c r="N17" s="929">
        <f>1/M17</f>
        <v>1.8484288354898335</v>
      </c>
      <c r="O17" s="929">
        <f>N17/L17*$I$26</f>
        <v>28.43736669984359</v>
      </c>
      <c r="P17" s="928"/>
      <c r="Q17" s="934">
        <f>L17/N17</f>
        <v>3.5165000000000002</v>
      </c>
      <c r="R17" s="930"/>
      <c r="S17" s="929"/>
      <c r="T17" s="928"/>
      <c r="U17" s="928"/>
      <c r="V17" s="897"/>
      <c r="W17" s="896"/>
      <c r="X17" s="891"/>
    </row>
    <row r="18" spans="1:24" ht="12.95" customHeight="1" x14ac:dyDescent="0.2">
      <c r="A18" s="890"/>
      <c r="B18" s="889"/>
      <c r="C18" s="901"/>
      <c r="D18" s="901"/>
      <c r="E18" s="901"/>
      <c r="F18" s="906"/>
      <c r="G18" s="927"/>
      <c r="H18" s="927"/>
      <c r="I18" s="933">
        <v>3</v>
      </c>
      <c r="J18" s="928"/>
      <c r="K18" s="936">
        <v>0.55000000000000004</v>
      </c>
      <c r="L18" s="935">
        <f>17*K18-2</f>
        <v>7.3500000000000014</v>
      </c>
      <c r="M18" s="930">
        <f>MIN(1,1-$K$46*(0.8-$K18)+0.17*$K$45)</f>
        <v>0.626</v>
      </c>
      <c r="N18" s="929">
        <f>1/M18</f>
        <v>1.5974440894568691</v>
      </c>
      <c r="O18" s="929">
        <f>N18/L18*$I$26</f>
        <v>21.73393318988937</v>
      </c>
      <c r="P18" s="928"/>
      <c r="Q18" s="934">
        <f>L18/N18</f>
        <v>4.6011000000000006</v>
      </c>
      <c r="R18" s="930"/>
      <c r="S18" s="929"/>
      <c r="T18" s="928"/>
      <c r="U18" s="928"/>
      <c r="V18" s="897"/>
      <c r="W18" s="896"/>
      <c r="X18" s="891"/>
    </row>
    <row r="19" spans="1:24" ht="12.95" customHeight="1" x14ac:dyDescent="0.2">
      <c r="A19" s="890"/>
      <c r="B19" s="889"/>
      <c r="C19" s="901"/>
      <c r="D19" s="901"/>
      <c r="E19" s="901"/>
      <c r="F19" s="906"/>
      <c r="G19" s="927"/>
      <c r="H19" s="927"/>
      <c r="I19" s="933">
        <v>4</v>
      </c>
      <c r="J19" s="928"/>
      <c r="K19" s="936">
        <v>0.6</v>
      </c>
      <c r="L19" s="935">
        <f>17*K19-2</f>
        <v>8.1999999999999993</v>
      </c>
      <c r="M19" s="930">
        <f>MIN(1,1-$K$46*(0.8-$K19)+0.17*$K$45)</f>
        <v>0.71099999999999997</v>
      </c>
      <c r="N19" s="929">
        <f>1/M19</f>
        <v>1.4064697609001406</v>
      </c>
      <c r="O19" s="929">
        <f>N19/L19*$I$26</f>
        <v>17.152070254879764</v>
      </c>
      <c r="P19" s="928"/>
      <c r="Q19" s="934">
        <f>L19/N19</f>
        <v>5.8301999999999996</v>
      </c>
      <c r="R19" s="930"/>
      <c r="S19" s="929"/>
      <c r="T19" s="928"/>
      <c r="U19" s="928"/>
      <c r="V19" s="897"/>
      <c r="W19" s="896"/>
      <c r="X19" s="891"/>
    </row>
    <row r="20" spans="1:24" ht="12.95" customHeight="1" x14ac:dyDescent="0.2">
      <c r="A20" s="890"/>
      <c r="B20" s="889"/>
      <c r="C20" s="901"/>
      <c r="D20" s="901"/>
      <c r="E20" s="901"/>
      <c r="F20" s="906"/>
      <c r="G20" s="927"/>
      <c r="H20" s="927"/>
      <c r="I20" s="933">
        <v>5</v>
      </c>
      <c r="J20" s="928"/>
      <c r="K20" s="936">
        <v>0.65</v>
      </c>
      <c r="L20" s="935">
        <f>17*K20-2</f>
        <v>9.0500000000000007</v>
      </c>
      <c r="M20" s="930">
        <f>MIN(1,1-$K$46*(0.8-$K20)+0.17*$K$45)</f>
        <v>0.79600000000000004</v>
      </c>
      <c r="N20" s="929">
        <f>1/M20</f>
        <v>1.2562814070351758</v>
      </c>
      <c r="O20" s="929">
        <f>N20/L20*$I$26</f>
        <v>13.881562508675973</v>
      </c>
      <c r="P20" s="928"/>
      <c r="Q20" s="934">
        <f>L20/N20</f>
        <v>7.2038000000000011</v>
      </c>
      <c r="R20" s="930"/>
      <c r="S20" s="929"/>
      <c r="T20" s="928"/>
      <c r="U20" s="928"/>
      <c r="V20" s="897"/>
      <c r="W20" s="896"/>
      <c r="X20" s="891"/>
    </row>
    <row r="21" spans="1:24" ht="12.95" customHeight="1" x14ac:dyDescent="0.2">
      <c r="A21" s="890"/>
      <c r="B21" s="889"/>
      <c r="C21" s="901"/>
      <c r="D21" s="901"/>
      <c r="E21" s="901"/>
      <c r="F21" s="906"/>
      <c r="G21" s="927"/>
      <c r="H21" s="927"/>
      <c r="I21" s="933">
        <v>6</v>
      </c>
      <c r="J21" s="928"/>
      <c r="K21" s="936">
        <v>0.7</v>
      </c>
      <c r="L21" s="935">
        <f>17*K21-2</f>
        <v>9.8999999999999986</v>
      </c>
      <c r="M21" s="930">
        <f>MIN(1,1-$K$46*(0.8-$K21)+0.17*$K$45)</f>
        <v>0.88099999999999989</v>
      </c>
      <c r="N21" s="929">
        <f>1/M21</f>
        <v>1.1350737797956869</v>
      </c>
      <c r="O21" s="929">
        <f>N21/L21*$I$26</f>
        <v>11.46539171510795</v>
      </c>
      <c r="P21" s="928"/>
      <c r="Q21" s="934">
        <f>L21/N21</f>
        <v>8.721899999999998</v>
      </c>
      <c r="R21" s="930"/>
      <c r="S21" s="929"/>
      <c r="T21" s="928"/>
      <c r="U21" s="928"/>
      <c r="V21" s="897"/>
      <c r="W21" s="896"/>
      <c r="X21" s="891"/>
    </row>
    <row r="22" spans="1:24" ht="12.95" customHeight="1" x14ac:dyDescent="0.2">
      <c r="A22" s="890"/>
      <c r="B22" s="889"/>
      <c r="C22" s="901"/>
      <c r="D22" s="901"/>
      <c r="E22" s="901"/>
      <c r="F22" s="906"/>
      <c r="G22" s="927"/>
      <c r="H22" s="927"/>
      <c r="I22" s="933">
        <v>7</v>
      </c>
      <c r="J22" s="928"/>
      <c r="K22" s="936">
        <v>0.75</v>
      </c>
      <c r="L22" s="935">
        <f>17*K22-2</f>
        <v>10.75</v>
      </c>
      <c r="M22" s="930">
        <f>MIN(1,1-$K$46*(0.8-$K22)+0.17*$K$45)</f>
        <v>0.96599999999999997</v>
      </c>
      <c r="N22" s="929">
        <f>1/M22</f>
        <v>1.0351966873706004</v>
      </c>
      <c r="O22" s="929">
        <f>N22/L22*$I$26</f>
        <v>9.6297366267032594</v>
      </c>
      <c r="P22" s="928"/>
      <c r="Q22" s="934">
        <f>L22/N22</f>
        <v>10.384499999999999</v>
      </c>
      <c r="R22" s="930"/>
      <c r="S22" s="929"/>
      <c r="T22" s="928"/>
      <c r="U22" s="928"/>
      <c r="V22" s="897"/>
      <c r="W22" s="896"/>
      <c r="X22" s="891"/>
    </row>
    <row r="23" spans="1:24" ht="12.95" customHeight="1" x14ac:dyDescent="0.2">
      <c r="A23" s="890"/>
      <c r="B23" s="889"/>
      <c r="C23" s="901"/>
      <c r="D23" s="901"/>
      <c r="E23" s="901"/>
      <c r="F23" s="906"/>
      <c r="G23" s="927"/>
      <c r="H23" s="927"/>
      <c r="I23" s="933">
        <v>8</v>
      </c>
      <c r="J23" s="928"/>
      <c r="K23" s="936">
        <v>0.8</v>
      </c>
      <c r="L23" s="935">
        <f>17*K23-2</f>
        <v>11.600000000000001</v>
      </c>
      <c r="M23" s="930">
        <f>MIN(1,1-$K$46*(0.8-$K23)+0.17*$K$45)</f>
        <v>1</v>
      </c>
      <c r="N23" s="929">
        <f>1/M23</f>
        <v>1</v>
      </c>
      <c r="O23" s="929">
        <f>N23/L23*$I$26</f>
        <v>8.6206896551724128</v>
      </c>
      <c r="P23" s="928"/>
      <c r="Q23" s="934">
        <f>L23/N23</f>
        <v>11.600000000000001</v>
      </c>
      <c r="R23" s="930"/>
      <c r="S23" s="929"/>
      <c r="T23" s="928"/>
      <c r="U23" s="928"/>
      <c r="V23" s="897"/>
      <c r="W23" s="896"/>
      <c r="X23" s="891"/>
    </row>
    <row r="24" spans="1:24" ht="12.95" customHeight="1" x14ac:dyDescent="0.2">
      <c r="A24" s="890"/>
      <c r="B24" s="889"/>
      <c r="C24" s="901"/>
      <c r="D24" s="901"/>
      <c r="E24" s="901"/>
      <c r="F24" s="906"/>
      <c r="G24" s="927"/>
      <c r="H24" s="927"/>
      <c r="I24" s="933">
        <v>9</v>
      </c>
      <c r="J24" s="928"/>
      <c r="K24" s="936">
        <v>0.85</v>
      </c>
      <c r="L24" s="935">
        <f>17*K24-2</f>
        <v>12.45</v>
      </c>
      <c r="M24" s="930">
        <f>MIN(1,1-$K$46*(0.8-$K24)+0.17*$K$45)</f>
        <v>1</v>
      </c>
      <c r="N24" s="929">
        <f>1/M24</f>
        <v>1</v>
      </c>
      <c r="O24" s="929">
        <f>N24/L24*$I$26</f>
        <v>8.0321285140562253</v>
      </c>
      <c r="P24" s="928"/>
      <c r="Q24" s="934">
        <f>L24/N24</f>
        <v>12.45</v>
      </c>
      <c r="R24" s="930"/>
      <c r="S24" s="929"/>
      <c r="T24" s="928"/>
      <c r="U24" s="928"/>
      <c r="V24" s="897"/>
      <c r="W24" s="896"/>
      <c r="X24" s="891"/>
    </row>
    <row r="25" spans="1:24" ht="12.95" customHeight="1" x14ac:dyDescent="0.2">
      <c r="A25" s="890"/>
      <c r="B25" s="889"/>
      <c r="C25" s="901"/>
      <c r="D25" s="901"/>
      <c r="E25" s="901"/>
      <c r="F25" s="906"/>
      <c r="G25" s="927"/>
      <c r="H25" s="927"/>
      <c r="I25" s="933"/>
      <c r="J25" s="928"/>
      <c r="K25" s="931"/>
      <c r="L25" s="931"/>
      <c r="M25" s="930"/>
      <c r="N25" s="929"/>
      <c r="O25" s="929"/>
      <c r="P25" s="928"/>
      <c r="Q25" s="928"/>
      <c r="R25" s="928"/>
      <c r="S25" s="929"/>
      <c r="T25" s="928"/>
      <c r="U25" s="928"/>
      <c r="V25" s="897"/>
      <c r="W25" s="896"/>
      <c r="X25" s="891"/>
    </row>
    <row r="26" spans="1:24" ht="12.95" customHeight="1" x14ac:dyDescent="0.2">
      <c r="A26" s="890"/>
      <c r="B26" s="889"/>
      <c r="C26" s="901"/>
      <c r="D26" s="901"/>
      <c r="E26" s="901"/>
      <c r="F26" s="906"/>
      <c r="G26" s="927"/>
      <c r="H26" s="927" t="s">
        <v>1018</v>
      </c>
      <c r="I26" s="932">
        <v>100</v>
      </c>
      <c r="J26" s="928" t="s">
        <v>1017</v>
      </c>
      <c r="K26" s="931"/>
      <c r="L26" s="931"/>
      <c r="M26" s="930"/>
      <c r="N26" s="929"/>
      <c r="O26" s="929"/>
      <c r="P26" s="928"/>
      <c r="Q26" s="928"/>
      <c r="R26" s="928"/>
      <c r="S26" s="929"/>
      <c r="T26" s="928"/>
      <c r="U26" s="928"/>
      <c r="V26" s="897"/>
      <c r="W26" s="896"/>
      <c r="X26" s="891"/>
    </row>
    <row r="27" spans="1:24" ht="12.95" customHeight="1" x14ac:dyDescent="0.2">
      <c r="A27" s="890"/>
      <c r="B27" s="889"/>
      <c r="C27" s="901"/>
      <c r="D27" s="901"/>
      <c r="E27" s="901"/>
      <c r="F27" s="904"/>
      <c r="G27" s="927"/>
      <c r="H27" s="927" t="s">
        <v>1016</v>
      </c>
      <c r="I27" s="927"/>
      <c r="J27" s="926"/>
      <c r="K27" s="926"/>
      <c r="L27" s="926"/>
      <c r="M27" s="926"/>
      <c r="N27" s="926"/>
      <c r="O27" s="926"/>
      <c r="P27" s="926"/>
      <c r="Q27" s="926"/>
      <c r="R27" s="926"/>
      <c r="S27" s="926"/>
      <c r="T27" s="926"/>
      <c r="U27" s="926"/>
      <c r="V27" s="897"/>
      <c r="W27" s="896"/>
      <c r="X27" s="891"/>
    </row>
    <row r="28" spans="1:24" ht="5.0999999999999996" customHeight="1" x14ac:dyDescent="0.2">
      <c r="A28" s="890"/>
      <c r="B28" s="889"/>
      <c r="C28" s="901"/>
      <c r="D28" s="901"/>
      <c r="E28" s="901"/>
      <c r="F28" s="900"/>
      <c r="G28" s="899"/>
      <c r="H28" s="899"/>
      <c r="I28" s="899"/>
      <c r="J28" s="898"/>
      <c r="K28" s="898"/>
      <c r="L28" s="898"/>
      <c r="M28" s="898"/>
      <c r="N28" s="898"/>
      <c r="O28" s="898"/>
      <c r="P28" s="898"/>
      <c r="Q28" s="898"/>
      <c r="R28" s="898"/>
      <c r="S28" s="898"/>
      <c r="T28" s="898"/>
      <c r="U28" s="898"/>
      <c r="V28" s="897"/>
      <c r="W28" s="896"/>
      <c r="X28" s="891"/>
    </row>
    <row r="29" spans="1:24" ht="24" customHeight="1" x14ac:dyDescent="0.2">
      <c r="A29" s="890"/>
      <c r="B29" s="889"/>
      <c r="C29" s="894"/>
      <c r="D29" s="894"/>
      <c r="E29" s="894"/>
      <c r="F29" s="894"/>
      <c r="G29" s="895" t="str">
        <f>G5</f>
        <v>Marginal Value of Feed</v>
      </c>
      <c r="H29" s="894"/>
      <c r="I29" s="894"/>
      <c r="J29" s="894"/>
      <c r="K29" s="894"/>
      <c r="L29" s="894"/>
      <c r="M29" s="894"/>
      <c r="N29" s="894"/>
      <c r="O29" s="894"/>
      <c r="P29" s="894"/>
      <c r="Q29" s="894"/>
      <c r="R29" s="894"/>
      <c r="S29" s="894"/>
      <c r="T29" s="925"/>
      <c r="U29" s="925"/>
      <c r="V29" s="925"/>
      <c r="W29" s="893" t="s">
        <v>140</v>
      </c>
      <c r="X29" s="891"/>
    </row>
    <row r="30" spans="1:24" ht="12" customHeight="1" x14ac:dyDescent="0.2">
      <c r="A30" s="890"/>
      <c r="B30" s="889"/>
      <c r="C30" s="889"/>
      <c r="D30" s="889"/>
      <c r="E30" s="889"/>
      <c r="F30" s="891"/>
      <c r="G30" s="891"/>
      <c r="H30" s="891"/>
      <c r="I30" s="891"/>
      <c r="J30" s="891"/>
      <c r="K30" s="891"/>
      <c r="L30" s="891"/>
      <c r="M30" s="891"/>
      <c r="N30" s="891"/>
      <c r="O30" s="891"/>
      <c r="P30" s="891"/>
      <c r="Q30" s="891"/>
      <c r="R30" s="891"/>
      <c r="S30" s="891"/>
      <c r="T30" s="891"/>
      <c r="U30" s="891"/>
      <c r="V30" s="891"/>
      <c r="W30" s="891"/>
      <c r="X30" s="891"/>
    </row>
    <row r="31" spans="1:24" ht="12" customHeight="1" x14ac:dyDescent="0.2">
      <c r="A31" s="890"/>
      <c r="B31" s="889"/>
      <c r="C31" s="889"/>
      <c r="D31" s="889"/>
      <c r="E31" s="889"/>
      <c r="F31" s="889"/>
      <c r="G31" s="889"/>
      <c r="H31" s="889"/>
      <c r="I31" s="889"/>
      <c r="J31" s="889"/>
      <c r="K31" s="889"/>
      <c r="L31" s="889"/>
      <c r="M31" s="889"/>
      <c r="N31" s="889"/>
      <c r="O31" s="889"/>
      <c r="P31" s="889"/>
      <c r="Q31" s="889"/>
      <c r="R31" s="889"/>
      <c r="S31" s="889"/>
      <c r="T31" s="889"/>
      <c r="U31" s="889"/>
      <c r="V31" s="889"/>
      <c r="W31" s="889"/>
      <c r="X31" s="889"/>
    </row>
    <row r="32" spans="1:24" ht="12" customHeight="1" x14ac:dyDescent="0.2">
      <c r="A32" s="892"/>
      <c r="B32" s="889"/>
      <c r="C32" s="889"/>
      <c r="D32" s="889"/>
      <c r="E32" s="889"/>
      <c r="F32" s="889"/>
      <c r="G32" s="889"/>
      <c r="H32" s="891"/>
      <c r="I32" s="891"/>
      <c r="J32" s="891"/>
      <c r="K32" s="891"/>
      <c r="L32" s="891"/>
      <c r="M32" s="891"/>
      <c r="N32" s="891"/>
      <c r="O32" s="891"/>
      <c r="P32" s="891"/>
      <c r="Q32" s="891"/>
      <c r="R32" s="891"/>
      <c r="S32" s="891"/>
      <c r="T32" s="891"/>
      <c r="U32" s="891"/>
      <c r="V32" s="891"/>
      <c r="W32" s="891"/>
      <c r="X32" s="889"/>
    </row>
    <row r="33" spans="1:24" ht="12" customHeight="1" thickBot="1" x14ac:dyDescent="0.25">
      <c r="A33" s="892"/>
      <c r="B33" s="889"/>
      <c r="C33" s="889"/>
      <c r="D33" s="889"/>
      <c r="E33" s="889"/>
      <c r="F33" s="889"/>
      <c r="G33" s="889"/>
      <c r="H33" s="891"/>
      <c r="I33" s="891"/>
      <c r="J33" s="891"/>
      <c r="K33" s="891"/>
      <c r="L33" s="891"/>
      <c r="M33" s="891"/>
      <c r="N33" s="891"/>
      <c r="O33" s="891"/>
      <c r="P33" s="891"/>
      <c r="Q33" s="891"/>
      <c r="R33" s="891"/>
      <c r="S33" s="891"/>
      <c r="T33" s="891"/>
      <c r="U33" s="891"/>
      <c r="V33" s="891"/>
      <c r="W33" s="891"/>
      <c r="X33" s="889"/>
    </row>
    <row r="34" spans="1:24" ht="12" customHeight="1" x14ac:dyDescent="0.2">
      <c r="A34" s="892"/>
      <c r="B34" s="889"/>
      <c r="C34" s="924" t="s">
        <v>0</v>
      </c>
      <c r="D34" s="924"/>
      <c r="E34" s="924"/>
      <c r="F34" s="924"/>
      <c r="G34" s="924"/>
      <c r="H34" s="924"/>
      <c r="I34" s="924"/>
      <c r="J34" s="924"/>
      <c r="K34" s="923"/>
      <c r="L34" s="923"/>
      <c r="M34" s="923"/>
      <c r="N34" s="923"/>
      <c r="O34" s="923"/>
      <c r="P34" s="923"/>
      <c r="Q34" s="923"/>
      <c r="R34" s="923"/>
      <c r="S34" s="923"/>
      <c r="T34" s="923"/>
      <c r="U34" s="923"/>
      <c r="V34" s="923"/>
      <c r="W34" s="922"/>
      <c r="X34" s="891"/>
    </row>
    <row r="35" spans="1:24" ht="12" customHeight="1" x14ac:dyDescent="0.2">
      <c r="A35" s="892"/>
      <c r="B35" s="889"/>
      <c r="C35" s="918"/>
      <c r="D35" s="918"/>
      <c r="E35" s="918" t="s">
        <v>1</v>
      </c>
      <c r="F35" s="916"/>
      <c r="G35" s="921" t="s">
        <v>1015</v>
      </c>
      <c r="H35" s="916"/>
      <c r="I35" s="916"/>
      <c r="J35" s="916"/>
      <c r="K35" s="916"/>
      <c r="L35" s="916"/>
      <c r="M35" s="916"/>
      <c r="N35" s="916"/>
      <c r="O35" s="916"/>
      <c r="P35" s="916"/>
      <c r="Q35" s="916"/>
      <c r="R35" s="916"/>
      <c r="S35" s="914"/>
      <c r="T35" s="916"/>
      <c r="U35" s="914"/>
      <c r="V35" s="914"/>
      <c r="W35" s="896"/>
      <c r="X35" s="891"/>
    </row>
    <row r="36" spans="1:24" ht="12" customHeight="1" x14ac:dyDescent="0.2">
      <c r="A36" s="892"/>
      <c r="B36" s="889"/>
      <c r="C36" s="918"/>
      <c r="D36" s="918"/>
      <c r="E36" s="901"/>
      <c r="F36" s="916"/>
      <c r="G36" s="916" t="s">
        <v>1014</v>
      </c>
      <c r="H36" s="916"/>
      <c r="I36" s="916"/>
      <c r="J36" s="916"/>
      <c r="K36" s="916"/>
      <c r="L36" s="916"/>
      <c r="M36" s="916"/>
      <c r="N36" s="916"/>
      <c r="O36" s="916"/>
      <c r="P36" s="916"/>
      <c r="Q36" s="916"/>
      <c r="R36" s="916"/>
      <c r="S36" s="914"/>
      <c r="T36" s="915"/>
      <c r="U36" s="914"/>
      <c r="V36" s="914"/>
      <c r="W36" s="896"/>
      <c r="X36" s="891"/>
    </row>
    <row r="37" spans="1:24" ht="12" customHeight="1" x14ac:dyDescent="0.2">
      <c r="A37" s="892"/>
      <c r="B37" s="889"/>
      <c r="C37" s="901"/>
      <c r="D37" s="918"/>
      <c r="E37" s="901"/>
      <c r="F37" s="916"/>
      <c r="G37" s="920">
        <v>38576.728796296295</v>
      </c>
      <c r="H37" s="916"/>
      <c r="I37" s="916"/>
      <c r="J37" s="916"/>
      <c r="K37" s="916"/>
      <c r="L37" s="916"/>
      <c r="M37" s="916"/>
      <c r="N37" s="916"/>
      <c r="O37" s="916"/>
      <c r="P37" s="916"/>
      <c r="Q37" s="916"/>
      <c r="R37" s="916"/>
      <c r="S37" s="914"/>
      <c r="T37" s="915"/>
      <c r="U37" s="914"/>
      <c r="V37" s="914"/>
      <c r="W37" s="896"/>
      <c r="X37" s="891"/>
    </row>
    <row r="38" spans="1:24" ht="12" customHeight="1" x14ac:dyDescent="0.2">
      <c r="A38" s="892"/>
      <c r="B38" s="889"/>
      <c r="C38" s="919">
        <v>0</v>
      </c>
      <c r="D38" s="918"/>
      <c r="E38" s="901"/>
      <c r="F38" s="916"/>
      <c r="G38" s="917"/>
      <c r="H38" s="916"/>
      <c r="I38" s="916"/>
      <c r="J38" s="916"/>
      <c r="K38" s="916"/>
      <c r="L38" s="916"/>
      <c r="M38" s="916"/>
      <c r="N38" s="916"/>
      <c r="O38" s="916"/>
      <c r="P38" s="916"/>
      <c r="Q38" s="916"/>
      <c r="R38" s="916"/>
      <c r="S38" s="914"/>
      <c r="T38" s="915"/>
      <c r="U38" s="914"/>
      <c r="V38" s="914"/>
      <c r="W38" s="896"/>
      <c r="X38" s="891"/>
    </row>
    <row r="39" spans="1:24" ht="12" customHeight="1" x14ac:dyDescent="0.2">
      <c r="A39" s="892"/>
      <c r="B39" s="889"/>
      <c r="C39" s="901"/>
      <c r="D39" s="901"/>
      <c r="E39" s="901"/>
      <c r="F39" s="901"/>
      <c r="G39" s="901"/>
      <c r="H39" s="901"/>
      <c r="I39" s="901"/>
      <c r="J39" s="912"/>
      <c r="K39" s="912"/>
      <c r="L39" s="912"/>
      <c r="M39" s="912"/>
      <c r="N39" s="912"/>
      <c r="O39" s="912"/>
      <c r="P39" s="912"/>
      <c r="Q39" s="912"/>
      <c r="R39" s="912"/>
      <c r="S39" s="912"/>
      <c r="T39" s="912"/>
      <c r="U39" s="912"/>
      <c r="V39" s="912"/>
      <c r="W39" s="896"/>
      <c r="X39" s="891"/>
    </row>
    <row r="40" spans="1:24" ht="12" customHeight="1" x14ac:dyDescent="0.2">
      <c r="A40" s="892"/>
      <c r="B40" s="889"/>
      <c r="C40" s="901"/>
      <c r="D40" s="901"/>
      <c r="E40" s="901"/>
      <c r="F40" s="901"/>
      <c r="G40" s="901"/>
      <c r="H40" s="901"/>
      <c r="I40" s="901"/>
      <c r="J40" s="901"/>
      <c r="K40" s="901"/>
      <c r="L40" s="912"/>
      <c r="M40" s="912"/>
      <c r="N40" s="912"/>
      <c r="O40" s="912"/>
      <c r="P40" s="912"/>
      <c r="Q40" s="912"/>
      <c r="R40" s="912"/>
      <c r="S40" s="912"/>
      <c r="T40" s="912"/>
      <c r="U40" s="912"/>
      <c r="V40" s="912"/>
      <c r="W40" s="896"/>
      <c r="X40" s="891"/>
    </row>
    <row r="41" spans="1:24" ht="12" customHeight="1" x14ac:dyDescent="0.2">
      <c r="A41" s="892"/>
      <c r="B41" s="889"/>
      <c r="C41" s="901"/>
      <c r="D41" s="901"/>
      <c r="E41" s="901"/>
      <c r="F41" s="901"/>
      <c r="G41" s="901"/>
      <c r="H41" s="901"/>
      <c r="I41" s="901"/>
      <c r="J41" s="901"/>
      <c r="K41" s="901"/>
      <c r="L41" s="901"/>
      <c r="M41" s="901"/>
      <c r="N41" s="901"/>
      <c r="O41" s="913"/>
      <c r="P41" s="913"/>
      <c r="Q41" s="913"/>
      <c r="R41" s="913"/>
      <c r="S41" s="912"/>
      <c r="T41" s="912"/>
      <c r="U41" s="912"/>
      <c r="V41" s="912"/>
      <c r="W41" s="896"/>
      <c r="X41" s="891"/>
    </row>
    <row r="42" spans="1:24" ht="12" customHeight="1" x14ac:dyDescent="0.2">
      <c r="A42" s="892"/>
      <c r="B42" s="889"/>
      <c r="C42" s="901"/>
      <c r="D42" s="901"/>
      <c r="E42" s="901"/>
      <c r="F42" s="901"/>
      <c r="G42" s="901"/>
      <c r="H42" s="901"/>
      <c r="I42" s="901"/>
      <c r="J42" s="901"/>
      <c r="K42" s="901"/>
      <c r="L42" s="901"/>
      <c r="M42" s="901"/>
      <c r="N42" s="901"/>
      <c r="O42" s="913"/>
      <c r="P42" s="913"/>
      <c r="Q42" s="913"/>
      <c r="R42" s="913"/>
      <c r="S42" s="912"/>
      <c r="T42" s="912"/>
      <c r="U42" s="912"/>
      <c r="V42" s="912"/>
      <c r="W42" s="896"/>
      <c r="X42" s="891"/>
    </row>
    <row r="43" spans="1:24" ht="12" customHeight="1" x14ac:dyDescent="0.2">
      <c r="A43" s="892"/>
      <c r="B43" s="889"/>
      <c r="C43" s="901"/>
      <c r="D43" s="901"/>
      <c r="E43" s="901"/>
      <c r="F43" s="901"/>
      <c r="G43" s="901"/>
      <c r="H43" s="901"/>
      <c r="I43" s="901"/>
      <c r="J43" s="901"/>
      <c r="K43" s="901"/>
      <c r="L43" s="901"/>
      <c r="M43" s="901"/>
      <c r="N43" s="901"/>
      <c r="O43" s="913"/>
      <c r="P43" s="913"/>
      <c r="Q43" s="913"/>
      <c r="R43" s="913"/>
      <c r="S43" s="912"/>
      <c r="T43" s="912"/>
      <c r="U43" s="912"/>
      <c r="V43" s="912"/>
      <c r="W43" s="896"/>
      <c r="X43" s="891"/>
    </row>
    <row r="44" spans="1:24" ht="12" customHeight="1" x14ac:dyDescent="0.2">
      <c r="A44" s="892"/>
      <c r="B44" s="889"/>
      <c r="C44" s="901"/>
      <c r="D44" s="901"/>
      <c r="E44" s="901"/>
      <c r="F44" s="906"/>
      <c r="G44" s="911"/>
      <c r="H44" s="911"/>
      <c r="I44" s="911"/>
      <c r="J44" s="911"/>
      <c r="K44" s="911"/>
      <c r="L44" s="911"/>
      <c r="M44" s="911"/>
      <c r="N44" s="911"/>
      <c r="O44" s="910"/>
      <c r="P44" s="910"/>
      <c r="Q44" s="910"/>
      <c r="R44" s="910"/>
      <c r="S44" s="910"/>
      <c r="T44" s="910"/>
      <c r="U44" s="910"/>
      <c r="V44" s="897"/>
      <c r="W44" s="896"/>
      <c r="X44" s="891"/>
    </row>
    <row r="45" spans="1:24" ht="12" customHeight="1" x14ac:dyDescent="0.2">
      <c r="A45" s="892"/>
      <c r="B45" s="889"/>
      <c r="C45" s="901"/>
      <c r="D45" s="901"/>
      <c r="E45" s="901"/>
      <c r="F45" s="906"/>
      <c r="G45" s="905" t="s">
        <v>1013</v>
      </c>
      <c r="H45" s="908"/>
      <c r="I45" s="908"/>
      <c r="J45" s="908"/>
      <c r="K45" s="909">
        <v>0.3</v>
      </c>
      <c r="L45" s="908"/>
      <c r="M45" s="902"/>
      <c r="N45" s="902"/>
      <c r="O45" s="902"/>
      <c r="P45" s="902"/>
      <c r="Q45" s="902"/>
      <c r="R45" s="902"/>
      <c r="S45" s="902"/>
      <c r="T45" s="902"/>
      <c r="U45" s="902"/>
      <c r="V45" s="897"/>
      <c r="W45" s="896"/>
      <c r="X45" s="891"/>
    </row>
    <row r="46" spans="1:24" ht="12" customHeight="1" x14ac:dyDescent="0.2">
      <c r="A46" s="892"/>
      <c r="B46" s="889"/>
      <c r="C46" s="901"/>
      <c r="D46" s="901"/>
      <c r="E46" s="901"/>
      <c r="F46" s="906"/>
      <c r="G46" s="905" t="s">
        <v>1012</v>
      </c>
      <c r="H46" s="903" t="s">
        <v>1011</v>
      </c>
      <c r="I46" s="903"/>
      <c r="J46" s="902" t="s">
        <v>1010</v>
      </c>
      <c r="K46" s="907">
        <v>1.7</v>
      </c>
      <c r="L46" s="902"/>
      <c r="M46" s="902"/>
      <c r="N46" s="902"/>
      <c r="O46" s="902"/>
      <c r="P46" s="902"/>
      <c r="Q46" s="902"/>
      <c r="R46" s="902"/>
      <c r="S46" s="902"/>
      <c r="T46" s="902"/>
      <c r="U46" s="902"/>
      <c r="V46" s="897"/>
      <c r="W46" s="896"/>
      <c r="X46" s="891"/>
    </row>
    <row r="47" spans="1:24" ht="12" customHeight="1" x14ac:dyDescent="0.2">
      <c r="A47" s="892"/>
      <c r="B47" s="889"/>
      <c r="C47" s="901"/>
      <c r="D47" s="901"/>
      <c r="E47" s="901"/>
      <c r="F47" s="906"/>
      <c r="G47" s="905"/>
      <c r="H47" s="903"/>
      <c r="I47" s="903"/>
      <c r="J47" s="902"/>
      <c r="K47" s="902"/>
      <c r="L47" s="902"/>
      <c r="M47" s="902"/>
      <c r="N47" s="902"/>
      <c r="O47" s="902"/>
      <c r="P47" s="902"/>
      <c r="Q47" s="902"/>
      <c r="R47" s="902"/>
      <c r="S47" s="902"/>
      <c r="T47" s="902"/>
      <c r="U47" s="902"/>
      <c r="V47" s="897"/>
      <c r="W47" s="896"/>
      <c r="X47" s="891"/>
    </row>
    <row r="48" spans="1:24" ht="12" customHeight="1" x14ac:dyDescent="0.2">
      <c r="A48" s="892"/>
      <c r="B48" s="889"/>
      <c r="C48" s="901"/>
      <c r="D48" s="901"/>
      <c r="E48" s="901"/>
      <c r="F48" s="906"/>
      <c r="G48" s="905" t="s">
        <v>1009</v>
      </c>
      <c r="H48" s="903"/>
      <c r="I48" s="903"/>
      <c r="J48" s="902"/>
      <c r="K48" s="902"/>
      <c r="L48" s="902"/>
      <c r="M48" s="902"/>
      <c r="N48" s="902"/>
      <c r="O48" s="902"/>
      <c r="P48" s="902"/>
      <c r="Q48" s="902"/>
      <c r="R48" s="902"/>
      <c r="S48" s="902"/>
      <c r="T48" s="902"/>
      <c r="U48" s="902"/>
      <c r="V48" s="897"/>
      <c r="W48" s="896"/>
      <c r="X48" s="891"/>
    </row>
    <row r="49" spans="1:24" ht="12" customHeight="1" x14ac:dyDescent="0.2">
      <c r="A49" s="892"/>
      <c r="B49" s="889"/>
      <c r="C49" s="901"/>
      <c r="D49" s="901"/>
      <c r="E49" s="901"/>
      <c r="F49" s="906"/>
      <c r="G49" s="905" t="s">
        <v>1008</v>
      </c>
      <c r="H49" s="903"/>
      <c r="I49" s="903"/>
      <c r="J49" s="902"/>
      <c r="K49" s="902"/>
      <c r="L49" s="902"/>
      <c r="M49" s="902"/>
      <c r="N49" s="902"/>
      <c r="O49" s="902"/>
      <c r="P49" s="902"/>
      <c r="Q49" s="902"/>
      <c r="R49" s="902"/>
      <c r="S49" s="902"/>
      <c r="T49" s="902"/>
      <c r="U49" s="902"/>
      <c r="V49" s="897"/>
      <c r="W49" s="896"/>
      <c r="X49" s="891"/>
    </row>
    <row r="50" spans="1:24" ht="12" customHeight="1" x14ac:dyDescent="0.2">
      <c r="A50" s="892"/>
      <c r="B50" s="889"/>
      <c r="C50" s="901"/>
      <c r="D50" s="901"/>
      <c r="E50" s="901"/>
      <c r="F50" s="900"/>
      <c r="G50" s="905" t="s">
        <v>1007</v>
      </c>
      <c r="H50" s="903"/>
      <c r="I50" s="903"/>
      <c r="J50" s="902"/>
      <c r="K50" s="902"/>
      <c r="L50" s="902"/>
      <c r="M50" s="902"/>
      <c r="N50" s="902"/>
      <c r="O50" s="902"/>
      <c r="P50" s="902"/>
      <c r="Q50" s="902"/>
      <c r="R50" s="902"/>
      <c r="S50" s="902"/>
      <c r="T50" s="902"/>
      <c r="U50" s="902"/>
      <c r="V50" s="897"/>
      <c r="W50" s="896"/>
      <c r="X50" s="891"/>
    </row>
    <row r="51" spans="1:24" ht="12" customHeight="1" x14ac:dyDescent="0.2">
      <c r="A51" s="892"/>
      <c r="B51" s="889"/>
      <c r="C51" s="901"/>
      <c r="D51" s="901"/>
      <c r="E51" s="901"/>
      <c r="F51" s="904"/>
      <c r="G51" s="903"/>
      <c r="H51" s="903"/>
      <c r="I51" s="903"/>
      <c r="J51" s="902"/>
      <c r="K51" s="902"/>
      <c r="L51" s="902"/>
      <c r="M51" s="902"/>
      <c r="N51" s="902"/>
      <c r="O51" s="902"/>
      <c r="P51" s="902"/>
      <c r="Q51" s="902"/>
      <c r="R51" s="902"/>
      <c r="S51" s="902"/>
      <c r="T51" s="902"/>
      <c r="U51" s="902"/>
      <c r="V51" s="897"/>
      <c r="W51" s="896"/>
      <c r="X51" s="891"/>
    </row>
    <row r="52" spans="1:24" ht="12" customHeight="1" x14ac:dyDescent="0.2">
      <c r="A52" s="892"/>
      <c r="B52" s="889"/>
      <c r="C52" s="901"/>
      <c r="D52" s="901"/>
      <c r="E52" s="901"/>
      <c r="F52" s="904"/>
      <c r="G52" s="903"/>
      <c r="H52" s="903"/>
      <c r="I52" s="903"/>
      <c r="J52" s="902"/>
      <c r="K52" s="902"/>
      <c r="L52" s="902"/>
      <c r="M52" s="902"/>
      <c r="N52" s="902"/>
      <c r="O52" s="902"/>
      <c r="P52" s="902"/>
      <c r="Q52" s="902"/>
      <c r="R52" s="902"/>
      <c r="S52" s="902"/>
      <c r="T52" s="902"/>
      <c r="U52" s="902"/>
      <c r="V52" s="897"/>
      <c r="W52" s="896"/>
      <c r="X52" s="891"/>
    </row>
    <row r="53" spans="1:24" ht="12" customHeight="1" x14ac:dyDescent="0.2">
      <c r="A53" s="892"/>
      <c r="B53" s="889"/>
      <c r="C53" s="901"/>
      <c r="D53" s="901"/>
      <c r="E53" s="901"/>
      <c r="F53" s="900"/>
      <c r="G53" s="899"/>
      <c r="H53" s="899"/>
      <c r="I53" s="899"/>
      <c r="J53" s="898"/>
      <c r="K53" s="898"/>
      <c r="L53" s="898"/>
      <c r="M53" s="898"/>
      <c r="N53" s="898"/>
      <c r="O53" s="898"/>
      <c r="P53" s="898"/>
      <c r="Q53" s="898"/>
      <c r="R53" s="898"/>
      <c r="S53" s="898"/>
      <c r="T53" s="898"/>
      <c r="U53" s="898"/>
      <c r="V53" s="897"/>
      <c r="W53" s="896"/>
      <c r="X53" s="891"/>
    </row>
    <row r="54" spans="1:24" ht="12" customHeight="1" x14ac:dyDescent="0.2">
      <c r="A54" s="892"/>
      <c r="B54" s="889"/>
      <c r="C54" s="894"/>
      <c r="D54" s="894"/>
      <c r="E54" s="894"/>
      <c r="F54" s="894"/>
      <c r="G54" s="895" t="str">
        <f>G35</f>
        <v>RELATIVE INTAKE COEFFICIENTS - Table can be deleted when coded in python</v>
      </c>
      <c r="H54" s="894"/>
      <c r="I54" s="894"/>
      <c r="J54" s="894"/>
      <c r="K54" s="894"/>
      <c r="L54" s="894"/>
      <c r="M54" s="894"/>
      <c r="N54" s="894"/>
      <c r="O54" s="894"/>
      <c r="P54" s="894"/>
      <c r="Q54" s="894"/>
      <c r="R54" s="894"/>
      <c r="S54" s="894"/>
      <c r="T54" s="894"/>
      <c r="U54" s="894"/>
      <c r="V54" s="894"/>
      <c r="W54" s="893" t="s">
        <v>24</v>
      </c>
      <c r="X54" s="891"/>
    </row>
    <row r="55" spans="1:24" ht="12" customHeight="1" x14ac:dyDescent="0.2">
      <c r="A55" s="892"/>
      <c r="B55" s="889"/>
      <c r="C55" s="889"/>
      <c r="D55" s="889"/>
      <c r="E55" s="889"/>
      <c r="F55" s="891"/>
      <c r="G55" s="891"/>
      <c r="H55" s="891"/>
      <c r="I55" s="891"/>
      <c r="J55" s="891"/>
      <c r="K55" s="891"/>
      <c r="L55" s="891"/>
      <c r="M55" s="891"/>
      <c r="N55" s="891"/>
      <c r="O55" s="891"/>
      <c r="P55" s="891"/>
      <c r="Q55" s="891"/>
      <c r="R55" s="891"/>
      <c r="S55" s="891"/>
      <c r="T55" s="891"/>
      <c r="U55" s="891"/>
      <c r="V55" s="891"/>
      <c r="W55" s="891"/>
      <c r="X55" s="891"/>
    </row>
    <row r="56" spans="1:24" ht="12" customHeight="1" x14ac:dyDescent="0.2">
      <c r="A56" s="890"/>
      <c r="B56" s="889"/>
      <c r="C56" s="889"/>
      <c r="D56" s="889"/>
      <c r="E56" s="889"/>
      <c r="F56" s="889"/>
      <c r="G56" s="889"/>
      <c r="H56" s="889"/>
      <c r="I56" s="889"/>
      <c r="J56" s="889"/>
      <c r="K56" s="889"/>
      <c r="L56" s="889"/>
      <c r="M56" s="889"/>
      <c r="N56" s="889"/>
      <c r="O56" s="889"/>
      <c r="P56" s="889"/>
      <c r="Q56" s="889"/>
      <c r="R56" s="889"/>
      <c r="S56" s="889"/>
      <c r="T56" s="889"/>
      <c r="U56" s="889"/>
      <c r="V56" s="889"/>
      <c r="W56" s="889"/>
      <c r="X56" s="889"/>
    </row>
    <row r="57" spans="1:24" ht="12" customHeight="1" x14ac:dyDescent="0.2">
      <c r="A57" s="890"/>
      <c r="B57" s="889"/>
      <c r="C57" s="889"/>
      <c r="D57" s="889"/>
      <c r="E57" s="889"/>
      <c r="F57" s="889"/>
      <c r="G57" s="889"/>
      <c r="H57" s="889"/>
      <c r="I57" s="889"/>
      <c r="J57" s="889"/>
      <c r="K57" s="889"/>
      <c r="L57" s="889"/>
      <c r="M57" s="889"/>
      <c r="N57" s="889"/>
      <c r="O57" s="889"/>
      <c r="P57" s="889"/>
      <c r="Q57" s="889"/>
      <c r="R57" s="889"/>
      <c r="S57" s="889"/>
      <c r="T57" s="889"/>
      <c r="U57" s="889"/>
      <c r="V57" s="889"/>
      <c r="W57" s="889"/>
      <c r="X57" s="889"/>
    </row>
    <row r="58" spans="1:24" ht="12" customHeight="1" x14ac:dyDescent="0.2">
      <c r="A58" s="890"/>
      <c r="B58" s="889"/>
      <c r="C58" s="889"/>
      <c r="D58" s="889"/>
      <c r="E58" s="889"/>
      <c r="F58" s="889"/>
      <c r="G58" s="889"/>
      <c r="H58" s="889"/>
      <c r="I58" s="889"/>
      <c r="J58" s="889"/>
      <c r="K58" s="889"/>
      <c r="L58" s="889"/>
      <c r="M58" s="889"/>
      <c r="N58" s="889"/>
      <c r="O58" s="889"/>
      <c r="P58" s="889"/>
      <c r="Q58" s="889"/>
      <c r="R58" s="889"/>
      <c r="S58" s="889"/>
      <c r="T58" s="889"/>
      <c r="U58" s="889"/>
      <c r="V58" s="889"/>
      <c r="W58" s="889"/>
      <c r="X58" s="889"/>
    </row>
    <row r="59" spans="1:24" ht="12" customHeight="1" x14ac:dyDescent="0.2">
      <c r="A59" s="890"/>
      <c r="B59" s="889"/>
      <c r="C59" s="889"/>
      <c r="D59" s="889"/>
      <c r="E59" s="889"/>
      <c r="F59" s="889"/>
      <c r="G59" s="889"/>
      <c r="H59" s="889"/>
      <c r="I59" s="889"/>
      <c r="J59" s="889"/>
      <c r="K59" s="889"/>
      <c r="L59" s="889"/>
      <c r="M59" s="889"/>
      <c r="N59" s="889"/>
      <c r="O59" s="889"/>
      <c r="P59" s="889"/>
      <c r="Q59" s="889"/>
      <c r="R59" s="889"/>
      <c r="S59" s="889"/>
      <c r="T59" s="889"/>
      <c r="U59" s="889"/>
      <c r="V59" s="889"/>
      <c r="W59" s="889"/>
      <c r="X59" s="889"/>
    </row>
  </sheetData>
  <conditionalFormatting sqref="K25:K26 K15:K22">
    <cfRule type="cellIs" dxfId="1" priority="2" stopIfTrue="1" operator="lessThan">
      <formula>$U15</formula>
    </cfRule>
  </conditionalFormatting>
  <conditionalFormatting sqref="K22:K24">
    <cfRule type="cellIs" dxfId="0" priority="1" stopIfTrue="1" operator="lessThan">
      <formula>$U22</formula>
    </cfRule>
  </conditionalFormatting>
  <pageMargins left="0.75" right="0.75" top="1" bottom="1" header="0.5" footer="0.5"/>
  <pageSetup paperSize="9"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972</v>
      </c>
      <c r="H16" s="53"/>
      <c r="I16" s="788" t="s">
        <v>474</v>
      </c>
      <c r="K16" s="788" t="s">
        <v>476</v>
      </c>
      <c r="L16" s="53"/>
      <c r="M16" s="788" t="s">
        <v>978</v>
      </c>
      <c r="N16" s="53"/>
      <c r="O16" s="788" t="s">
        <v>979</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977</v>
      </c>
      <c r="N17" s="53"/>
      <c r="O17" s="53" t="s">
        <v>980</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312</vt:i4>
      </vt:variant>
    </vt:vector>
  </HeadingPairs>
  <TitlesOfParts>
    <vt:vector size="326" baseType="lpstr">
      <vt:lpstr>Home</vt:lpstr>
      <vt:lpstr>General</vt:lpstr>
      <vt:lpstr>Sup Feed</vt:lpstr>
      <vt:lpstr>Crop</vt:lpstr>
      <vt:lpstr>Periods</vt:lpstr>
      <vt:lpstr>Labour</vt:lpstr>
      <vt:lpstr>Annual</vt:lpstr>
      <vt:lpstr>Sheep</vt:lpstr>
      <vt:lpstr>FeedSupply</vt:lpstr>
      <vt:lpstr>MVEnergy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i_mvf_dmd_q</vt:lpstr>
      <vt:lpstr>i_mvf_me</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2021-05-16T10:25:30Z</dcterms:modified>
</cp:coreProperties>
</file>