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FA3BBF6A-521B-46DF-A619-A42367226690}" xr6:coauthVersionLast="45" xr6:coauthVersionMax="46" xr10:uidLastSave="{00000000-0000-0000-0000-000000000000}"/>
  <bookViews>
    <workbookView xWindow="-110" yWindow="-110" windowWidth="19420" windowHeight="1042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Stock!$K$364</definedName>
    <definedName name="i_adjp_cfw_initial_w1">Stock!$P$364:$P$366</definedName>
    <definedName name="i_adjp_cfw_initial_w3">Stock!$V$364:$V$366</definedName>
    <definedName name="i_adjp_fd_initial_w0">Stock!$L$364</definedName>
    <definedName name="i_adjp_fd_initial_w1">Stock!$Q$364:$Q$366</definedName>
    <definedName name="i_adjp_fd_initial_w3">Stock!$U$364:$U$366</definedName>
    <definedName name="i_adjp_fl_initial_w0">Stock!$M$364</definedName>
    <definedName name="i_adjp_fl_initial_w1">Stock!$R$364:$R$366</definedName>
    <definedName name="i_adjp_fl_initial_w3">Stock!$W$364:$W$366</definedName>
    <definedName name="i_adjp_lw_initial_w0">Stock!$J$364</definedName>
    <definedName name="i_adjp_lw_initial_w1">Stock!$O$364:$O$366</definedName>
    <definedName name="i_adjp_lw_initial_w3">Stock!$T$364:$T$366</definedName>
    <definedName name="i_age_max">Stock!$I$71</definedName>
    <definedName name="i_age_max_offs">Stock!$I$72</definedName>
    <definedName name="i_b0_pos">Stock!$I$54</definedName>
    <definedName name="i_b1_pos">Stock!$I$55</definedName>
    <definedName name="i_btrt_idx_offs">Stock!$L$275:$Q$275</definedName>
    <definedName name="i_condensefvp_type1">Stock!$Q$341</definedName>
    <definedName name="i_condensefvp_type3">Stock!$Q$353</definedName>
    <definedName name="i_confinement_pattern_dams">Stock!$L$324</definedName>
    <definedName name="i_confinement_pattern_offs">Stock!$P$324</definedName>
    <definedName name="i_confinement_pattern_sire">Stock!$J$324</definedName>
    <definedName name="i_d_pos">Stock!$I$56</definedName>
    <definedName name="i_date_assetvalue" localSheetId="0">General!$I$67</definedName>
    <definedName name="i_density_n0">Stock!$K$328</definedName>
    <definedName name="i_density_n1">Stock!$M$328:$M$330</definedName>
    <definedName name="i_density_n3">Stock!$Q$328:$Q$330</definedName>
    <definedName name="i_dvp_mask_f1">Stock!$J$343:$O$343</definedName>
    <definedName name="i_dvp_mask_f3">Stock!$J$355:$M$355</definedName>
    <definedName name="i_e0_pos">Stock!$I$57</definedName>
    <definedName name="i_e1_pos">Stock!$I$58</definedName>
    <definedName name="i_feedsupply_itn_max">Stock!$I$80</definedName>
    <definedName name="i_fvp_is_rdvp_f1">Stock!$J$344:$O$344</definedName>
    <definedName name="i_fvp_mask_dams">Stock!$J$341:$O$341</definedName>
    <definedName name="i_fvp_mask_offs">Stock!$J$353:$M$353</definedName>
    <definedName name="i_fvp_type1">Stock!$J$342:$O$342</definedName>
    <definedName name="i_fvp_type3">Stock!$J$354:$M$354</definedName>
    <definedName name="i_fvp4_date_i">Stock!$O$345:$O$346</definedName>
    <definedName name="i_i_pos">Stock!$I$59</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Stock!$J$323</definedName>
    <definedName name="i_n_pos">Stock!$I$63</definedName>
    <definedName name="i_n_r1type">Stock!$L$213</definedName>
    <definedName name="i_n0_len">Stock!$J$322</definedName>
    <definedName name="i_n0_matrix_len">Stock!$J$326</definedName>
    <definedName name="i_n1_len">Stock!$L$322</definedName>
    <definedName name="i_n1_matrix_len">Stock!$L$326</definedName>
    <definedName name="i_n2_len">Stock!$L$322</definedName>
    <definedName name="i_n3_len">Stock!$P$322</definedName>
    <definedName name="i_n3_matrix_len">Stock!$P$326</definedName>
    <definedName name="i_numbers_min_b1">Stock!$L$163:$V$163</definedName>
    <definedName name="i_nut_spread_n0">Stock!$J$328</definedName>
    <definedName name="i_nut_spread_n1">Stock!$L$328:$L$330</definedName>
    <definedName name="i_nut_spread_n3">Stock!$P$328:$P$330</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sire">OFFSET(Stock!$I$364,0,0,Stock!$J$320,1)</definedName>
    <definedName name="i_w_pos">Stock!$I$65</definedName>
    <definedName name="i_w_start_len1" localSheetId="1">Stock!$L$321</definedName>
    <definedName name="i_w_start_len3">Stock!$P$321</definedName>
    <definedName name="i_w0_len">Stock!$J$320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Stock!$L$155</definedName>
    <definedName name="ia_ppk2g1_rlsb1">Stock!$L$214:$V$273</definedName>
    <definedName name="ia_ppk5_lsb0">Stock!$L$280:$Q$299</definedName>
    <definedName name="ia_prepost_b1">Stock!$L$159:$V$159</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Stock!$J$348:$L$348</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23" i="12" l="1"/>
  <c r="P320" i="12" s="1"/>
  <c r="K354" i="12"/>
  <c r="Q353" i="12" s="1"/>
  <c r="L354" i="12"/>
  <c r="M354" i="12"/>
  <c r="J354" i="12"/>
  <c r="C358" i="12"/>
  <c r="C357" i="12"/>
  <c r="C356" i="12"/>
  <c r="C355" i="12"/>
  <c r="C353" i="12"/>
  <c r="C352" i="12"/>
  <c r="C351" i="12"/>
  <c r="C350" i="12"/>
  <c r="K342" i="12"/>
  <c r="L342" i="12"/>
  <c r="K348" i="12" s="1"/>
  <c r="M342" i="12"/>
  <c r="L348" i="12" s="1"/>
  <c r="N342" i="12"/>
  <c r="O342" i="12"/>
  <c r="J342" i="12"/>
  <c r="Q341" i="12" l="1"/>
  <c r="J348" i="12"/>
  <c r="L323" i="12"/>
  <c r="L320" i="12" s="1"/>
  <c r="C360" i="12"/>
  <c r="C359" i="12"/>
  <c r="C347" i="12"/>
  <c r="C346" i="12"/>
  <c r="C345" i="12"/>
  <c r="C343" i="12"/>
  <c r="C341" i="12"/>
  <c r="C340" i="12"/>
  <c r="C339" i="12"/>
  <c r="C338" i="12"/>
  <c r="C337" i="12"/>
  <c r="C76" i="24" l="1"/>
  <c r="C75" i="24"/>
  <c r="C74" i="24"/>
  <c r="C73" i="24"/>
  <c r="C72" i="24"/>
  <c r="C71" i="24"/>
  <c r="C67" i="24"/>
  <c r="C50" i="24"/>
  <c r="C47" i="24"/>
  <c r="C46" i="24"/>
  <c r="C45" i="24"/>
  <c r="C44" i="24"/>
  <c r="C43"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72" i="12"/>
  <c r="C371" i="12"/>
  <c r="C370" i="12"/>
  <c r="C369"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R260" i="12" l="1"/>
  <c r="T235" i="12"/>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C366" i="12"/>
  <c r="C365" i="12"/>
  <c r="C364" i="12"/>
  <c r="N285" i="12" l="1"/>
  <c r="O285" i="12"/>
  <c r="N286" i="12"/>
  <c r="O286" i="12"/>
  <c r="V239" i="12"/>
  <c r="V244" i="12" s="1"/>
  <c r="V249" i="12" s="1"/>
  <c r="V259" i="12"/>
  <c r="P286" i="12" l="1"/>
  <c r="Q286" i="12"/>
  <c r="Q285" i="12"/>
  <c r="P285" i="12"/>
  <c r="J321" i="12" l="1"/>
  <c r="C327" i="12"/>
  <c r="C326" i="12"/>
  <c r="C208" i="12"/>
  <c r="C166" i="12"/>
  <c r="C165" i="12"/>
  <c r="C164"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35" i="12"/>
  <c r="C334" i="12"/>
  <c r="C333" i="12"/>
  <c r="C332" i="12"/>
  <c r="C331" i="12"/>
  <c r="C330" i="12"/>
  <c r="C329" i="12"/>
  <c r="C328" i="12"/>
  <c r="C325" i="12"/>
  <c r="M279" i="12" l="1"/>
  <c r="N213" i="12"/>
  <c r="C368" i="12" l="1"/>
  <c r="C362" i="12"/>
  <c r="C361" i="12"/>
  <c r="H91" i="12" l="1"/>
  <c r="C320" i="12"/>
  <c r="C336" i="12"/>
  <c r="C324" i="12"/>
  <c r="C322"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K327" authorId="1" shapeId="0" xr:uid="{005FD0BF-93E3-4FBB-A906-3821FCD6128C}">
      <text>
        <r>
          <rPr>
            <b/>
            <sz val="9"/>
            <color indexed="81"/>
            <rFont val="Tahoma"/>
            <family val="2"/>
          </rPr>
          <t>John:</t>
        </r>
        <r>
          <rPr>
            <sz val="9"/>
            <color indexed="81"/>
            <rFont val="Tahoma"/>
            <family val="2"/>
          </rPr>
          <t xml:space="preserve">
Scalar of the stock density entered in the MIDAS feed periods.</t>
        </r>
      </text>
    </comment>
    <comment ref="H328" authorId="1" shapeId="0" xr:uid="{1E2006B1-9835-4504-9594-F6E9A4DBE704}">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O339"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40"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41"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42"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J347"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48"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52"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53"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54"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55"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<sst xmlns="http://schemas.openxmlformats.org/spreadsheetml/2006/main" count="484" uniqueCount="292">
  <si>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</si>
  <si>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</si>
  <si>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</si>
  <si>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</si>
  <si>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</si>
  <si>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</si>
  <si>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</si>
  <si>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</si>
  <si>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</si>
  <si>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</si>
  <si>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</si>
  <si>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</si>
  <si>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</si>
  <si>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</si>
  <si>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</si>
  <si>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</si>
  <si>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</si>
  <si>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</si>
  <si>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</si>
  <si>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</si>
  <si>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</si>
  <si>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</si>
  <si>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</si>
  <si>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</si>
  <si>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</si>
  <si>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</si>
  <si>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</si>
  <si>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</si>
  <si>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</si>
  <si>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</si>
  <si>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</si>
  <si>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</si>
  <si>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</si>
  <si>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</si>
  <si>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</si>
  <si>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</si>
  <si>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</si>
  <si>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</si>
  <si>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</si>
  <si>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</si>
  <si>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</si>
  <si>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</si>
  <si>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</si>
  <si>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</si>
  <si>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</si>
  <si>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</si>
  <si>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</si>
  <si>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</si>
  <si>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</si>
  <si>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</si>
  <si>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</si>
  <si>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</si>
  <si>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</si>
  <si>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</si>
  <si>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</si>
  <si>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</si>
  <si>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</si>
  <si>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</si>
  <si>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</si>
  <si>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</si>
  <si>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</si>
  <si>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</si>
  <si>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</si>
  <si>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</si>
  <si>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</si>
  <si>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</si>
  <si>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</si>
  <si>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</si>
  <si>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</si>
  <si>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</si>
  <si>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</si>
  <si>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</si>
  <si>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</si>
  <si>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</si>
  <si>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</si>
  <si>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</si>
  <si>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</si>
  <si>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</si>
  <si>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</si>
  <si>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</si>
  <si>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</si>
  <si>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</si>
  <si>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</si>
  <si>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</si>
  <si>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</si>
  <si>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</si>
  <si>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</si>
  <si>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</si>
  <si>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</si>
  <si>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</si>
  <si>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</si>
  <si>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</si>
  <si>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</si>
  <si>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</si>
  <si>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</si>
  <si>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</si>
  <si>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</si>
  <si>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</si>
  <si>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</si>
  <si>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</si>
  <si>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</si>
  <si>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</si>
  <si>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</si>
  <si>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</si>
  <si>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</si>
  <si>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</si>
  <si>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</si>
  <si>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</si>
  <si>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</si>
  <si>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</si>
  <si>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</si>
  <si>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</si>
  <si>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</si>
  <si>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</si>
  <si>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Feed supply for the nutrition levels (n)</t>
  </si>
  <si>
    <t>Stock density</t>
  </si>
  <si>
    <t>GB &amp; L</t>
  </si>
  <si>
    <t>This should depend on TOL vs break</t>
  </si>
  <si>
    <t>n1</t>
  </si>
  <si>
    <t>n2</t>
  </si>
  <si>
    <t>n3</t>
  </si>
  <si>
    <t>n4</t>
  </si>
  <si>
    <t>n5</t>
  </si>
  <si>
    <t>n6</t>
  </si>
  <si>
    <t>n7</t>
  </si>
  <si>
    <t>n8</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</si>
  <si>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</si>
  <si>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</si>
  <si>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</si>
  <si>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</si>
  <si>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</si>
  <si>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</si>
  <si>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</si>
  <si>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</si>
  <si>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</si>
  <si>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</si>
  <si>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</si>
  <si>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</si>
  <si>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</si>
  <si>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</si>
  <si>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</si>
  <si>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</si>
  <si>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</si>
  <si>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</si>
  <si>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</si>
  <si>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</si>
  <si>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</si>
  <si>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</si>
  <si>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</si>
  <si>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</si>
  <si>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</si>
  <si>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r>
      <t xml:space="preserve">Variation between </t>
    </r>
    <r>
      <rPr>
        <u/>
        <sz val="11"/>
        <color theme="1"/>
        <rFont val="Times New Roman"/>
        <family val="1"/>
      </rPr>
      <t>initial</t>
    </r>
    <r>
      <rPr>
        <sz val="11"/>
        <color theme="1"/>
        <rFont val="Times New Roman"/>
        <family val="1"/>
      </rPr>
      <t xml:space="preserve"> live weight patterns (w)</t>
    </r>
  </si>
  <si>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</si>
  <si>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</si>
  <si>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</si>
  <si>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</si>
  <si>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</si>
  <si>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</si>
  <si>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</si>
  <si>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</si>
  <si>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</si>
  <si>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</si>
  <si>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</si>
  <si>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</si>
  <si>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</si>
  <si>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</si>
  <si>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</si>
  <si>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</si>
  <si>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</si>
  <si>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</si>
  <si>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</si>
  <si>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</si>
  <si>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</si>
  <si>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</si>
  <si>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</si>
  <si>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</si>
  <si>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</si>
  <si>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</si>
  <si>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</si>
  <si>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</si>
  <si>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</si>
  <si>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</si>
  <si>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</si>
  <si>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</si>
  <si>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</si>
  <si>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</si>
  <si>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</si>
  <si>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Note: This is from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</si>
  <si>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</si>
  <si>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</si>
  <si>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</si>
  <si>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</si>
  <si>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</si>
  <si>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</si>
  <si>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</si>
  <si>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</si>
  <si>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</si>
  <si>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</si>
  <si>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</si>
  <si>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</si>
  <si>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</si>
  <si>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</si>
  <si>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</si>
  <si>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</si>
  <si>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</si>
  <si>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</si>
  <si>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</si>
  <si>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</si>
  <si>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</si>
  <si>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</si>
  <si>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</si>
  <si>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</si>
  <si>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</si>
  <si>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</si>
  <si>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</si>
  <si>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</si>
  <si>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</si>
  <si>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</si>
  <si>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</si>
  <si>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</si>
  <si>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</si>
  <si>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</si>
  <si>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</si>
  <si>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</si>
  <si>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</si>
  <si>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</si>
  <si>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</si>
  <si>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</si>
  <si>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</si>
  <si>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</si>
  <si>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</si>
  <si>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</si>
  <si>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</si>
  <si>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</si>
  <si>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</si>
  <si>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</si>
  <si>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</si>
  <si>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</si>
  <si>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</si>
  <si>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</si>
  <si>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</si>
  <si>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</si>
  <si>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</si>
  <si>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</si>
  <si>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</si>
  <si>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</si>
  <si>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</si>
  <si>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</si>
  <si>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</si>
  <si>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</si>
  <si>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</si>
  <si>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</si>
  <si>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</si>
  <si>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</si>
  <si>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</si>
  <si>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</si>
  <si>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</si>
  <si>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</si>
  <si>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</si>
  <si>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</si>
  <si>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</si>
  <si>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</si>
  <si>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</si>
  <si>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</si>
  <si>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</si>
  <si>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</si>
  <si>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</si>
  <si>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</si>
  <si>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</si>
  <si>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LW</t>
  </si>
  <si>
    <t>CFW</t>
  </si>
  <si>
    <t>FD</t>
  </si>
  <si>
    <t>FL</t>
  </si>
  <si>
    <t>Fvp type</t>
  </si>
  <si>
    <t>Condense type</t>
  </si>
  <si>
    <t>Offs FVP/DVP</t>
  </si>
  <si>
    <t>Shearing</t>
  </si>
  <si>
    <t>Shear + 1/3</t>
  </si>
  <si>
    <t>Shear +2/3</t>
  </si>
  <si>
    <t>Initial lw 1</t>
  </si>
  <si>
    <t>Initial lw 2</t>
  </si>
  <si>
    <t>Initial lw 3</t>
  </si>
  <si>
    <t>nut spread</t>
  </si>
  <si>
    <t>FVP is reproduction DVP</t>
  </si>
  <si>
    <t>FVP/DVP type of each dvp in reproduction cycle</t>
  </si>
  <si>
    <t>R0</t>
  </si>
  <si>
    <t>R1</t>
  </si>
  <si>
    <t>R2</t>
  </si>
  <si>
    <t>ev0</t>
  </si>
  <si>
    <t>ev1</t>
  </si>
  <si>
    <t>ev2</t>
  </si>
  <si>
    <t>ev3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</si>
</sst>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3">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9" fontId="1" fillId="0" borderId="0" applyFont="0" applyFill="0" applyBorder="0" applyAlignment="0" applyProtection="0"/>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8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7" xfId="3" applyBorder="1">
      <alignment vertical="top"/>
    </xf>
    <xf numFmtId="0" fontId="6" fillId="8" borderId="28" xfId="3" applyBorder="1" applyAlignment="1">
      <alignment horizontal="center" vertical="top"/>
    </xf>
    <xf numFmtId="0" fontId="6" fillId="8" borderId="28" xfId="3" applyBorder="1">
      <alignment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6" fillId="8" borderId="27" xfId="3" applyBorder="1" applyAlignment="1">
      <alignment horizontal="right" vertical="top"/>
    </xf>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3" borderId="36" xfId="5" applyFont="1" applyBorder="1"/>
    <xf numFmtId="0" fontId="0" fillId="0" borderId="0" xfId="0"/>
    <xf numFmtId="0" fontId="4" fillId="4" borderId="25" xfId="6" applyAlignment="1">
      <alignment horizontal="centerContinuous" vertical="top"/>
    </xf>
    <xf numFmtId="0" fontId="0" fillId="0" borderId="0" xfId="0"/>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9" fontId="1" fillId="11" borderId="1" xfId="34" applyFill="1" applyBorder="1" applyAlignment="1">
      <alignment horizontal="center" vertical="top"/>
    </xf>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7"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2"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1" fillId="11" borderId="23" xfId="12" applyBorder="1">
      <alignment horizontal="center"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9" fontId="1" fillId="11" borderId="23" xfId="34" applyFill="1" applyBorder="1" applyAlignment="1">
      <alignment horizontal="center" vertical="top"/>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6" fillId="8" borderId="0" xfId="3" applyBorder="1" applyAlignment="1">
      <alignment horizontal="center" vertical="top"/>
    </xf>
    <xf numFmtId="0" fontId="6" fillId="8" borderId="0" xfId="3" applyBorder="1" applyAlignment="1">
      <alignment horizontal="right" vertical="top"/>
    </xf>
    <xf numFmtId="0" fontId="6" fillId="8" borderId="0" xfId="3" applyBorder="1">
      <alignment vertical="top"/>
    </xf>
    <xf numFmtId="0" fontId="6" fillId="8" borderId="47" xfId="3" applyBorder="1">
      <alignment vertical="top"/>
    </xf>
    <xf numFmtId="0" fontId="25" fillId="8" borderId="25" xfId="3" applyFont="1">
      <alignment vertical="top"/>
    </xf>
    <xf numFmtId="0" fontId="15" fillId="8" borderId="25" xfId="3" applyFont="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cellXfs>
  <cellStyles count="43">
    <cellStyle name="Accent2" xfId="33" builtinId="33" customBuiltin="1"/>
    <cellStyle name="Accent6" xfId="42"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7" builtinId="22"/>
    <cellStyle name="Changed" xfId="40" xr:uid="{DBD8FC95-CA79-4FF7-B88D-C1D8C1C1CD04}"/>
    <cellStyle name="DataOutline" xfId="5" xr:uid="{A2FC33C7-9822-46F9-A885-25A5B70DA599}"/>
    <cellStyle name="FormulaControl" xfId="6" xr:uid="{06292D03-2B9E-4759-95AA-9D1BB12152C3}"/>
    <cellStyle name="FormulaControl 2" xfId="35" xr:uid="{AE574CB0-3DD5-4734-9B76-6310F1789C2B}"/>
    <cellStyle name="IndexSelectBackground" xfId="39" xr:uid="{775E2DDA-C7F9-4148-A5AE-E9541B85C9B2}"/>
    <cellStyle name="Input" xfId="9" builtinId="20" customBuiltin="1"/>
    <cellStyle name="InputsToDo" xfId="41" xr:uid="{D103EA41-1C2D-48A0-84CA-D4441B20EAFA}"/>
    <cellStyle name="Normal" xfId="0" builtinId="0"/>
    <cellStyle name="Overwrittable" xfId="19" xr:uid="{A66B2EAA-3963-42D4-B08D-29174FC2B725}"/>
    <cellStyle name="Overwritten" xfId="20" xr:uid="{FC4C3A19-0233-4932-823C-7FD64F49B704}"/>
    <cellStyle name="Percent" xfId="34"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6"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8" xr:uid="{D9586848-0E78-42E2-92FA-4C5FBD9E7440}"/>
  </cellStyles>
  <dxfs count="21">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37" workbookViewId="0">
      <selection activeCell="I61" sqref="I61:L61"/>
    </sheetView>
  </sheetViews>
  <sheetFormatPr defaultColWidth="8.7265625" defaultRowHeight="14.5" outlineLevelRow="4" outlineLevelCol="2" x14ac:dyDescent="0.35"/>
  <cols>
    <col min="1" max="1" width="4.7265625" style="155" customWidth="1"/>
    <col min="2" max="2" width="2.7265625" style="155" customWidth="1"/>
    <col min="3" max="3" width="4.7265625" style="155" customWidth="1" outlineLevel="2"/>
    <col min="4" max="4" width="1.7265625" style="155" customWidth="1"/>
    <col min="5" max="6" width="9.7265625" style="155" customWidth="1" outlineLevel="1"/>
    <col min="7" max="7" width="1.7265625" style="155" customWidth="1" outlineLevel="1"/>
    <col min="8" max="8" width="37.26953125" style="155" bestFit="1" customWidth="1"/>
    <col min="9" max="9" width="9.7265625" style="155" customWidth="1"/>
    <col min="10" max="23" width="10.81640625" style="155" customWidth="1"/>
    <col min="24" max="24" width="1.7265625" style="155" customWidth="1"/>
    <col min="25" max="26" width="4.7265625" style="155" customWidth="1"/>
    <col min="27" max="27" width="8.7265625" style="155"/>
    <col min="28" max="28" width="46.1796875" style="155" customWidth="1"/>
    <col min="29" max="16384" width="8.7265625" style="155"/>
  </cols>
  <sheetData>
    <row r="1" spans="1:28" x14ac:dyDescent="0.3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70">
        <f>INT($C$6)+1.045</f>
        <v>2.0449999999999999</v>
      </c>
      <c r="D18" s="4"/>
      <c r="E18" s="5"/>
      <c r="F18" s="5"/>
      <c r="G18" s="4"/>
      <c r="H18" s="2" t="s">
        <v>16</v>
      </c>
      <c r="I18" s="31">
        <v>2</v>
      </c>
      <c r="J18" s="173" t="s">
        <v>70</v>
      </c>
      <c r="K18" s="174"/>
      <c r="L18" s="174"/>
      <c r="M18" s="174"/>
      <c r="N18" s="174"/>
      <c r="O18" s="174"/>
      <c r="P18" s="174"/>
      <c r="Q18" s="174"/>
      <c r="R18" s="174"/>
      <c r="S18" s="174"/>
      <c r="T18" s="175"/>
      <c r="U18" s="2"/>
      <c r="V18" s="2"/>
      <c r="W18" s="2"/>
      <c r="X18" s="4"/>
      <c r="Y18" s="16"/>
      <c r="Z18" s="1"/>
      <c r="AA18" s="1"/>
      <c r="AB18" s="1"/>
    </row>
    <row r="19" spans="1:28"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70">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3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15" customHeight="1" thickBot="1" x14ac:dyDescent="0.4">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15" customHeight="1" outlineLevel="1" x14ac:dyDescent="0.3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outlineLevel="4" x14ac:dyDescent="0.35">
      <c r="A39" s="1"/>
      <c r="B39" s="33"/>
      <c r="C39" s="76">
        <f>INT(MAX($C$50:$C$71))+1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49999999999999" customHeight="1" x14ac:dyDescent="0.3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49999999999999" customHeight="1" outlineLevel="1" x14ac:dyDescent="0.3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15" customHeight="1" outlineLevel="2" x14ac:dyDescent="0.3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outlineLevel="2" x14ac:dyDescent="0.3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outlineLevel="2" x14ac:dyDescent="0.3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outlineLevel="2" x14ac:dyDescent="0.3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outlineLevel="2" x14ac:dyDescent="0.35">
      <c r="A46" s="1"/>
      <c r="B46" s="33"/>
      <c r="C46" s="76">
        <f>INT($C$40)+2</f>
        <v>3</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5" customHeight="1" outlineLevel="2" x14ac:dyDescent="0.3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outlineLevel="4" x14ac:dyDescent="0.3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outlineLevel="4" x14ac:dyDescent="0.35">
      <c r="A49" s="1"/>
      <c r="B49" s="33" t="s">
        <v>19</v>
      </c>
      <c r="C49" s="76">
        <f>$C$39</f>
        <v>5</v>
      </c>
      <c r="D49" s="4" t="s">
        <v>45</v>
      </c>
      <c r="E49" s="5"/>
      <c r="F49" s="5"/>
      <c r="G49" s="4"/>
      <c r="H49" s="156"/>
      <c r="I49" s="5"/>
      <c r="J49" s="5"/>
      <c r="K49" s="5"/>
      <c r="L49" s="5"/>
      <c r="M49" s="5"/>
      <c r="N49" s="5"/>
      <c r="O49" s="5"/>
      <c r="P49" s="5"/>
      <c r="Q49" s="5"/>
      <c r="R49" s="5"/>
      <c r="S49" s="5"/>
      <c r="T49" s="5"/>
      <c r="U49" s="5"/>
      <c r="V49" s="5"/>
      <c r="W49" s="5"/>
      <c r="X49" s="4"/>
      <c r="Y49" s="16"/>
      <c r="Z49" s="1"/>
      <c r="AA49" s="1"/>
      <c r="AB49" s="1"/>
    </row>
    <row r="50" spans="1:28" ht="5.15" customHeight="1" outlineLevel="2" x14ac:dyDescent="0.3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outlineLevel="2" x14ac:dyDescent="0.35">
      <c r="A51" s="1"/>
      <c r="B51" s="33"/>
      <c r="C51" s="76"/>
      <c r="D51" s="4"/>
      <c r="E51" s="5"/>
      <c r="F51" s="5"/>
      <c r="G51" s="4"/>
      <c r="H51" s="2" t="s">
        <v>209</v>
      </c>
      <c r="I51" s="108" t="s">
        <v>210</v>
      </c>
      <c r="J51" s="108" t="s">
        <v>211</v>
      </c>
      <c r="K51" s="108" t="s">
        <v>212</v>
      </c>
      <c r="L51" s="157"/>
      <c r="M51" s="2"/>
      <c r="N51" s="2"/>
      <c r="O51" s="2"/>
      <c r="P51" s="2"/>
      <c r="Q51" s="2"/>
      <c r="R51" s="2"/>
      <c r="S51" s="2"/>
      <c r="T51" s="2"/>
      <c r="U51" s="2"/>
      <c r="V51" s="2"/>
      <c r="W51" s="2"/>
      <c r="X51" s="4"/>
      <c r="Y51" s="16"/>
      <c r="Z51" s="1"/>
      <c r="AA51" s="1"/>
      <c r="AB51" s="1"/>
    </row>
    <row r="52" spans="1:28" outlineLevel="2" x14ac:dyDescent="0.35">
      <c r="A52" s="1"/>
      <c r="B52" s="33"/>
      <c r="C52" s="76"/>
      <c r="D52" s="4"/>
      <c r="E52" s="5"/>
      <c r="F52" s="5"/>
      <c r="G52" s="4"/>
      <c r="H52" s="2"/>
      <c r="I52" s="157"/>
      <c r="J52" s="157"/>
      <c r="K52" s="157"/>
      <c r="L52" s="157"/>
      <c r="M52" s="2"/>
      <c r="N52" s="2"/>
      <c r="O52" s="2"/>
      <c r="P52" s="2"/>
      <c r="Q52" s="2"/>
      <c r="R52" s="2"/>
      <c r="S52" s="2"/>
      <c r="T52" s="2"/>
      <c r="U52" s="2"/>
      <c r="V52" s="2"/>
      <c r="W52" s="2"/>
      <c r="X52" s="4"/>
      <c r="Y52" s="16"/>
      <c r="Z52" s="1"/>
      <c r="AA52" s="1"/>
      <c r="AB52" s="1"/>
    </row>
    <row r="53" spans="1:28" outlineLevel="2" x14ac:dyDescent="0.35">
      <c r="A53" s="1"/>
      <c r="B53" s="33"/>
      <c r="C53" s="76"/>
      <c r="D53" s="4"/>
      <c r="E53" s="5"/>
      <c r="F53" s="5"/>
      <c r="G53" s="4"/>
      <c r="H53" s="2" t="s">
        <v>213</v>
      </c>
      <c r="I53" s="108" t="s">
        <v>214</v>
      </c>
      <c r="J53" s="108" t="s">
        <v>215</v>
      </c>
      <c r="K53" s="157"/>
      <c r="L53" s="157"/>
      <c r="M53" s="2"/>
      <c r="N53" s="2"/>
      <c r="O53" s="2"/>
      <c r="P53" s="2"/>
      <c r="Q53" s="2"/>
      <c r="R53" s="2"/>
      <c r="S53" s="2"/>
      <c r="T53" s="2"/>
      <c r="U53" s="2"/>
      <c r="V53" s="2"/>
      <c r="W53" s="2"/>
      <c r="X53" s="4"/>
      <c r="Y53" s="16"/>
      <c r="Z53" s="1"/>
      <c r="AA53" s="1"/>
      <c r="AB53" s="1"/>
    </row>
    <row r="54" spans="1:28" outlineLevel="2" x14ac:dyDescent="0.35">
      <c r="A54" s="1"/>
      <c r="B54" s="33"/>
      <c r="C54" s="76"/>
      <c r="D54" s="4"/>
      <c r="E54" s="5"/>
      <c r="F54" s="5"/>
      <c r="G54" s="4"/>
      <c r="H54" s="2"/>
      <c r="I54" s="157"/>
      <c r="J54" s="157"/>
      <c r="K54" s="157"/>
      <c r="L54" s="157"/>
      <c r="M54" s="2"/>
      <c r="N54" s="2"/>
      <c r="O54" s="2"/>
      <c r="P54" s="2"/>
      <c r="Q54" s="2"/>
      <c r="R54" s="2"/>
      <c r="S54" s="2"/>
      <c r="T54" s="2"/>
      <c r="U54" s="2"/>
      <c r="V54" s="2"/>
      <c r="W54" s="2"/>
      <c r="X54" s="4"/>
      <c r="Y54" s="16"/>
      <c r="Z54" s="1"/>
      <c r="AA54" s="1"/>
      <c r="AB54" s="1"/>
    </row>
    <row r="55" spans="1:28" outlineLevel="2" x14ac:dyDescent="0.35">
      <c r="A55" s="1"/>
      <c r="B55" s="33"/>
      <c r="C55" s="76"/>
      <c r="D55" s="4"/>
      <c r="E55" s="5"/>
      <c r="F55" s="5"/>
      <c r="G55" s="4"/>
      <c r="H55" s="2" t="s">
        <v>216</v>
      </c>
      <c r="I55" s="108" t="s">
        <v>221</v>
      </c>
      <c r="J55" s="108" t="s">
        <v>222</v>
      </c>
      <c r="K55" s="108" t="s">
        <v>223</v>
      </c>
      <c r="L55" s="157"/>
      <c r="M55" s="2"/>
      <c r="N55" s="2"/>
      <c r="O55" s="2"/>
      <c r="P55" s="2"/>
      <c r="Q55" s="2"/>
      <c r="R55" s="2"/>
      <c r="S55" s="2"/>
      <c r="T55" s="2"/>
      <c r="U55" s="2"/>
      <c r="V55" s="2"/>
      <c r="W55" s="2"/>
      <c r="X55" s="4"/>
      <c r="Y55" s="16"/>
      <c r="Z55" s="1"/>
      <c r="AA55" s="1"/>
      <c r="AB55" s="1"/>
    </row>
    <row r="56" spans="1:28" outlineLevel="2" x14ac:dyDescent="0.35">
      <c r="A56" s="1"/>
      <c r="B56" s="33"/>
      <c r="C56" s="76"/>
      <c r="D56" s="4"/>
      <c r="E56" s="5"/>
      <c r="F56" s="5"/>
      <c r="G56" s="4"/>
      <c r="H56" s="2" t="s">
        <v>217</v>
      </c>
      <c r="I56" s="108" t="b">
        <v>1</v>
      </c>
      <c r="J56" s="108" t="b">
        <v>0</v>
      </c>
      <c r="K56" s="108" t="b">
        <v>0</v>
      </c>
      <c r="L56" s="157"/>
      <c r="M56" s="2"/>
      <c r="N56" s="2"/>
      <c r="O56" s="2"/>
      <c r="P56" s="2"/>
      <c r="Q56" s="2"/>
      <c r="R56" s="2"/>
      <c r="S56" s="2"/>
      <c r="T56" s="2"/>
      <c r="U56" s="2"/>
      <c r="V56" s="2"/>
      <c r="W56" s="2"/>
      <c r="X56" s="4"/>
      <c r="Y56" s="16"/>
      <c r="Z56" s="1"/>
      <c r="AA56" s="1"/>
      <c r="AB56" s="1"/>
    </row>
    <row r="57" spans="1:28" outlineLevel="2" x14ac:dyDescent="0.35">
      <c r="A57" s="1"/>
      <c r="B57" s="33"/>
      <c r="C57" s="76"/>
      <c r="D57" s="4"/>
      <c r="E57" s="5"/>
      <c r="F57" s="5"/>
      <c r="G57" s="4"/>
      <c r="H57" s="2" t="s">
        <v>218</v>
      </c>
      <c r="I57" s="108" t="s">
        <v>224</v>
      </c>
      <c r="J57" s="108" t="s">
        <v>225</v>
      </c>
      <c r="K57" s="157"/>
      <c r="L57" s="157"/>
      <c r="M57" s="2"/>
      <c r="N57" s="2"/>
      <c r="O57" s="2"/>
      <c r="P57" s="2"/>
      <c r="Q57" s="2"/>
      <c r="R57" s="2"/>
      <c r="S57" s="2"/>
      <c r="T57" s="2"/>
      <c r="U57" s="2"/>
      <c r="V57" s="2"/>
      <c r="W57" s="2"/>
      <c r="X57" s="4"/>
      <c r="Y57" s="16"/>
      <c r="Z57" s="1"/>
      <c r="AA57" s="1"/>
      <c r="AB57" s="1"/>
    </row>
    <row r="58" spans="1:28" outlineLevel="2" x14ac:dyDescent="0.35">
      <c r="A58" s="1"/>
      <c r="B58" s="33"/>
      <c r="C58" s="76"/>
      <c r="D58" s="4"/>
      <c r="E58" s="5"/>
      <c r="F58" s="5"/>
      <c r="G58" s="4"/>
      <c r="H58" s="2" t="s">
        <v>219</v>
      </c>
      <c r="I58" s="108" t="s">
        <v>226</v>
      </c>
      <c r="J58" s="108" t="s">
        <v>227</v>
      </c>
      <c r="K58" s="108" t="s">
        <v>228</v>
      </c>
      <c r="L58" s="108" t="s">
        <v>229</v>
      </c>
      <c r="M58" s="2"/>
      <c r="N58" s="2"/>
      <c r="O58" s="2"/>
      <c r="P58" s="2"/>
      <c r="Q58" s="2"/>
      <c r="R58" s="2"/>
      <c r="S58" s="2"/>
      <c r="T58" s="2"/>
      <c r="U58" s="2"/>
      <c r="V58" s="2"/>
      <c r="W58" s="2"/>
      <c r="X58" s="4"/>
      <c r="Y58" s="16"/>
      <c r="Z58" s="1"/>
      <c r="AA58" s="1"/>
      <c r="AB58" s="1"/>
    </row>
    <row r="59" spans="1:28" outlineLevel="2" x14ac:dyDescent="0.35">
      <c r="A59" s="1"/>
      <c r="B59" s="33"/>
      <c r="C59" s="76"/>
      <c r="D59" s="4"/>
      <c r="E59" s="5"/>
      <c r="F59" s="5"/>
      <c r="G59" s="4"/>
      <c r="H59" s="2" t="s">
        <v>220</v>
      </c>
      <c r="I59" s="108" t="s">
        <v>230</v>
      </c>
      <c r="J59" s="108" t="s">
        <v>231</v>
      </c>
      <c r="K59" s="108" t="s">
        <v>232</v>
      </c>
      <c r="L59" s="157"/>
      <c r="M59" s="2"/>
      <c r="N59" s="2"/>
      <c r="O59" s="2"/>
      <c r="P59" s="2"/>
      <c r="Q59" s="2"/>
      <c r="R59" s="2"/>
      <c r="S59" s="2"/>
      <c r="T59" s="2"/>
      <c r="U59" s="2"/>
      <c r="V59" s="2"/>
      <c r="W59" s="2"/>
      <c r="X59" s="4"/>
      <c r="Y59" s="16"/>
      <c r="Z59" s="1"/>
      <c r="AA59" s="1"/>
      <c r="AB59" s="1"/>
    </row>
    <row r="60" spans="1:28" outlineLevel="2" x14ac:dyDescent="0.35">
      <c r="A60" s="1"/>
      <c r="B60" s="33"/>
      <c r="C60" s="76"/>
      <c r="D60" s="4"/>
      <c r="E60" s="5"/>
      <c r="F60" s="5"/>
      <c r="G60" s="4"/>
      <c r="H60" s="2"/>
      <c r="I60" s="157"/>
      <c r="J60" s="157"/>
      <c r="K60" s="157"/>
      <c r="L60" s="157"/>
      <c r="M60" s="2"/>
      <c r="N60" s="2"/>
      <c r="O60" s="2"/>
      <c r="P60" s="2"/>
      <c r="Q60" s="2"/>
      <c r="R60" s="2"/>
      <c r="S60" s="2"/>
      <c r="T60" s="2"/>
      <c r="U60" s="2"/>
      <c r="V60" s="2"/>
      <c r="W60" s="2"/>
      <c r="X60" s="4"/>
      <c r="Y60" s="16"/>
      <c r="Z60" s="1"/>
      <c r="AA60" s="1"/>
      <c r="AB60" s="1"/>
    </row>
    <row r="61" spans="1:28" outlineLevel="2" x14ac:dyDescent="0.35">
      <c r="A61" s="1"/>
      <c r="B61" s="33"/>
      <c r="C61" s="76"/>
      <c r="D61" s="4"/>
      <c r="E61" s="5"/>
      <c r="F61" s="5"/>
      <c r="G61" s="4"/>
      <c r="H61" s="2" t="s">
        <v>250</v>
      </c>
      <c r="I61" s="108" t="s">
        <v>288</v>
      </c>
      <c r="J61" s="108" t="s">
        <v>289</v>
      </c>
      <c r="K61" s="108" t="s">
        <v>290</v>
      </c>
      <c r="L61" s="108" t="s">
        <v>291</v>
      </c>
      <c r="M61" s="2"/>
      <c r="N61" s="2"/>
      <c r="O61" s="2"/>
      <c r="P61" s="2"/>
      <c r="Q61" s="2"/>
      <c r="R61" s="2"/>
      <c r="S61" s="2"/>
      <c r="T61" s="2"/>
      <c r="U61" s="2"/>
      <c r="V61" s="2"/>
      <c r="W61" s="2"/>
      <c r="X61" s="4"/>
      <c r="Y61" s="16"/>
      <c r="Z61" s="1"/>
      <c r="AA61" s="1"/>
      <c r="AB61" s="1"/>
    </row>
    <row r="62" spans="1:28" outlineLevel="2" x14ac:dyDescent="0.35">
      <c r="A62" s="1"/>
      <c r="B62" s="33"/>
      <c r="C62" s="76"/>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35">
      <c r="A63" s="1"/>
      <c r="B63" s="33"/>
      <c r="C63" s="76"/>
      <c r="D63" s="4"/>
      <c r="E63" s="5"/>
      <c r="F63" s="5"/>
      <c r="G63" s="4"/>
      <c r="H63" s="2" t="s">
        <v>233</v>
      </c>
      <c r="I63" s="108">
        <v>6</v>
      </c>
      <c r="J63" s="2"/>
      <c r="K63" s="2"/>
      <c r="L63" s="2"/>
      <c r="M63" s="2"/>
      <c r="N63" s="2"/>
      <c r="O63" s="2"/>
      <c r="P63" s="2"/>
      <c r="Q63" s="2"/>
      <c r="R63" s="2"/>
      <c r="S63" s="2"/>
      <c r="T63" s="2"/>
      <c r="U63" s="2"/>
      <c r="V63" s="2"/>
      <c r="W63" s="2"/>
      <c r="X63" s="4"/>
      <c r="Y63" s="16"/>
      <c r="Z63" s="1"/>
      <c r="AA63" s="1"/>
      <c r="AB63" s="1"/>
    </row>
    <row r="64" spans="1:28" outlineLevel="2" x14ac:dyDescent="0.35">
      <c r="A64" s="1"/>
      <c r="B64" s="33"/>
      <c r="C64" s="76"/>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35">
      <c r="A65" s="1"/>
      <c r="B65" s="33"/>
      <c r="C65" s="76"/>
      <c r="D65" s="4"/>
      <c r="E65" s="5"/>
      <c r="F65" s="5"/>
      <c r="G65" s="4"/>
      <c r="H65" s="2" t="s">
        <v>234</v>
      </c>
      <c r="I65" s="108">
        <v>1</v>
      </c>
      <c r="J65" s="2"/>
      <c r="K65" s="2"/>
      <c r="L65" s="2"/>
      <c r="M65" s="2"/>
      <c r="N65" s="2"/>
      <c r="O65" s="2"/>
      <c r="P65" s="2"/>
      <c r="Q65" s="2"/>
      <c r="R65" s="2"/>
      <c r="S65" s="2"/>
      <c r="T65" s="2"/>
      <c r="U65" s="2"/>
      <c r="V65" s="2"/>
      <c r="W65" s="2"/>
      <c r="X65" s="4"/>
      <c r="Y65" s="16"/>
      <c r="Z65" s="1"/>
      <c r="AA65" s="1"/>
      <c r="AB65" s="1"/>
    </row>
    <row r="66" spans="1:46" outlineLevel="2" x14ac:dyDescent="0.35">
      <c r="A66" s="1"/>
      <c r="B66" s="33"/>
      <c r="C66" s="76"/>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3" x14ac:dyDescent="0.35">
      <c r="A67" s="1"/>
      <c r="B67" s="33"/>
      <c r="C67" s="76">
        <f>INT($C$40)+3</f>
        <v>4</v>
      </c>
      <c r="D67" s="4"/>
      <c r="E67" s="5"/>
      <c r="F67" s="5"/>
      <c r="G67" s="4"/>
      <c r="H67" s="2" t="s">
        <v>184</v>
      </c>
      <c r="I67" s="153">
        <v>43466</v>
      </c>
      <c r="J67" s="2"/>
      <c r="K67" s="2" t="s">
        <v>185</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3" x14ac:dyDescent="0.35">
      <c r="A68" s="1"/>
      <c r="B68" s="33"/>
      <c r="C68" s="76"/>
      <c r="D68" s="4"/>
      <c r="E68" s="5"/>
      <c r="F68" s="5"/>
      <c r="G68" s="4"/>
      <c r="H68" s="2" t="s">
        <v>202</v>
      </c>
      <c r="I68" s="153" t="s">
        <v>203</v>
      </c>
      <c r="J68" s="153" t="s">
        <v>204</v>
      </c>
      <c r="K68" s="153" t="s">
        <v>205</v>
      </c>
      <c r="L68" s="153" t="s">
        <v>206</v>
      </c>
      <c r="M68" s="153" t="s">
        <v>207</v>
      </c>
      <c r="N68" s="153" t="s">
        <v>208</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5"/>
      <c r="AR68" s="1"/>
      <c r="AS68" s="1"/>
      <c r="AT68" s="1"/>
    </row>
    <row r="69" spans="1:46" outlineLevel="3" x14ac:dyDescent="0.35">
      <c r="A69" s="1"/>
      <c r="B69" s="33"/>
      <c r="C69" s="76"/>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5"/>
      <c r="AR69" s="1"/>
      <c r="AS69" s="1"/>
      <c r="AT69" s="1"/>
    </row>
    <row r="70" spans="1:46" outlineLevel="3" x14ac:dyDescent="0.35">
      <c r="A70" s="1"/>
      <c r="B70" s="33"/>
      <c r="C70" s="76"/>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5"/>
      <c r="AR70" s="1"/>
      <c r="AS70" s="1"/>
      <c r="AT70" s="1"/>
    </row>
    <row r="71" spans="1:46" ht="5.15" customHeight="1" outlineLevel="3" x14ac:dyDescent="0.35">
      <c r="A71" s="1"/>
      <c r="B71" s="33"/>
      <c r="C71" s="76">
        <f>INT($C$40)+3.005</f>
        <v>4.0049999999999999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15" customHeight="1" outlineLevel="2" x14ac:dyDescent="0.35">
      <c r="A72" s="1"/>
      <c r="B72" s="33"/>
      <c r="C72" s="76">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15" customHeight="1" outlineLevel="1" x14ac:dyDescent="0.35">
      <c r="A73" s="1"/>
      <c r="B73" s="35"/>
      <c r="C73" s="79">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15" customHeight="1" x14ac:dyDescent="0.35">
      <c r="A74" s="1"/>
      <c r="B74" s="19"/>
      <c r="C74" s="80">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35">
      <c r="A75" s="1"/>
      <c r="B75" s="1"/>
      <c r="C75" s="76">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35">
      <c r="A76" s="1"/>
      <c r="B76" s="1"/>
      <c r="C76" s="76">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35">
      <c r="A77" s="1"/>
      <c r="B77" s="1"/>
      <c r="C77" s="69"/>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35">
      <c r="A78" s="1"/>
      <c r="B78" s="1"/>
      <c r="C78" s="69"/>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35">
      <c r="A79" s="1"/>
      <c r="B79" s="1"/>
      <c r="C79" s="69"/>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35">
      <c r="A80" s="1"/>
      <c r="B80" s="1"/>
      <c r="C80" s="69"/>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35">
      <c r="A81" s="1"/>
      <c r="B81" s="1"/>
      <c r="C81" s="69"/>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35">
      <c r="A82" s="1"/>
      <c r="B82" s="1"/>
      <c r="C82" s="69"/>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35">
      <c r="C83" s="75"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79"/>
  <sheetViews>
    <sheetView tabSelected="1" topLeftCell="A326" workbookViewId="0">
      <selection activeCell="O341" sqref="N341:O341"/>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70">
        <f>INT($C$6)+1.045</f>
        <v>2.0449999999999999</v>
      </c>
      <c r="D18" s="4"/>
      <c r="E18" s="5"/>
      <c r="F18" s="5"/>
      <c r="G18" s="4"/>
      <c r="H18" s="2" t="s">
        <v>16</v>
      </c>
      <c r="I18" s="31">
        <v>2</v>
      </c>
      <c r="J18" s="173" t="s">
        <v>70</v>
      </c>
      <c r="K18" s="174"/>
      <c r="L18" s="174"/>
      <c r="M18" s="174"/>
      <c r="N18" s="174"/>
      <c r="O18" s="174"/>
      <c r="P18" s="174"/>
      <c r="Q18" s="174"/>
      <c r="R18" s="174"/>
      <c r="S18" s="174"/>
      <c r="T18" s="175"/>
      <c r="U18" s="2"/>
      <c r="V18" s="2"/>
      <c r="W18" s="2"/>
      <c r="X18" s="4"/>
      <c r="Y18" s="16"/>
      <c r="Z18" s="1"/>
      <c r="AA18" s="1"/>
      <c r="AB18" s="1"/>
    </row>
    <row r="19" spans="1:28"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70">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42" customFormat="1" outlineLevel="2" x14ac:dyDescent="0.3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42" customFormat="1" ht="5.15" customHeight="1" thickBot="1" x14ac:dyDescent="0.4">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42" customFormat="1" ht="5.15" customHeight="1" outlineLevel="1" x14ac:dyDescent="0.3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42" customFormat="1" outlineLevel="4" x14ac:dyDescent="0.35">
      <c r="A39" s="1"/>
      <c r="B39" s="33"/>
      <c r="C39" s="76">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42" customFormat="1" ht="20.149999999999999" customHeight="1" x14ac:dyDescent="0.3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42" customFormat="1" ht="20.149999999999999" customHeight="1" outlineLevel="1" x14ac:dyDescent="0.3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s="142" customFormat="1" ht="5.15" customHeight="1" outlineLevel="2" x14ac:dyDescent="0.3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42" customFormat="1" outlineLevel="2" x14ac:dyDescent="0.3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42" customFormat="1" outlineLevel="2" x14ac:dyDescent="0.3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42" customFormat="1" outlineLevel="2" x14ac:dyDescent="0.3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42" customFormat="1" ht="28" outlineLevel="2" x14ac:dyDescent="0.35">
      <c r="A46" s="1"/>
      <c r="B46" s="33"/>
      <c r="C46" s="76">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42" customFormat="1" ht="11.5" customHeight="1" outlineLevel="2" x14ac:dyDescent="0.3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42" customFormat="1" outlineLevel="4" x14ac:dyDescent="0.3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42" customFormat="1" outlineLevel="4" x14ac:dyDescent="0.35">
      <c r="A49" s="1"/>
      <c r="B49" s="33" t="s">
        <v>19</v>
      </c>
      <c r="C49" s="76">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42" customFormat="1" ht="5.15" customHeight="1" outlineLevel="2" x14ac:dyDescent="0.3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s="142" customFormat="1" outlineLevel="2" x14ac:dyDescent="0.35">
      <c r="A51" s="1"/>
      <c r="B51" s="33"/>
      <c r="C51" s="76">
        <f>INT(C$40+2)</f>
        <v>3</v>
      </c>
      <c r="D51" s="4"/>
      <c r="E51" s="5"/>
      <c r="F51" s="5"/>
      <c r="G51" s="4"/>
      <c r="H51" s="2" t="s">
        <v>166</v>
      </c>
      <c r="I51" s="2"/>
      <c r="J51" s="2"/>
      <c r="K51" s="2"/>
      <c r="L51" s="2"/>
      <c r="M51" s="2"/>
      <c r="N51" s="2"/>
      <c r="O51" s="2"/>
      <c r="P51" s="2"/>
      <c r="Q51" s="2"/>
      <c r="R51" s="2"/>
      <c r="S51" s="2"/>
      <c r="T51" s="2"/>
      <c r="U51" s="2"/>
      <c r="V51" s="2"/>
      <c r="W51" s="2"/>
      <c r="X51" s="4"/>
      <c r="Y51" s="16"/>
      <c r="Z51" s="1"/>
      <c r="AA51" s="1"/>
      <c r="AB51" s="1"/>
    </row>
    <row r="52" spans="1:28" s="155" customFormat="1" outlineLevel="2" x14ac:dyDescent="0.35">
      <c r="A52" s="1"/>
      <c r="B52" s="33"/>
      <c r="C52" s="76"/>
      <c r="D52" s="4"/>
      <c r="E52" s="5"/>
      <c r="F52" s="5"/>
      <c r="G52" s="4"/>
      <c r="H52" s="36" t="s">
        <v>240</v>
      </c>
      <c r="I52" s="31">
        <v>-6</v>
      </c>
      <c r="J52" s="2"/>
      <c r="K52" s="2"/>
      <c r="L52" s="2"/>
      <c r="M52" s="2"/>
      <c r="N52" s="2"/>
      <c r="O52" s="2"/>
      <c r="P52" s="2"/>
      <c r="Q52" s="2"/>
      <c r="R52" s="2"/>
      <c r="S52" s="2"/>
      <c r="T52" s="2"/>
      <c r="U52" s="2"/>
      <c r="V52" s="2"/>
      <c r="W52" s="2"/>
      <c r="X52" s="4"/>
      <c r="Y52" s="16"/>
      <c r="Z52" s="1"/>
      <c r="AA52" s="1"/>
      <c r="AB52" s="1"/>
    </row>
    <row r="53" spans="1:28" s="155" customFormat="1" outlineLevel="2" x14ac:dyDescent="0.35">
      <c r="A53" s="1"/>
      <c r="B53" s="33"/>
      <c r="C53" s="76"/>
      <c r="D53" s="4"/>
      <c r="E53" s="5"/>
      <c r="F53" s="5"/>
      <c r="G53" s="4"/>
      <c r="H53" s="36" t="s">
        <v>239</v>
      </c>
      <c r="I53" s="31">
        <v>-14</v>
      </c>
      <c r="J53" s="2"/>
      <c r="K53" s="2"/>
      <c r="L53" s="2"/>
      <c r="M53" s="2"/>
      <c r="N53" s="2"/>
      <c r="O53" s="2"/>
      <c r="P53" s="2"/>
      <c r="Q53" s="2"/>
      <c r="R53" s="2"/>
      <c r="S53" s="2"/>
      <c r="T53" s="2"/>
      <c r="U53" s="2"/>
      <c r="V53" s="2"/>
      <c r="W53" s="2"/>
      <c r="X53" s="4"/>
      <c r="Y53" s="16"/>
      <c r="Z53" s="1"/>
      <c r="AA53" s="1"/>
      <c r="AB53" s="1"/>
    </row>
    <row r="54" spans="1:28" s="155" customFormat="1" outlineLevel="2" x14ac:dyDescent="0.35">
      <c r="A54" s="1"/>
      <c r="B54" s="33"/>
      <c r="C54" s="76"/>
      <c r="D54" s="4"/>
      <c r="E54" s="5"/>
      <c r="F54" s="5"/>
      <c r="G54" s="4"/>
      <c r="H54" s="36" t="s">
        <v>238</v>
      </c>
      <c r="I54" s="31">
        <v>-4</v>
      </c>
      <c r="J54" s="2"/>
      <c r="K54" s="2"/>
      <c r="L54" s="2"/>
      <c r="M54" s="2"/>
      <c r="N54" s="2"/>
      <c r="O54" s="2"/>
      <c r="P54" s="2"/>
      <c r="Q54" s="2"/>
      <c r="R54" s="2"/>
      <c r="S54" s="2"/>
      <c r="T54" s="2"/>
      <c r="U54" s="2"/>
      <c r="V54" s="2"/>
      <c r="W54" s="2"/>
      <c r="X54" s="4"/>
      <c r="Y54" s="16"/>
      <c r="Z54" s="1"/>
      <c r="AA54" s="1"/>
      <c r="AB54" s="1"/>
    </row>
    <row r="55" spans="1:28" s="155" customFormat="1" outlineLevel="2" x14ac:dyDescent="0.35">
      <c r="A55" s="1"/>
      <c r="B55" s="33"/>
      <c r="C55" s="76"/>
      <c r="D55" s="4"/>
      <c r="E55" s="5"/>
      <c r="F55" s="5"/>
      <c r="G55" s="4"/>
      <c r="H55" s="36" t="s">
        <v>237</v>
      </c>
      <c r="I55" s="31">
        <v>-12</v>
      </c>
      <c r="J55" s="2"/>
      <c r="K55" s="2"/>
      <c r="L55" s="2"/>
      <c r="M55" s="2"/>
      <c r="N55" s="2"/>
      <c r="O55" s="2"/>
      <c r="P55" s="2"/>
      <c r="Q55" s="2"/>
      <c r="R55" s="2"/>
      <c r="S55" s="2"/>
      <c r="T55" s="2"/>
      <c r="U55" s="2"/>
      <c r="V55" s="2"/>
      <c r="W55" s="2"/>
      <c r="X55" s="4"/>
      <c r="Y55" s="16"/>
      <c r="Z55" s="1"/>
      <c r="AA55" s="1"/>
      <c r="AB55" s="1"/>
    </row>
    <row r="56" spans="1:28" s="155" customFormat="1" outlineLevel="2" x14ac:dyDescent="0.35">
      <c r="A56" s="1"/>
      <c r="B56" s="33"/>
      <c r="C56" s="76"/>
      <c r="D56" s="4"/>
      <c r="E56" s="5"/>
      <c r="F56" s="5"/>
      <c r="G56" s="4"/>
      <c r="H56" s="36" t="s">
        <v>241</v>
      </c>
      <c r="I56" s="31">
        <v>-7</v>
      </c>
      <c r="J56" s="2"/>
      <c r="K56" s="2"/>
      <c r="L56" s="2"/>
      <c r="M56" s="2"/>
      <c r="N56" s="2"/>
      <c r="O56" s="2"/>
      <c r="P56" s="2"/>
      <c r="Q56" s="2"/>
      <c r="R56" s="2"/>
      <c r="S56" s="2"/>
      <c r="T56" s="2"/>
      <c r="U56" s="2"/>
      <c r="V56" s="2"/>
      <c r="W56" s="2"/>
      <c r="X56" s="4"/>
      <c r="Y56" s="16"/>
      <c r="Z56" s="1"/>
      <c r="AA56" s="1"/>
      <c r="AB56" s="1"/>
    </row>
    <row r="57" spans="1:28" s="155" customFormat="1" outlineLevel="2" x14ac:dyDescent="0.35">
      <c r="A57" s="1"/>
      <c r="B57" s="33"/>
      <c r="C57" s="76"/>
      <c r="D57" s="4"/>
      <c r="E57" s="5"/>
      <c r="F57" s="5"/>
      <c r="G57" s="4"/>
      <c r="H57" s="144" t="s">
        <v>235</v>
      </c>
      <c r="I57" s="31">
        <v>-5</v>
      </c>
      <c r="J57" s="2"/>
      <c r="K57" s="2"/>
      <c r="L57" s="2"/>
      <c r="M57" s="2"/>
      <c r="N57" s="2"/>
      <c r="O57" s="2"/>
      <c r="P57" s="2"/>
      <c r="Q57" s="2"/>
      <c r="R57" s="2"/>
      <c r="S57" s="2"/>
      <c r="T57" s="2"/>
      <c r="U57" s="2"/>
      <c r="V57" s="2"/>
      <c r="W57" s="2"/>
      <c r="X57" s="4"/>
      <c r="Y57" s="16"/>
      <c r="Z57" s="1"/>
      <c r="AA57" s="1"/>
      <c r="AB57" s="1"/>
    </row>
    <row r="58" spans="1:28" s="155" customFormat="1" outlineLevel="2" x14ac:dyDescent="0.35">
      <c r="A58" s="1"/>
      <c r="B58" s="33"/>
      <c r="C58" s="76"/>
      <c r="D58" s="4"/>
      <c r="E58" s="5"/>
      <c r="F58" s="5"/>
      <c r="G58" s="4"/>
      <c r="H58" s="144" t="s">
        <v>236</v>
      </c>
      <c r="I58" s="31">
        <v>-13</v>
      </c>
      <c r="J58" s="2"/>
      <c r="K58" s="2"/>
      <c r="L58" s="2"/>
      <c r="M58" s="2"/>
      <c r="N58" s="2"/>
      <c r="O58" s="2"/>
      <c r="P58" s="2"/>
      <c r="Q58" s="2"/>
      <c r="R58" s="2"/>
      <c r="S58" s="2"/>
      <c r="T58" s="2"/>
      <c r="U58" s="2"/>
      <c r="V58" s="2"/>
      <c r="W58" s="2"/>
      <c r="X58" s="4"/>
      <c r="Y58" s="16"/>
      <c r="Z58" s="1"/>
      <c r="AA58" s="1"/>
      <c r="AB58" s="1"/>
    </row>
    <row r="59" spans="1:28" s="155" customFormat="1" outlineLevel="2" x14ac:dyDescent="0.35">
      <c r="A59" s="1"/>
      <c r="B59" s="33"/>
      <c r="C59" s="76"/>
      <c r="D59" s="4"/>
      <c r="E59" s="5"/>
      <c r="F59" s="5"/>
      <c r="G59" s="4"/>
      <c r="H59" s="36" t="s">
        <v>242</v>
      </c>
      <c r="I59" s="31">
        <v>-8</v>
      </c>
      <c r="J59" s="2"/>
      <c r="K59" s="2"/>
      <c r="L59" s="2"/>
      <c r="M59" s="2"/>
      <c r="N59" s="2"/>
      <c r="O59" s="2"/>
      <c r="P59" s="2"/>
      <c r="Q59" s="2"/>
      <c r="R59" s="2"/>
      <c r="S59" s="2"/>
      <c r="T59" s="2"/>
      <c r="U59" s="2"/>
      <c r="V59" s="2"/>
      <c r="W59" s="2"/>
      <c r="X59" s="4"/>
      <c r="Y59" s="16"/>
      <c r="Z59" s="1"/>
      <c r="AA59" s="1"/>
      <c r="AB59" s="1"/>
    </row>
    <row r="60" spans="1:28" s="155" customFormat="1" outlineLevel="2" x14ac:dyDescent="0.35">
      <c r="A60" s="1"/>
      <c r="B60" s="33"/>
      <c r="C60" s="76"/>
      <c r="D60" s="4"/>
      <c r="E60" s="5"/>
      <c r="F60" s="5"/>
      <c r="G60" s="4"/>
      <c r="H60" s="144" t="s">
        <v>168</v>
      </c>
      <c r="I60" s="31">
        <v>-17</v>
      </c>
      <c r="J60" s="2"/>
      <c r="K60" s="2"/>
      <c r="L60" s="2"/>
      <c r="M60" s="2"/>
      <c r="N60" s="2"/>
      <c r="O60" s="2"/>
      <c r="P60" s="2"/>
      <c r="Q60" s="2"/>
      <c r="R60" s="2"/>
      <c r="S60" s="2"/>
      <c r="T60" s="2"/>
      <c r="U60" s="2"/>
      <c r="V60" s="2"/>
      <c r="W60" s="2"/>
      <c r="X60" s="4"/>
      <c r="Y60" s="16"/>
      <c r="Z60" s="1"/>
      <c r="AA60" s="1"/>
      <c r="AB60" s="1"/>
    </row>
    <row r="61" spans="1:28" s="155" customFormat="1" outlineLevel="2" x14ac:dyDescent="0.35">
      <c r="A61" s="1"/>
      <c r="B61" s="33"/>
      <c r="C61" s="76"/>
      <c r="D61" s="4"/>
      <c r="E61" s="5"/>
      <c r="F61" s="5"/>
      <c r="G61" s="4"/>
      <c r="H61" s="144" t="s">
        <v>169</v>
      </c>
      <c r="I61" s="31">
        <v>-18</v>
      </c>
      <c r="J61" s="2"/>
      <c r="K61" s="2"/>
      <c r="L61" s="2"/>
      <c r="M61" s="2"/>
      <c r="N61" s="2"/>
      <c r="O61" s="2"/>
      <c r="P61" s="2"/>
      <c r="Q61" s="2"/>
      <c r="R61" s="2"/>
      <c r="S61" s="2"/>
      <c r="T61" s="2"/>
      <c r="U61" s="2"/>
      <c r="V61" s="2"/>
      <c r="W61" s="2"/>
      <c r="X61" s="4"/>
      <c r="Y61" s="16"/>
      <c r="Z61" s="1"/>
      <c r="AA61" s="1"/>
      <c r="AB61" s="1"/>
    </row>
    <row r="62" spans="1:28" s="155" customFormat="1" outlineLevel="2" x14ac:dyDescent="0.35">
      <c r="A62" s="1"/>
      <c r="B62" s="33"/>
      <c r="C62" s="76"/>
      <c r="D62" s="4"/>
      <c r="E62" s="5"/>
      <c r="F62" s="5"/>
      <c r="G62" s="4"/>
      <c r="H62" s="144" t="s">
        <v>170</v>
      </c>
      <c r="I62" s="31">
        <v>-17</v>
      </c>
      <c r="J62" s="2"/>
      <c r="K62" s="2"/>
      <c r="L62" s="2"/>
      <c r="M62" s="2"/>
      <c r="N62" s="2"/>
      <c r="O62" s="2"/>
      <c r="P62" s="2"/>
      <c r="Q62" s="2"/>
      <c r="R62" s="2"/>
      <c r="S62" s="2"/>
      <c r="T62" s="2"/>
      <c r="U62" s="2"/>
      <c r="V62" s="2"/>
      <c r="W62" s="2"/>
      <c r="X62" s="4"/>
      <c r="Y62" s="16"/>
      <c r="Z62" s="1"/>
      <c r="AA62" s="1"/>
      <c r="AB62" s="1"/>
    </row>
    <row r="63" spans="1:28" s="155" customFormat="1" outlineLevel="2" x14ac:dyDescent="0.35">
      <c r="A63" s="1"/>
      <c r="B63" s="33"/>
      <c r="C63" s="76"/>
      <c r="D63" s="4"/>
      <c r="E63" s="5"/>
      <c r="F63" s="5"/>
      <c r="G63" s="4"/>
      <c r="H63" s="144" t="s">
        <v>246</v>
      </c>
      <c r="I63" s="31">
        <v>-11</v>
      </c>
      <c r="J63" s="2"/>
      <c r="K63" s="2"/>
      <c r="L63" s="2"/>
      <c r="M63" s="2"/>
      <c r="N63" s="2"/>
      <c r="O63" s="2"/>
      <c r="P63" s="2"/>
      <c r="Q63" s="2"/>
      <c r="R63" s="2"/>
      <c r="S63" s="2"/>
      <c r="T63" s="2"/>
      <c r="U63" s="2"/>
      <c r="V63" s="2"/>
      <c r="W63" s="2"/>
      <c r="X63" s="4"/>
      <c r="Y63" s="16"/>
      <c r="Z63" s="1"/>
      <c r="AA63" s="1"/>
      <c r="AB63" s="1"/>
    </row>
    <row r="64" spans="1:28" s="155" customFormat="1" outlineLevel="2" x14ac:dyDescent="0.35">
      <c r="A64" s="1"/>
      <c r="B64" s="33"/>
      <c r="C64" s="76"/>
      <c r="D64" s="4"/>
      <c r="E64" s="5"/>
      <c r="F64" s="5"/>
      <c r="G64" s="4"/>
      <c r="H64" s="144" t="s">
        <v>245</v>
      </c>
      <c r="I64" s="31">
        <v>-15</v>
      </c>
      <c r="J64" s="2"/>
      <c r="K64" s="2"/>
      <c r="L64" s="2"/>
      <c r="M64" s="2"/>
      <c r="N64" s="2"/>
      <c r="O64" s="2"/>
      <c r="P64" s="2"/>
      <c r="Q64" s="2"/>
      <c r="R64" s="2"/>
      <c r="S64" s="2"/>
      <c r="T64" s="2"/>
      <c r="U64" s="2"/>
      <c r="V64" s="2"/>
      <c r="W64" s="2"/>
      <c r="X64" s="4"/>
      <c r="Y64" s="16"/>
      <c r="Z64" s="1"/>
      <c r="AA64" s="1"/>
      <c r="AB64" s="1"/>
    </row>
    <row r="65" spans="1:28" s="113" customFormat="1" outlineLevel="3" x14ac:dyDescent="0.35">
      <c r="A65" s="1"/>
      <c r="B65" s="33"/>
      <c r="C65" s="76">
        <f t="shared" ref="C65:C69" si="0">INT($C$40)+3</f>
        <v>4</v>
      </c>
      <c r="D65" s="4"/>
      <c r="E65" s="5"/>
      <c r="F65" s="5"/>
      <c r="G65" s="4"/>
      <c r="H65" s="144" t="s">
        <v>244</v>
      </c>
      <c r="I65" s="31">
        <v>-10</v>
      </c>
      <c r="J65" s="2" t="s">
        <v>108</v>
      </c>
      <c r="K65" s="2"/>
      <c r="L65" s="2"/>
      <c r="M65" s="2"/>
      <c r="N65" s="2"/>
      <c r="O65" s="2"/>
      <c r="P65" s="2"/>
      <c r="Q65" s="2"/>
      <c r="R65" s="2"/>
      <c r="S65" s="2"/>
      <c r="T65" s="2"/>
      <c r="U65" s="2"/>
      <c r="V65" s="2"/>
      <c r="W65" s="2"/>
      <c r="X65" s="4"/>
      <c r="Y65" s="16"/>
      <c r="Z65" s="1"/>
      <c r="AA65" s="1"/>
      <c r="AB65" s="1"/>
    </row>
    <row r="66" spans="1:28" s="105" customFormat="1" outlineLevel="3" x14ac:dyDescent="0.35">
      <c r="A66" s="1"/>
      <c r="B66" s="33"/>
      <c r="C66" s="76">
        <f t="shared" si="0"/>
        <v>4</v>
      </c>
      <c r="D66" s="4"/>
      <c r="E66" s="5"/>
      <c r="F66" s="5"/>
      <c r="G66" s="4"/>
      <c r="H66" s="144" t="s">
        <v>243</v>
      </c>
      <c r="I66" s="31">
        <v>-3</v>
      </c>
      <c r="J66" s="2"/>
      <c r="K66" s="2"/>
      <c r="L66" s="2"/>
      <c r="M66" s="2"/>
      <c r="N66" s="2"/>
      <c r="O66" s="2"/>
      <c r="P66" s="2"/>
      <c r="Q66" s="2"/>
      <c r="R66" s="2"/>
      <c r="S66" s="2"/>
      <c r="T66" s="2"/>
      <c r="U66" s="2"/>
      <c r="V66" s="2"/>
      <c r="W66" s="2"/>
      <c r="X66" s="4"/>
      <c r="Y66" s="16"/>
      <c r="Z66" s="1"/>
      <c r="AA66" s="1"/>
      <c r="AB66" s="1"/>
    </row>
    <row r="67" spans="1:28" s="105" customFormat="1" outlineLevel="3" x14ac:dyDescent="0.35">
      <c r="A67" s="1"/>
      <c r="B67" s="33"/>
      <c r="C67" s="76">
        <f t="shared" si="0"/>
        <v>4</v>
      </c>
      <c r="D67" s="4"/>
      <c r="E67" s="5"/>
      <c r="F67" s="5"/>
      <c r="G67" s="4"/>
      <c r="H67" s="144" t="s">
        <v>247</v>
      </c>
      <c r="I67" s="31">
        <v>-2</v>
      </c>
      <c r="J67" s="2"/>
      <c r="K67" s="2"/>
      <c r="L67" s="2"/>
      <c r="M67" s="2"/>
      <c r="N67" s="2"/>
      <c r="O67" s="2"/>
      <c r="P67" s="2"/>
      <c r="Q67" s="2"/>
      <c r="R67" s="2"/>
      <c r="S67" s="2"/>
      <c r="T67" s="2"/>
      <c r="U67" s="2"/>
      <c r="V67" s="2"/>
      <c r="W67" s="2"/>
      <c r="X67" s="4"/>
      <c r="Y67" s="16"/>
      <c r="Z67" s="1"/>
      <c r="AA67" s="1"/>
      <c r="AB67" s="1"/>
    </row>
    <row r="68" spans="1:28" s="129" customFormat="1" outlineLevel="3" x14ac:dyDescent="0.35">
      <c r="A68" s="1"/>
      <c r="B68" s="33"/>
      <c r="C68" s="76">
        <f t="shared" si="0"/>
        <v>4</v>
      </c>
      <c r="D68" s="4"/>
      <c r="E68" s="5"/>
      <c r="F68" s="5"/>
      <c r="G68" s="4"/>
      <c r="H68" s="144" t="s">
        <v>248</v>
      </c>
      <c r="I68" s="31">
        <v>-9</v>
      </c>
      <c r="J68" s="2"/>
      <c r="K68" s="2"/>
      <c r="L68" s="2"/>
      <c r="M68" s="2"/>
      <c r="N68" s="2"/>
      <c r="O68" s="2"/>
      <c r="P68" s="2"/>
      <c r="Q68" s="2"/>
      <c r="R68" s="2"/>
      <c r="S68" s="2"/>
      <c r="T68" s="2"/>
      <c r="U68" s="2"/>
      <c r="V68" s="2"/>
      <c r="W68" s="2"/>
      <c r="X68" s="4"/>
      <c r="Y68" s="16"/>
      <c r="Z68" s="1"/>
      <c r="AA68" s="1"/>
      <c r="AB68" s="1"/>
    </row>
    <row r="69" spans="1:28" s="145" customFormat="1" outlineLevel="3" x14ac:dyDescent="0.35">
      <c r="A69" s="1"/>
      <c r="B69" s="33"/>
      <c r="C69" s="76">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9" customFormat="1" outlineLevel="2" x14ac:dyDescent="0.35">
      <c r="A70" s="1"/>
      <c r="B70" s="33"/>
      <c r="C70" s="76">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101" customFormat="1" outlineLevel="2" x14ac:dyDescent="0.35">
      <c r="A71" s="1"/>
      <c r="B71" s="33"/>
      <c r="C71" s="76">
        <f t="shared" si="1"/>
        <v>3</v>
      </c>
      <c r="D71" s="4"/>
      <c r="E71" s="5"/>
      <c r="F71" s="5"/>
      <c r="G71" s="4"/>
      <c r="H71" s="2" t="s">
        <v>188</v>
      </c>
      <c r="I71" s="31">
        <v>6.75</v>
      </c>
      <c r="J71" s="2" t="s">
        <v>89</v>
      </c>
      <c r="K71" s="2" t="s">
        <v>187</v>
      </c>
      <c r="L71" s="2"/>
      <c r="M71" s="2"/>
      <c r="N71" s="2"/>
      <c r="O71" s="2"/>
      <c r="P71" s="2"/>
      <c r="Q71" s="2"/>
      <c r="R71" s="2"/>
      <c r="S71" s="2"/>
      <c r="T71" s="2"/>
      <c r="U71" s="2"/>
      <c r="V71" s="2"/>
      <c r="W71" s="2"/>
      <c r="X71" s="4"/>
      <c r="Y71" s="16"/>
      <c r="Z71" s="1"/>
      <c r="AA71" s="1"/>
      <c r="AB71" s="1"/>
    </row>
    <row r="72" spans="1:28" s="154" customFormat="1" outlineLevel="2" x14ac:dyDescent="0.35">
      <c r="A72" s="1"/>
      <c r="B72" s="33"/>
      <c r="C72" s="76">
        <f t="shared" si="1"/>
        <v>3</v>
      </c>
      <c r="D72" s="4"/>
      <c r="E72" s="5"/>
      <c r="F72" s="5"/>
      <c r="G72" s="4"/>
      <c r="H72" s="2" t="s">
        <v>189</v>
      </c>
      <c r="I72" s="31">
        <v>3.5</v>
      </c>
      <c r="J72" s="2" t="s">
        <v>89</v>
      </c>
      <c r="K72" s="2"/>
      <c r="L72" s="2"/>
      <c r="M72" s="2"/>
      <c r="N72" s="2"/>
      <c r="O72" s="2"/>
      <c r="P72" s="2"/>
      <c r="Q72" s="2"/>
      <c r="R72" s="2"/>
      <c r="S72" s="2"/>
      <c r="T72" s="2"/>
      <c r="U72" s="2"/>
      <c r="V72" s="2"/>
      <c r="W72" s="2"/>
      <c r="X72" s="4"/>
      <c r="Y72" s="16"/>
      <c r="Z72" s="1"/>
      <c r="AA72" s="1"/>
      <c r="AB72" s="1"/>
    </row>
    <row r="73" spans="1:28" s="155" customFormat="1" outlineLevel="2" x14ac:dyDescent="0.35">
      <c r="A73" s="1"/>
      <c r="B73" s="33"/>
      <c r="C73" s="76"/>
      <c r="D73" s="4"/>
      <c r="E73" s="5"/>
      <c r="F73" s="5"/>
      <c r="G73" s="4"/>
      <c r="H73" s="2"/>
      <c r="I73" s="2"/>
      <c r="J73" s="2"/>
      <c r="K73" s="2"/>
      <c r="L73" s="2"/>
      <c r="M73" s="2"/>
      <c r="N73" s="2"/>
      <c r="O73" s="2"/>
      <c r="P73" s="2"/>
      <c r="Q73" s="2"/>
      <c r="R73" s="2"/>
      <c r="S73" s="2"/>
      <c r="T73" s="2"/>
      <c r="U73" s="2"/>
      <c r="V73" s="2"/>
      <c r="W73" s="2"/>
      <c r="X73" s="4"/>
      <c r="Y73" s="16"/>
      <c r="Z73" s="1"/>
      <c r="AA73" s="1"/>
      <c r="AB73" s="1"/>
    </row>
    <row r="74" spans="1:28" s="155" customFormat="1" outlineLevel="2" x14ac:dyDescent="0.35">
      <c r="A74" s="1"/>
      <c r="B74" s="33"/>
      <c r="C74" s="76"/>
      <c r="D74" s="4"/>
      <c r="E74" s="5"/>
      <c r="F74" s="5"/>
      <c r="G74" s="4"/>
      <c r="H74" s="2" t="s">
        <v>249</v>
      </c>
      <c r="I74" s="31">
        <v>8</v>
      </c>
      <c r="J74" s="2" t="s">
        <v>46</v>
      </c>
      <c r="K74" s="2"/>
      <c r="L74" s="2"/>
      <c r="M74" s="2"/>
      <c r="N74" s="2"/>
      <c r="O74" s="2"/>
      <c r="P74" s="2"/>
      <c r="Q74" s="2"/>
      <c r="R74" s="2"/>
      <c r="S74" s="2"/>
      <c r="T74" s="2"/>
      <c r="U74" s="2"/>
      <c r="V74" s="2"/>
      <c r="W74" s="2"/>
      <c r="X74" s="4"/>
      <c r="Y74" s="16"/>
      <c r="Z74" s="1"/>
      <c r="AA74" s="1"/>
      <c r="AB74" s="1"/>
    </row>
    <row r="75" spans="1:28" s="155" customFormat="1" outlineLevel="2" x14ac:dyDescent="0.35">
      <c r="A75" s="1"/>
      <c r="B75" s="33"/>
      <c r="C75" s="76"/>
      <c r="D75" s="4"/>
      <c r="E75" s="5"/>
      <c r="F75" s="5"/>
      <c r="G75" s="4"/>
      <c r="H75" s="2"/>
      <c r="I75" s="2"/>
      <c r="J75" s="2"/>
      <c r="K75" s="2"/>
      <c r="L75" s="2"/>
      <c r="M75" s="2"/>
      <c r="N75" s="2"/>
      <c r="O75" s="2"/>
      <c r="P75" s="2"/>
      <c r="Q75" s="2"/>
      <c r="R75" s="2"/>
      <c r="S75" s="2"/>
      <c r="T75" s="2"/>
      <c r="U75" s="2"/>
      <c r="V75" s="2"/>
      <c r="W75" s="2"/>
      <c r="X75" s="4"/>
      <c r="Y75" s="16"/>
      <c r="Z75" s="1"/>
      <c r="AA75" s="1"/>
      <c r="AB75" s="1"/>
    </row>
    <row r="76" spans="1:28" s="101" customFormat="1" outlineLevel="2" x14ac:dyDescent="0.35">
      <c r="A76" s="1"/>
      <c r="B76" s="33"/>
      <c r="C76" s="76">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101" customFormat="1" outlineLevel="3" x14ac:dyDescent="0.35">
      <c r="A77" s="1"/>
      <c r="B77" s="33"/>
      <c r="C77" s="76">
        <f>INT($C$40)+3</f>
        <v>4</v>
      </c>
      <c r="D77" s="4"/>
      <c r="E77" s="5"/>
      <c r="F77" s="5"/>
      <c r="G77" s="4"/>
      <c r="H77" s="103" t="s">
        <v>51</v>
      </c>
      <c r="I77" s="31">
        <v>1</v>
      </c>
      <c r="J77" s="2" t="s">
        <v>46</v>
      </c>
      <c r="K77" s="2" t="s">
        <v>109</v>
      </c>
      <c r="L77" s="2"/>
      <c r="M77" s="2"/>
      <c r="N77" s="2"/>
      <c r="O77" s="2"/>
      <c r="P77" s="2"/>
      <c r="Q77" s="2"/>
      <c r="R77" s="2"/>
      <c r="S77" s="2"/>
      <c r="T77" s="2"/>
      <c r="U77" s="2"/>
      <c r="V77" s="2"/>
      <c r="W77" s="2"/>
      <c r="X77" s="4"/>
      <c r="Y77" s="16"/>
      <c r="Z77" s="1"/>
      <c r="AA77" s="1"/>
      <c r="AB77" s="1"/>
    </row>
    <row r="78" spans="1:28" s="101" customFormat="1" outlineLevel="3" x14ac:dyDescent="0.35">
      <c r="A78" s="1"/>
      <c r="B78" s="33"/>
      <c r="C78" s="76">
        <f>INT($C$40)+3</f>
        <v>4</v>
      </c>
      <c r="D78" s="4"/>
      <c r="E78" s="5"/>
      <c r="F78" s="5"/>
      <c r="G78" s="4"/>
      <c r="H78" s="103" t="s">
        <v>87</v>
      </c>
      <c r="I78" s="31">
        <v>1</v>
      </c>
      <c r="J78" s="2" t="s">
        <v>46</v>
      </c>
      <c r="K78" s="2" t="s">
        <v>110</v>
      </c>
      <c r="L78" s="2"/>
      <c r="M78" s="2"/>
      <c r="N78" s="2"/>
      <c r="O78" s="2"/>
      <c r="P78" s="2"/>
      <c r="Q78" s="2"/>
      <c r="R78" s="2"/>
      <c r="S78" s="2"/>
      <c r="T78" s="2"/>
      <c r="U78" s="2"/>
      <c r="V78" s="2"/>
      <c r="W78" s="2"/>
      <c r="X78" s="4"/>
      <c r="Y78" s="16"/>
      <c r="Z78" s="1"/>
      <c r="AA78" s="1"/>
      <c r="AB78" s="1"/>
    </row>
    <row r="79" spans="1:28" s="101" customFormat="1" outlineLevel="3" x14ac:dyDescent="0.35">
      <c r="A79" s="1"/>
      <c r="B79" s="33"/>
      <c r="C79" s="76">
        <f>INT($C$40)+3</f>
        <v>4</v>
      </c>
      <c r="D79" s="4"/>
      <c r="E79" s="5"/>
      <c r="F79" s="5"/>
      <c r="G79" s="4"/>
      <c r="H79" s="103"/>
      <c r="I79" s="2"/>
      <c r="J79" s="2"/>
      <c r="K79" s="2"/>
      <c r="L79" s="2"/>
      <c r="M79" s="2"/>
      <c r="N79" s="2"/>
      <c r="O79" s="2"/>
      <c r="P79" s="2"/>
      <c r="Q79" s="2"/>
      <c r="R79" s="2"/>
      <c r="S79" s="2"/>
      <c r="T79" s="2"/>
      <c r="U79" s="2"/>
      <c r="V79" s="2"/>
      <c r="W79" s="2"/>
      <c r="X79" s="4"/>
      <c r="Y79" s="16"/>
      <c r="Z79" s="1"/>
      <c r="AA79" s="1"/>
      <c r="AB79" s="1"/>
    </row>
    <row r="80" spans="1:28" s="101" customFormat="1" outlineLevel="2" x14ac:dyDescent="0.35">
      <c r="A80" s="1"/>
      <c r="B80" s="33"/>
      <c r="C80" s="76">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52" customFormat="1" outlineLevel="3" x14ac:dyDescent="0.35">
      <c r="A81" s="1"/>
      <c r="B81" s="33"/>
      <c r="C81" s="76">
        <f>INT($C$40)+3</f>
        <v>4</v>
      </c>
      <c r="D81" s="4"/>
      <c r="E81" s="5"/>
      <c r="F81" s="5"/>
      <c r="G81" s="4"/>
      <c r="H81" s="103"/>
      <c r="I81" s="2"/>
      <c r="J81" s="2"/>
      <c r="K81" s="2"/>
      <c r="L81" s="2"/>
      <c r="M81" s="2"/>
      <c r="N81" s="2"/>
      <c r="O81" s="2"/>
      <c r="P81" s="2"/>
      <c r="Q81" s="2"/>
      <c r="R81" s="2"/>
      <c r="S81" s="2"/>
      <c r="T81" s="2"/>
      <c r="U81" s="2"/>
      <c r="V81" s="2"/>
      <c r="W81" s="2"/>
      <c r="X81" s="4"/>
      <c r="Y81" s="16"/>
      <c r="Z81" s="1"/>
      <c r="AA81" s="1"/>
      <c r="AB81" s="1"/>
    </row>
    <row r="82" spans="1:28" s="101" customFormat="1" ht="5.15" customHeight="1" outlineLevel="3" x14ac:dyDescent="0.35">
      <c r="A82" s="1"/>
      <c r="B82" s="33"/>
      <c r="C82" s="76">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101" customFormat="1" ht="5.15" customHeight="1" outlineLevel="2" x14ac:dyDescent="0.35">
      <c r="A83" s="1"/>
      <c r="B83" s="33"/>
      <c r="C83" s="76">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101" customFormat="1" ht="5.15" customHeight="1" outlineLevel="1" x14ac:dyDescent="0.35">
      <c r="A84" s="1"/>
      <c r="B84" s="35"/>
      <c r="C84" s="79">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101" customFormat="1" ht="5.15" customHeight="1" x14ac:dyDescent="0.35">
      <c r="A85" s="1"/>
      <c r="B85" s="19"/>
      <c r="C85" s="80">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101" customFormat="1" outlineLevel="2" x14ac:dyDescent="0.35">
      <c r="A86" s="1"/>
      <c r="B86" s="1"/>
      <c r="C86" s="76">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35">
      <c r="A87" s="1"/>
      <c r="B87" s="1"/>
      <c r="C87" s="76">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15" customHeight="1" thickBot="1" x14ac:dyDescent="0.4">
      <c r="A88" s="1"/>
      <c r="B88" s="20"/>
      <c r="C88" s="77">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15" customHeight="1" outlineLevel="1" x14ac:dyDescent="0.35">
      <c r="A89" s="1"/>
      <c r="B89" s="34" t="s">
        <v>21</v>
      </c>
      <c r="C89" s="78">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35">
      <c r="A90" s="1"/>
      <c r="B90" s="33"/>
      <c r="C90" s="76">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49999999999999" customHeight="1" x14ac:dyDescent="0.35">
      <c r="A91" s="1"/>
      <c r="B91" s="33"/>
      <c r="C91" s="76">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49999999999999" customHeight="1" outlineLevel="1" x14ac:dyDescent="0.35">
      <c r="A92" s="1"/>
      <c r="B92" s="33"/>
      <c r="C92" s="76">
        <f>INT($C$91)+1.02</f>
        <v>2.02</v>
      </c>
      <c r="D92" s="21"/>
      <c r="E92" s="24" t="s">
        <v>10</v>
      </c>
      <c r="F92" s="28">
        <v>1</v>
      </c>
      <c r="G92" s="13"/>
      <c r="H92" s="8" t="s">
        <v>107</v>
      </c>
      <c r="I92" s="7"/>
      <c r="J92" s="7"/>
      <c r="K92" s="7"/>
      <c r="L92" s="7"/>
      <c r="M92" s="7"/>
      <c r="N92" s="7"/>
      <c r="O92" s="7"/>
      <c r="P92" s="7"/>
      <c r="Q92" s="7"/>
      <c r="R92" s="7"/>
      <c r="S92" s="7"/>
      <c r="T92" s="7"/>
      <c r="U92" s="7"/>
      <c r="V92" s="7"/>
      <c r="W92" s="7"/>
      <c r="X92" s="11"/>
      <c r="Y92" s="16"/>
      <c r="Z92" s="1"/>
      <c r="AA92" s="1"/>
      <c r="AB92" s="1"/>
    </row>
    <row r="93" spans="1:28" ht="5.15" customHeight="1" outlineLevel="2" x14ac:dyDescent="0.35">
      <c r="A93" s="1"/>
      <c r="B93" s="33"/>
      <c r="C93" s="76">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35">
      <c r="A94" s="1"/>
      <c r="B94" s="33"/>
      <c r="C94" s="76">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35">
      <c r="A95" s="1"/>
      <c r="B95" s="33"/>
      <c r="C95" s="76">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35">
      <c r="A96" s="1"/>
      <c r="B96" s="33"/>
      <c r="C96" s="76">
        <f>INT($C$91)+2</f>
        <v>3</v>
      </c>
      <c r="D96" s="3"/>
      <c r="E96" s="5"/>
      <c r="F96" s="5"/>
      <c r="G96" s="3"/>
      <c r="H96" s="29"/>
      <c r="I96" s="29"/>
      <c r="J96" s="29" t="s">
        <v>80</v>
      </c>
      <c r="K96" s="68" t="s">
        <v>97</v>
      </c>
      <c r="L96" s="68"/>
      <c r="M96" s="68"/>
      <c r="N96" s="68"/>
      <c r="O96" s="29"/>
      <c r="P96" s="68" t="s">
        <v>98</v>
      </c>
      <c r="Q96" s="68"/>
      <c r="R96" s="68"/>
      <c r="S96" s="29"/>
      <c r="T96" s="29"/>
      <c r="U96" s="29"/>
      <c r="V96" s="29"/>
      <c r="W96" s="29"/>
      <c r="X96" s="3"/>
      <c r="Y96" s="16"/>
      <c r="Z96" s="1"/>
      <c r="AA96" s="1"/>
      <c r="AB96" s="1"/>
    </row>
    <row r="97" spans="1:28" outlineLevel="2" x14ac:dyDescent="0.35">
      <c r="A97" s="1"/>
      <c r="B97" s="33"/>
      <c r="C97" s="76">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5" customHeight="1" outlineLevel="2" x14ac:dyDescent="0.35">
      <c r="A98" s="1"/>
      <c r="B98" s="33" t="s">
        <v>20</v>
      </c>
      <c r="C98" s="76">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35">
      <c r="A99" s="1"/>
      <c r="B99" s="33"/>
      <c r="C99" s="76">
        <f>INT(MAX($C$101:$C$131))+1</f>
        <v>5</v>
      </c>
      <c r="D99" s="4"/>
      <c r="E99" s="5"/>
      <c r="F99" s="5"/>
      <c r="G99" s="4"/>
      <c r="H99" s="5"/>
      <c r="I99" s="5"/>
      <c r="J99" s="5"/>
      <c r="K99" s="100"/>
      <c r="L99" s="100"/>
      <c r="M99" s="100"/>
      <c r="N99" s="100"/>
      <c r="O99" s="5"/>
      <c r="P99" s="5"/>
      <c r="Q99" s="5"/>
      <c r="R99" s="5"/>
      <c r="S99" s="5"/>
      <c r="T99" s="5"/>
      <c r="U99" s="5"/>
      <c r="V99" s="5"/>
      <c r="W99" s="5"/>
      <c r="X99" s="4"/>
      <c r="Y99" s="16"/>
      <c r="Z99" s="1"/>
      <c r="AA99" s="1"/>
      <c r="AB99" s="1"/>
    </row>
    <row r="100" spans="1:28" outlineLevel="4" x14ac:dyDescent="0.35">
      <c r="A100" s="1"/>
      <c r="B100" s="33" t="s">
        <v>19</v>
      </c>
      <c r="C100" s="76">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15" customHeight="1" outlineLevel="2" x14ac:dyDescent="0.35">
      <c r="A101" s="1"/>
      <c r="B101" s="33"/>
      <c r="C101" s="76">
        <f>INT($C$91)+2.005</f>
        <v>3.0049999999999999</v>
      </c>
      <c r="D101" s="4" t="s">
        <v>2</v>
      </c>
      <c r="E101" s="4"/>
      <c r="F101" s="4"/>
      <c r="G101" s="4"/>
      <c r="H101" s="60"/>
      <c r="I101" s="60"/>
      <c r="J101" s="60"/>
      <c r="K101" s="60"/>
      <c r="L101" s="60"/>
      <c r="M101" s="60"/>
      <c r="N101" s="60"/>
      <c r="O101" s="60"/>
      <c r="P101" s="60"/>
      <c r="Q101" s="60"/>
      <c r="R101" s="60"/>
      <c r="S101" s="60"/>
      <c r="T101" s="60"/>
      <c r="U101" s="60"/>
      <c r="V101" s="60"/>
      <c r="W101" s="60"/>
      <c r="X101" s="4"/>
      <c r="Y101" s="16"/>
      <c r="Z101" s="1"/>
      <c r="AA101" s="1"/>
      <c r="AB101" s="1"/>
    </row>
    <row r="102" spans="1:28" outlineLevel="2" x14ac:dyDescent="0.35">
      <c r="A102" s="1"/>
      <c r="B102" s="33"/>
      <c r="C102" s="76">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35">
      <c r="A103" s="1"/>
      <c r="B103" s="33"/>
      <c r="C103" s="76">
        <f>INT($C$91)+2</f>
        <v>3</v>
      </c>
      <c r="D103" s="4"/>
      <c r="E103" s="5"/>
      <c r="F103" s="5"/>
      <c r="G103" s="4"/>
      <c r="H103" s="127" t="s">
        <v>190</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35">
      <c r="A104" s="1"/>
      <c r="B104" s="33"/>
      <c r="C104" s="76">
        <f t="shared" ref="C104:C122" si="2">INT($C$91)+3</f>
        <v>4</v>
      </c>
      <c r="D104" s="4"/>
      <c r="E104" s="5"/>
      <c r="F104" s="5"/>
      <c r="G104" s="4"/>
      <c r="H104" s="127" t="s">
        <v>191</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35">
      <c r="A105" s="1"/>
      <c r="B105" s="33"/>
      <c r="C105" s="76">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35">
      <c r="A106" s="1"/>
      <c r="B106" s="33"/>
      <c r="C106" s="76">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35">
      <c r="A107" s="1"/>
      <c r="B107" s="33"/>
      <c r="C107" s="76">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35">
      <c r="A108" s="1"/>
      <c r="B108" s="33"/>
      <c r="C108" s="76">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35">
      <c r="A109" s="1"/>
      <c r="B109" s="33"/>
      <c r="C109" s="76">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6">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35">
      <c r="A111" s="1"/>
      <c r="B111" s="33"/>
      <c r="C111" s="76">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35">
      <c r="A112" s="1"/>
      <c r="B112" s="33"/>
      <c r="C112" s="76">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35">
      <c r="A113" s="1"/>
      <c r="B113" s="33"/>
      <c r="C113" s="76">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35">
      <c r="A114" s="1"/>
      <c r="B114" s="33"/>
      <c r="C114" s="76">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35">
      <c r="A115" s="1"/>
      <c r="B115" s="33"/>
      <c r="C115" s="76">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35">
      <c r="A116" s="1"/>
      <c r="B116" s="33"/>
      <c r="C116" s="76">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35">
      <c r="A117" s="1"/>
      <c r="B117" s="33"/>
      <c r="C117" s="76">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35">
      <c r="A118" s="1"/>
      <c r="B118" s="33"/>
      <c r="C118" s="76">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35">
      <c r="A119" s="1"/>
      <c r="B119" s="33"/>
      <c r="C119" s="76">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51" customFormat="1" outlineLevel="3" x14ac:dyDescent="0.35">
      <c r="A120" s="1"/>
      <c r="B120" s="33"/>
      <c r="C120" s="76">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51" customFormat="1" outlineLevel="3" x14ac:dyDescent="0.35">
      <c r="A121" s="1"/>
      <c r="B121" s="33"/>
      <c r="C121" s="76">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51" customFormat="1" outlineLevel="3" x14ac:dyDescent="0.35">
      <c r="A122" s="1"/>
      <c r="B122" s="33"/>
      <c r="C122" s="76">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51" customFormat="1" outlineLevel="2" x14ac:dyDescent="0.35">
      <c r="A123" s="1"/>
      <c r="B123" s="33"/>
      <c r="C123" s="76">
        <f>INT($C$91)+2</f>
        <v>3</v>
      </c>
      <c r="D123" s="4"/>
      <c r="E123" s="5"/>
      <c r="F123" s="5"/>
      <c r="G123" s="4"/>
      <c r="H123" s="2" t="s">
        <v>180</v>
      </c>
      <c r="I123" s="26" t="s">
        <v>178</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51" customFormat="1" outlineLevel="2" x14ac:dyDescent="0.35">
      <c r="A124" s="1"/>
      <c r="B124" s="33"/>
      <c r="C124" s="76">
        <f>INT($C$91)+2</f>
        <v>3</v>
      </c>
      <c r="D124" s="4"/>
      <c r="E124" s="5"/>
      <c r="F124" s="5"/>
      <c r="G124" s="4"/>
      <c r="H124" s="127" t="s">
        <v>181</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51" customFormat="1" outlineLevel="3" x14ac:dyDescent="0.35">
      <c r="A125" s="1"/>
      <c r="B125" s="33"/>
      <c r="C125" s="76">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51" customFormat="1" outlineLevel="3" x14ac:dyDescent="0.35">
      <c r="A126" s="1"/>
      <c r="B126" s="33"/>
      <c r="C126" s="76">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51" customFormat="1" outlineLevel="2" x14ac:dyDescent="0.35">
      <c r="A127" s="1"/>
      <c r="B127" s="33"/>
      <c r="C127" s="76">
        <f>INT($C$91)+2</f>
        <v>3</v>
      </c>
      <c r="D127" s="4"/>
      <c r="E127" s="5"/>
      <c r="F127" s="5"/>
      <c r="G127" s="4"/>
      <c r="H127" s="2" t="s">
        <v>177</v>
      </c>
      <c r="I127" s="26" t="s">
        <v>178</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51" customFormat="1" outlineLevel="2" x14ac:dyDescent="0.35">
      <c r="A128" s="1"/>
      <c r="B128" s="33"/>
      <c r="C128" s="76">
        <f>INT($C$91)+2</f>
        <v>3</v>
      </c>
      <c r="D128" s="4"/>
      <c r="E128" s="5"/>
      <c r="F128" s="5"/>
      <c r="G128" s="4"/>
      <c r="H128" s="127" t="s">
        <v>179</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51" customFormat="1" outlineLevel="3" x14ac:dyDescent="0.35">
      <c r="A129" s="1"/>
      <c r="B129" s="33"/>
      <c r="C129" s="76">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51" customFormat="1" outlineLevel="3" x14ac:dyDescent="0.35">
      <c r="A130" s="1"/>
      <c r="B130" s="33"/>
      <c r="C130" s="76">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15" customHeight="1" outlineLevel="3" x14ac:dyDescent="0.35">
      <c r="A131" s="1"/>
      <c r="B131" s="33"/>
      <c r="C131" s="76">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6">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9">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80">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6">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9" customFormat="1" outlineLevel="2" x14ac:dyDescent="0.35">
      <c r="A136" s="1"/>
      <c r="B136" s="1"/>
      <c r="C136" s="76">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9" customFormat="1" ht="5.15" customHeight="1" thickBot="1" x14ac:dyDescent="0.4">
      <c r="A137" s="1"/>
      <c r="B137" s="20"/>
      <c r="C137" s="77">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9" customFormat="1" ht="5.15" customHeight="1" outlineLevel="1" x14ac:dyDescent="0.35">
      <c r="A138" s="1"/>
      <c r="B138" s="34" t="s">
        <v>21</v>
      </c>
      <c r="C138" s="78">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9" customFormat="1" outlineLevel="4" x14ac:dyDescent="0.35">
      <c r="A139" s="1"/>
      <c r="B139" s="33"/>
      <c r="C139" s="76">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9" customFormat="1" ht="20.149999999999999" customHeight="1" x14ac:dyDescent="0.35">
      <c r="A140" s="1"/>
      <c r="B140" s="33"/>
      <c r="C140" s="76">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9" customFormat="1" ht="20.149999999999999" customHeight="1" outlineLevel="1" x14ac:dyDescent="0.35">
      <c r="A141" s="1"/>
      <c r="B141" s="33"/>
      <c r="C141" s="76">
        <f>INT($C$140)+1.02</f>
        <v>2.02</v>
      </c>
      <c r="D141" s="21"/>
      <c r="E141" s="24" t="s">
        <v>10</v>
      </c>
      <c r="F141" s="28">
        <v>1</v>
      </c>
      <c r="G141" s="13"/>
      <c r="H141" s="8" t="s">
        <v>107</v>
      </c>
      <c r="I141" s="7"/>
      <c r="J141" s="7"/>
      <c r="K141" s="7"/>
      <c r="L141" s="7"/>
      <c r="M141" s="7"/>
      <c r="N141" s="7"/>
      <c r="O141" s="7"/>
      <c r="P141" s="7"/>
      <c r="Q141" s="7"/>
      <c r="R141" s="7"/>
      <c r="S141" s="7"/>
      <c r="T141" s="7"/>
      <c r="U141" s="7"/>
      <c r="V141" s="7"/>
      <c r="W141" s="7"/>
      <c r="X141" s="11"/>
      <c r="Y141" s="16"/>
      <c r="Z141" s="1"/>
      <c r="AA141" s="1"/>
      <c r="AB141" s="1"/>
    </row>
    <row r="142" spans="1:28" s="99" customFormat="1" ht="5.15" customHeight="1" outlineLevel="2" x14ac:dyDescent="0.35">
      <c r="A142" s="1"/>
      <c r="B142" s="33"/>
      <c r="C142" s="76">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9" customFormat="1" outlineLevel="2" x14ac:dyDescent="0.35">
      <c r="A143" s="1"/>
      <c r="B143" s="33"/>
      <c r="C143" s="76">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9" customFormat="1" outlineLevel="2" x14ac:dyDescent="0.35">
      <c r="A144" s="1"/>
      <c r="B144" s="33"/>
      <c r="C144" s="76">
        <f>INT($C$140)+2</f>
        <v>3</v>
      </c>
      <c r="D144" s="3"/>
      <c r="E144" s="5"/>
      <c r="F144" s="5"/>
      <c r="G144" s="3"/>
      <c r="H144" s="29"/>
      <c r="I144" s="29"/>
      <c r="J144" s="29"/>
      <c r="K144" s="29"/>
      <c r="L144" s="68" t="s">
        <v>45</v>
      </c>
      <c r="M144" s="68"/>
      <c r="N144" s="68"/>
      <c r="O144" s="68"/>
      <c r="P144" s="68"/>
      <c r="Q144" s="68"/>
      <c r="R144" s="68"/>
      <c r="S144" s="68"/>
      <c r="T144" s="68"/>
      <c r="U144" s="68"/>
      <c r="V144" s="68"/>
      <c r="W144" s="29"/>
      <c r="X144" s="3"/>
      <c r="Y144" s="16"/>
      <c r="Z144" s="1"/>
      <c r="AA144" s="1"/>
      <c r="AB144" s="1"/>
    </row>
    <row r="145" spans="1:28" s="99" customFormat="1" outlineLevel="2" x14ac:dyDescent="0.35">
      <c r="A145" s="1"/>
      <c r="B145" s="33"/>
      <c r="C145" s="76">
        <f>INT($C$140)+2</f>
        <v>3</v>
      </c>
      <c r="D145" s="3"/>
      <c r="E145" s="5"/>
      <c r="F145" s="5"/>
      <c r="G145" s="3"/>
      <c r="H145" s="29"/>
      <c r="I145" s="29"/>
      <c r="J145" s="29"/>
      <c r="K145" s="29"/>
      <c r="L145" s="68" t="s">
        <v>126</v>
      </c>
      <c r="M145" s="68"/>
      <c r="N145" s="68"/>
      <c r="O145" s="68"/>
      <c r="P145" s="68"/>
      <c r="Q145" s="68"/>
      <c r="R145" s="68"/>
      <c r="S145" s="68"/>
      <c r="T145" s="68"/>
      <c r="U145" s="68"/>
      <c r="V145" s="68"/>
      <c r="W145" s="29"/>
      <c r="X145" s="3"/>
      <c r="Y145" s="16"/>
      <c r="Z145" s="1"/>
      <c r="AA145" s="1"/>
      <c r="AB145" s="1"/>
    </row>
    <row r="146" spans="1:28" s="99" customFormat="1" outlineLevel="2" x14ac:dyDescent="0.35">
      <c r="A146" s="1"/>
      <c r="B146" s="33"/>
      <c r="C146" s="76">
        <f>INT($C$140)+2</f>
        <v>3</v>
      </c>
      <c r="D146" s="3"/>
      <c r="E146" s="5"/>
      <c r="F146" s="5"/>
      <c r="G146" s="3"/>
      <c r="H146" s="29"/>
      <c r="I146" s="29"/>
      <c r="J146" s="29"/>
      <c r="K146" s="158"/>
      <c r="L146" s="159" t="s">
        <v>48</v>
      </c>
      <c r="M146" s="160" t="s">
        <v>82</v>
      </c>
      <c r="N146" s="160">
        <v>11</v>
      </c>
      <c r="O146" s="160">
        <v>22</v>
      </c>
      <c r="P146" s="160">
        <v>33</v>
      </c>
      <c r="Q146" s="160">
        <v>21</v>
      </c>
      <c r="R146" s="160">
        <v>32</v>
      </c>
      <c r="S146" s="160">
        <v>31</v>
      </c>
      <c r="T146" s="160">
        <v>10</v>
      </c>
      <c r="U146" s="160">
        <v>20</v>
      </c>
      <c r="V146" s="161">
        <v>30</v>
      </c>
      <c r="W146" s="81"/>
      <c r="X146" s="3"/>
      <c r="Y146" s="16"/>
      <c r="Z146" s="1"/>
      <c r="AA146" s="1"/>
      <c r="AB146" s="1"/>
    </row>
    <row r="147" spans="1:28" s="99" customFormat="1" ht="11.5" customHeight="1" outlineLevel="2" x14ac:dyDescent="0.35">
      <c r="A147" s="1"/>
      <c r="B147" s="33" t="s">
        <v>20</v>
      </c>
      <c r="C147" s="76">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9" customFormat="1" outlineLevel="4" x14ac:dyDescent="0.35">
      <c r="A148" s="1"/>
      <c r="B148" s="33"/>
      <c r="C148" s="76">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9" customFormat="1" outlineLevel="4" x14ac:dyDescent="0.35">
      <c r="A149" s="1"/>
      <c r="B149" s="33" t="s">
        <v>19</v>
      </c>
      <c r="C149" s="76">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9" customFormat="1" ht="5.15" customHeight="1" outlineLevel="2" x14ac:dyDescent="0.35">
      <c r="A150" s="1"/>
      <c r="B150" s="33"/>
      <c r="C150" s="76">
        <f>INT($C$140)+2.005</f>
        <v>3.0049999999999999</v>
      </c>
      <c r="D150" s="4" t="s">
        <v>2</v>
      </c>
      <c r="E150" s="4"/>
      <c r="F150" s="4"/>
      <c r="G150" s="4"/>
      <c r="H150" s="60"/>
      <c r="I150" s="60"/>
      <c r="J150" s="60"/>
      <c r="K150" s="60"/>
      <c r="L150" s="60"/>
      <c r="M150" s="60"/>
      <c r="N150" s="60"/>
      <c r="O150" s="60"/>
      <c r="P150" s="60"/>
      <c r="Q150" s="60"/>
      <c r="R150" s="60"/>
      <c r="S150" s="60"/>
      <c r="T150" s="60"/>
      <c r="U150" s="60"/>
      <c r="V150" s="60"/>
      <c r="W150" s="60"/>
      <c r="X150" s="4"/>
      <c r="Y150" s="16"/>
      <c r="Z150" s="1"/>
      <c r="AA150" s="1"/>
      <c r="AB150" s="1"/>
    </row>
    <row r="151" spans="1:28" s="99" customFormat="1" outlineLevel="2" x14ac:dyDescent="0.35">
      <c r="A151" s="1"/>
      <c r="B151" s="33"/>
      <c r="C151" s="76">
        <f>INT($C$140)+2</f>
        <v>3</v>
      </c>
      <c r="D151" s="4"/>
      <c r="E151" s="5"/>
      <c r="F151" s="5"/>
      <c r="G151" s="4"/>
      <c r="H151" s="2" t="s">
        <v>127</v>
      </c>
      <c r="I151" s="2"/>
      <c r="J151" s="2"/>
      <c r="K151" s="2"/>
      <c r="L151" s="36"/>
      <c r="M151" s="36"/>
      <c r="N151" s="36"/>
      <c r="O151" s="36"/>
      <c r="P151" s="36"/>
      <c r="Q151" s="36"/>
      <c r="R151" s="36"/>
      <c r="S151" s="36"/>
      <c r="T151" s="36"/>
      <c r="U151" s="36"/>
      <c r="V151" s="36"/>
      <c r="W151" s="2"/>
      <c r="X151" s="4"/>
      <c r="Y151" s="16"/>
      <c r="Z151" s="1"/>
      <c r="AA151" s="1"/>
      <c r="AB151" s="1"/>
    </row>
    <row r="152" spans="1:28" s="99" customFormat="1" outlineLevel="2" x14ac:dyDescent="0.35">
      <c r="A152" s="1"/>
      <c r="B152" s="33"/>
      <c r="C152" s="76">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9" customFormat="1" outlineLevel="3" x14ac:dyDescent="0.35">
      <c r="A153" s="1"/>
      <c r="B153" s="33"/>
      <c r="C153" s="76">
        <f t="shared" ref="C153:C163" si="3">INT($C$140)+3</f>
        <v>4</v>
      </c>
      <c r="D153" s="4"/>
      <c r="E153" s="5"/>
      <c r="F153" s="5"/>
      <c r="G153" s="4"/>
      <c r="H153" s="26"/>
      <c r="I153" s="2" t="s">
        <v>76</v>
      </c>
      <c r="J153" s="2" t="s">
        <v>117</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9" customFormat="1" outlineLevel="3" x14ac:dyDescent="0.35">
      <c r="A154" s="1"/>
      <c r="B154" s="33"/>
      <c r="C154" s="76">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9" customFormat="1" outlineLevel="3" x14ac:dyDescent="0.35">
      <c r="A155" s="1"/>
      <c r="B155" s="33"/>
      <c r="C155" s="76">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9" customFormat="1" outlineLevel="3" x14ac:dyDescent="0.35">
      <c r="A156" s="1"/>
      <c r="B156" s="33"/>
      <c r="C156" s="76">
        <f t="shared" si="3"/>
        <v>4</v>
      </c>
      <c r="D156" s="4"/>
      <c r="E156" s="5"/>
      <c r="F156" s="5"/>
      <c r="G156" s="4"/>
      <c r="H156" s="67"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50" customFormat="1" outlineLevel="3" x14ac:dyDescent="0.35">
      <c r="A157" s="1"/>
      <c r="B157" s="33"/>
      <c r="C157" s="76">
        <f t="shared" si="3"/>
        <v>4</v>
      </c>
      <c r="D157" s="4"/>
      <c r="E157" s="5"/>
      <c r="F157" s="5"/>
      <c r="G157" s="4"/>
      <c r="H157" s="67" t="s">
        <v>176</v>
      </c>
      <c r="I157" s="2" t="s">
        <v>186</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24" customFormat="1" outlineLevel="3" x14ac:dyDescent="0.35">
      <c r="A158" s="1"/>
      <c r="B158" s="33"/>
      <c r="C158" s="76">
        <f t="shared" si="3"/>
        <v>4</v>
      </c>
      <c r="D158" s="4"/>
      <c r="E158" s="5"/>
      <c r="F158" s="5"/>
      <c r="G158" s="4"/>
      <c r="H158" s="67" t="s">
        <v>113</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24" customFormat="1" outlineLevel="3" x14ac:dyDescent="0.35">
      <c r="A159" s="1"/>
      <c r="B159" s="33"/>
      <c r="C159" s="76">
        <f t="shared" si="3"/>
        <v>4</v>
      </c>
      <c r="D159" s="4"/>
      <c r="E159" s="5"/>
      <c r="F159" s="5"/>
      <c r="G159" s="4"/>
      <c r="H159" s="67" t="s">
        <v>172</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99" customFormat="1" outlineLevel="3" x14ac:dyDescent="0.35">
      <c r="A160" s="1"/>
      <c r="B160" s="33"/>
      <c r="C160" s="76">
        <f t="shared" si="3"/>
        <v>4</v>
      </c>
      <c r="D160" s="4"/>
      <c r="E160" s="5"/>
      <c r="F160" s="5"/>
      <c r="G160" s="4"/>
      <c r="H160" s="67"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99" customFormat="1" outlineLevel="3" x14ac:dyDescent="0.35">
      <c r="A161" s="1"/>
      <c r="B161" s="33"/>
      <c r="C161" s="76">
        <f t="shared" si="3"/>
        <v>4</v>
      </c>
      <c r="D161" s="4"/>
      <c r="E161" s="5"/>
      <c r="F161" s="5"/>
      <c r="G161" s="4"/>
      <c r="H161" s="67"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12" customFormat="1" outlineLevel="3" x14ac:dyDescent="0.35">
      <c r="A162" s="1"/>
      <c r="B162" s="33"/>
      <c r="C162" s="76">
        <f t="shared" si="3"/>
        <v>4</v>
      </c>
      <c r="D162" s="4"/>
      <c r="E162" s="5"/>
      <c r="F162" s="5"/>
      <c r="G162" s="4"/>
      <c r="H162" s="67" t="s">
        <v>133</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30"/>
      <c r="AD162" s="130"/>
      <c r="AE162" s="130"/>
    </row>
    <row r="163" spans="1:31" s="146" customFormat="1" outlineLevel="3" x14ac:dyDescent="0.35">
      <c r="A163" s="1"/>
      <c r="B163" s="33"/>
      <c r="C163" s="76">
        <f t="shared" si="3"/>
        <v>4</v>
      </c>
      <c r="D163" s="4"/>
      <c r="E163" s="5"/>
      <c r="F163" s="5"/>
      <c r="G163" s="4"/>
      <c r="H163" s="67" t="s">
        <v>173</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13" customFormat="1" ht="5.15" customHeight="1" outlineLevel="2" x14ac:dyDescent="0.35">
      <c r="A164" s="1"/>
      <c r="B164" s="33"/>
      <c r="C164" s="76">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30"/>
      <c r="AD164" s="130"/>
      <c r="AE164" s="130"/>
    </row>
    <row r="165" spans="1:31" s="113" customFormat="1" outlineLevel="1" x14ac:dyDescent="0.35">
      <c r="A165" s="1"/>
      <c r="B165" s="33"/>
      <c r="C165" s="76">
        <f>INT(C$140)+1</f>
        <v>2</v>
      </c>
      <c r="D165" s="4"/>
      <c r="E165" s="5"/>
      <c r="F165" s="5"/>
      <c r="G165" s="4"/>
      <c r="H165" s="62" t="s">
        <v>154</v>
      </c>
      <c r="I165" s="63" t="str">
        <f>"("&amp;ROWS(ia_k2_mlsb1)-2&amp;","&amp;COLUMNS(ia_k2_mlsb1)-1&amp;"): ia_k2_mlsb1(pointers) = input"</f>
        <v>(38,10): ia_k2_mlsb1(pointers) = input</v>
      </c>
      <c r="J165" s="49"/>
      <c r="K165" s="49"/>
      <c r="L165" s="97" t="s">
        <v>48</v>
      </c>
      <c r="M165" s="97" t="s">
        <v>82</v>
      </c>
      <c r="N165" s="97">
        <v>11</v>
      </c>
      <c r="O165" s="97">
        <v>22</v>
      </c>
      <c r="P165" s="97">
        <v>33</v>
      </c>
      <c r="Q165" s="97">
        <v>21</v>
      </c>
      <c r="R165" s="97">
        <v>32</v>
      </c>
      <c r="S165" s="97">
        <v>31</v>
      </c>
      <c r="T165" s="97">
        <v>10</v>
      </c>
      <c r="U165" s="97">
        <v>20</v>
      </c>
      <c r="V165" s="97">
        <v>30</v>
      </c>
      <c r="W165" s="49"/>
      <c r="X165" s="4"/>
      <c r="Y165" s="16"/>
      <c r="Z165" s="1"/>
      <c r="AA165" s="1"/>
      <c r="AB165" s="1"/>
      <c r="AC165" s="130"/>
      <c r="AD165" s="130"/>
      <c r="AE165" s="130"/>
    </row>
    <row r="166" spans="1:31" s="113" customFormat="1" ht="5.15" customHeight="1" outlineLevel="3" x14ac:dyDescent="0.35">
      <c r="A166" s="1"/>
      <c r="B166" s="33"/>
      <c r="C166" s="76">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30"/>
      <c r="AD166" s="130"/>
      <c r="AE166" s="130"/>
    </row>
    <row r="167" spans="1:31" s="112" customFormat="1" outlineLevel="2" x14ac:dyDescent="0.35">
      <c r="A167" s="1"/>
      <c r="B167" s="33"/>
      <c r="C167" s="76">
        <f>INT($C$140)+2</f>
        <v>3</v>
      </c>
      <c r="D167" s="4"/>
      <c r="E167" s="5"/>
      <c r="F167" s="5"/>
      <c r="G167" s="4"/>
      <c r="H167" s="128" t="s">
        <v>134</v>
      </c>
      <c r="I167" s="55" t="s">
        <v>102</v>
      </c>
      <c r="J167" s="55" t="s">
        <v>116</v>
      </c>
      <c r="K167" s="55" t="s">
        <v>101</v>
      </c>
      <c r="L167" s="31">
        <f>COUNTA($I$168:$I$208)</f>
        <v>2</v>
      </c>
      <c r="M167" s="31">
        <v>4</v>
      </c>
      <c r="N167" s="31">
        <f>COUNTA($K$168:$K$208)/(M167*L167)</f>
        <v>5</v>
      </c>
      <c r="O167" s="114" t="s">
        <v>147</v>
      </c>
      <c r="P167" s="114"/>
      <c r="Q167" s="114"/>
      <c r="R167" s="114"/>
      <c r="S167" s="114"/>
      <c r="T167" s="114"/>
      <c r="U167" s="118"/>
      <c r="V167" s="118"/>
      <c r="W167" s="2"/>
      <c r="X167" s="4"/>
      <c r="Y167" s="16"/>
      <c r="Z167" s="1"/>
      <c r="AA167" s="1"/>
      <c r="AB167" s="1"/>
      <c r="AC167" s="130"/>
      <c r="AD167" s="130"/>
      <c r="AE167" s="130"/>
    </row>
    <row r="168" spans="1:31" s="112" customFormat="1" outlineLevel="3" x14ac:dyDescent="0.35">
      <c r="A168" s="1"/>
      <c r="B168" s="33"/>
      <c r="C168" s="76">
        <f t="shared" ref="C168:C207" si="4">INT($C$140)+3</f>
        <v>4</v>
      </c>
      <c r="D168" s="4"/>
      <c r="E168" s="5"/>
      <c r="F168" s="5"/>
      <c r="G168" s="4"/>
      <c r="H168" s="67" t="s">
        <v>128</v>
      </c>
      <c r="I168" s="59">
        <v>0</v>
      </c>
      <c r="J168" s="59">
        <v>0</v>
      </c>
      <c r="K168" s="64">
        <v>0</v>
      </c>
      <c r="L168" s="115">
        <v>0</v>
      </c>
      <c r="M168" s="115">
        <v>0</v>
      </c>
      <c r="N168" s="115">
        <v>0</v>
      </c>
      <c r="O168" s="115">
        <v>0</v>
      </c>
      <c r="P168" s="115">
        <v>0</v>
      </c>
      <c r="Q168" s="115">
        <v>0</v>
      </c>
      <c r="R168" s="115">
        <v>0</v>
      </c>
      <c r="S168" s="115">
        <v>0</v>
      </c>
      <c r="T168" s="115">
        <v>0</v>
      </c>
      <c r="U168" s="115">
        <v>0</v>
      </c>
      <c r="V168" s="115">
        <v>0</v>
      </c>
      <c r="W168" s="57"/>
      <c r="X168" s="4"/>
      <c r="Y168" s="16"/>
      <c r="Z168" s="1"/>
      <c r="AA168" s="1"/>
      <c r="AB168" s="1"/>
    </row>
    <row r="169" spans="1:31" s="112" customFormat="1" outlineLevel="3" x14ac:dyDescent="0.35">
      <c r="A169" s="1"/>
      <c r="B169" s="33"/>
      <c r="C169" s="76">
        <f t="shared" si="4"/>
        <v>4</v>
      </c>
      <c r="D169" s="4"/>
      <c r="E169" s="5"/>
      <c r="F169" s="5"/>
      <c r="G169" s="4"/>
      <c r="H169" s="67" t="s">
        <v>129</v>
      </c>
      <c r="I169" s="110"/>
      <c r="J169" s="110" t="s">
        <v>199</v>
      </c>
      <c r="K169" s="58">
        <v>1</v>
      </c>
      <c r="L169" s="116">
        <v>0</v>
      </c>
      <c r="M169" s="116">
        <v>0</v>
      </c>
      <c r="N169" s="116">
        <v>0</v>
      </c>
      <c r="O169" s="116">
        <v>0</v>
      </c>
      <c r="P169" s="116">
        <v>0</v>
      </c>
      <c r="Q169" s="116">
        <v>0</v>
      </c>
      <c r="R169" s="116">
        <v>0</v>
      </c>
      <c r="S169" s="116">
        <v>0</v>
      </c>
      <c r="T169" s="116">
        <v>0</v>
      </c>
      <c r="U169" s="116">
        <v>0</v>
      </c>
      <c r="V169" s="116">
        <v>0</v>
      </c>
      <c r="W169" s="57"/>
      <c r="X169" s="4"/>
      <c r="Y169" s="16"/>
      <c r="Z169" s="1"/>
      <c r="AA169" s="1"/>
      <c r="AB169" s="1"/>
    </row>
    <row r="170" spans="1:31" s="112" customFormat="1" outlineLevel="3" x14ac:dyDescent="0.35">
      <c r="A170" s="1"/>
      <c r="B170" s="33"/>
      <c r="C170" s="76">
        <f t="shared" si="4"/>
        <v>4</v>
      </c>
      <c r="D170" s="4"/>
      <c r="E170" s="5"/>
      <c r="F170" s="5"/>
      <c r="G170" s="4"/>
      <c r="H170" s="67" t="s">
        <v>103</v>
      </c>
      <c r="I170" s="110"/>
      <c r="J170" s="110"/>
      <c r="K170" s="58">
        <v>2</v>
      </c>
      <c r="L170" s="116">
        <v>0</v>
      </c>
      <c r="M170" s="116">
        <v>0</v>
      </c>
      <c r="N170" s="116">
        <v>0</v>
      </c>
      <c r="O170" s="116">
        <v>0</v>
      </c>
      <c r="P170" s="116">
        <v>0</v>
      </c>
      <c r="Q170" s="116">
        <v>0</v>
      </c>
      <c r="R170" s="116">
        <v>0</v>
      </c>
      <c r="S170" s="116">
        <v>0</v>
      </c>
      <c r="T170" s="116">
        <v>0</v>
      </c>
      <c r="U170" s="116">
        <v>0</v>
      </c>
      <c r="V170" s="116">
        <v>0</v>
      </c>
      <c r="W170" s="57"/>
      <c r="X170" s="4"/>
      <c r="Y170" s="16"/>
      <c r="Z170" s="1"/>
      <c r="AA170" s="1"/>
      <c r="AB170" s="1"/>
    </row>
    <row r="171" spans="1:31" s="112" customFormat="1" outlineLevel="3" x14ac:dyDescent="0.35">
      <c r="A171" s="1"/>
      <c r="B171" s="33"/>
      <c r="C171" s="76">
        <f t="shared" si="4"/>
        <v>4</v>
      </c>
      <c r="D171" s="4"/>
      <c r="E171" s="5"/>
      <c r="F171" s="5"/>
      <c r="G171" s="4"/>
      <c r="H171" s="67" t="s">
        <v>104</v>
      </c>
      <c r="I171" s="110"/>
      <c r="J171" s="110"/>
      <c r="K171" s="58">
        <v>3</v>
      </c>
      <c r="L171" s="116">
        <v>0</v>
      </c>
      <c r="M171" s="116">
        <v>0</v>
      </c>
      <c r="N171" s="116">
        <v>0</v>
      </c>
      <c r="O171" s="116">
        <v>0</v>
      </c>
      <c r="P171" s="116">
        <v>0</v>
      </c>
      <c r="Q171" s="116">
        <v>0</v>
      </c>
      <c r="R171" s="116">
        <v>0</v>
      </c>
      <c r="S171" s="116">
        <v>0</v>
      </c>
      <c r="T171" s="116">
        <v>0</v>
      </c>
      <c r="U171" s="116">
        <v>0</v>
      </c>
      <c r="V171" s="116">
        <v>0</v>
      </c>
      <c r="W171" s="57"/>
      <c r="X171" s="4"/>
      <c r="Y171" s="16"/>
      <c r="Z171" s="1"/>
      <c r="AA171" s="1"/>
      <c r="AB171" s="1"/>
    </row>
    <row r="172" spans="1:31" s="112" customFormat="1" outlineLevel="3" x14ac:dyDescent="0.35">
      <c r="A172" s="1"/>
      <c r="B172" s="33"/>
      <c r="C172" s="76">
        <f t="shared" si="4"/>
        <v>4</v>
      </c>
      <c r="D172" s="4"/>
      <c r="E172" s="5"/>
      <c r="F172" s="5"/>
      <c r="G172" s="4"/>
      <c r="H172" s="67" t="s">
        <v>131</v>
      </c>
      <c r="I172" s="110"/>
      <c r="J172" s="110"/>
      <c r="K172" s="66">
        <v>4</v>
      </c>
      <c r="L172" s="117">
        <v>0</v>
      </c>
      <c r="M172" s="117">
        <v>0</v>
      </c>
      <c r="N172" s="117">
        <v>0</v>
      </c>
      <c r="O172" s="117">
        <v>0</v>
      </c>
      <c r="P172" s="117">
        <v>0</v>
      </c>
      <c r="Q172" s="117">
        <v>0</v>
      </c>
      <c r="R172" s="117">
        <v>0</v>
      </c>
      <c r="S172" s="117">
        <v>0</v>
      </c>
      <c r="T172" s="117">
        <v>0</v>
      </c>
      <c r="U172" s="117">
        <v>0</v>
      </c>
      <c r="V172" s="117">
        <v>0</v>
      </c>
      <c r="W172" s="57"/>
      <c r="X172" s="4"/>
      <c r="Y172" s="16"/>
      <c r="Z172" s="1"/>
      <c r="AA172" s="1"/>
      <c r="AB172" s="1"/>
    </row>
    <row r="173" spans="1:31" s="112" customFormat="1" outlineLevel="3" x14ac:dyDescent="0.35">
      <c r="A173" s="1"/>
      <c r="B173" s="33"/>
      <c r="C173" s="76">
        <f t="shared" si="4"/>
        <v>4</v>
      </c>
      <c r="D173" s="4"/>
      <c r="E173" s="5"/>
      <c r="F173" s="5"/>
      <c r="G173" s="4"/>
      <c r="H173" s="123" t="s">
        <v>105</v>
      </c>
      <c r="I173" s="82"/>
      <c r="J173" s="64">
        <v>1</v>
      </c>
      <c r="K173" s="64">
        <v>0</v>
      </c>
      <c r="L173" s="115">
        <v>0</v>
      </c>
      <c r="M173" s="115">
        <v>0</v>
      </c>
      <c r="N173" s="115">
        <v>0</v>
      </c>
      <c r="O173" s="115">
        <v>0</v>
      </c>
      <c r="P173" s="115">
        <v>0</v>
      </c>
      <c r="Q173" s="115">
        <v>0</v>
      </c>
      <c r="R173" s="115">
        <v>0</v>
      </c>
      <c r="S173" s="115">
        <v>0</v>
      </c>
      <c r="T173" s="115">
        <v>0</v>
      </c>
      <c r="U173" s="115">
        <v>0</v>
      </c>
      <c r="V173" s="115">
        <v>0</v>
      </c>
      <c r="W173" s="2"/>
      <c r="X173" s="4"/>
      <c r="Y173" s="16"/>
      <c r="Z173" s="1"/>
      <c r="AA173" s="1"/>
      <c r="AB173" s="1"/>
    </row>
    <row r="174" spans="1:31" s="112" customFormat="1" outlineLevel="3" x14ac:dyDescent="0.35">
      <c r="A174" s="1"/>
      <c r="B174" s="33"/>
      <c r="C174" s="76">
        <f t="shared" si="4"/>
        <v>4</v>
      </c>
      <c r="D174" s="4"/>
      <c r="E174" s="5"/>
      <c r="F174" s="5"/>
      <c r="G174" s="4"/>
      <c r="H174" s="123" t="s">
        <v>130</v>
      </c>
      <c r="I174" s="82"/>
      <c r="J174" s="58" t="s">
        <v>200</v>
      </c>
      <c r="K174" s="58">
        <v>1</v>
      </c>
      <c r="L174" s="116">
        <v>0</v>
      </c>
      <c r="M174" s="116">
        <v>0</v>
      </c>
      <c r="N174" s="116">
        <v>0</v>
      </c>
      <c r="O174" s="116">
        <v>0</v>
      </c>
      <c r="P174" s="116">
        <v>0</v>
      </c>
      <c r="Q174" s="116">
        <v>0</v>
      </c>
      <c r="R174" s="116">
        <v>0</v>
      </c>
      <c r="S174" s="116">
        <v>0</v>
      </c>
      <c r="T174" s="116">
        <v>0</v>
      </c>
      <c r="U174" s="116">
        <v>0</v>
      </c>
      <c r="V174" s="116">
        <v>0</v>
      </c>
      <c r="W174" s="2"/>
      <c r="X174" s="4"/>
      <c r="Y174" s="16"/>
      <c r="Z174" s="1"/>
      <c r="AA174" s="1"/>
      <c r="AB174" s="1"/>
    </row>
    <row r="175" spans="1:31" s="112" customFormat="1" outlineLevel="3" x14ac:dyDescent="0.35">
      <c r="A175" s="1"/>
      <c r="B175" s="33"/>
      <c r="C175" s="76">
        <f t="shared" si="4"/>
        <v>4</v>
      </c>
      <c r="D175" s="4"/>
      <c r="E175" s="5"/>
      <c r="F175" s="5"/>
      <c r="G175" s="4"/>
      <c r="H175" s="123" t="s">
        <v>106</v>
      </c>
      <c r="I175" s="82"/>
      <c r="J175" s="58"/>
      <c r="K175" s="58">
        <v>2</v>
      </c>
      <c r="L175" s="116">
        <v>0</v>
      </c>
      <c r="M175" s="116">
        <v>0</v>
      </c>
      <c r="N175" s="116">
        <v>0</v>
      </c>
      <c r="O175" s="116">
        <v>0</v>
      </c>
      <c r="P175" s="116">
        <v>0</v>
      </c>
      <c r="Q175" s="116">
        <v>0</v>
      </c>
      <c r="R175" s="116">
        <v>0</v>
      </c>
      <c r="S175" s="116">
        <v>0</v>
      </c>
      <c r="T175" s="116">
        <v>0</v>
      </c>
      <c r="U175" s="116">
        <v>0</v>
      </c>
      <c r="V175" s="116">
        <v>0</v>
      </c>
      <c r="W175" s="2"/>
      <c r="X175" s="4"/>
      <c r="Y175" s="16"/>
      <c r="Z175" s="1"/>
      <c r="AA175" s="1"/>
      <c r="AB175" s="1"/>
    </row>
    <row r="176" spans="1:31" s="112" customFormat="1" outlineLevel="3" x14ac:dyDescent="0.35">
      <c r="A176" s="1"/>
      <c r="B176" s="33"/>
      <c r="C176" s="76">
        <f t="shared" si="4"/>
        <v>4</v>
      </c>
      <c r="D176" s="4"/>
      <c r="E176" s="5"/>
      <c r="F176" s="5"/>
      <c r="G176" s="4"/>
      <c r="H176" s="67" t="s">
        <v>135</v>
      </c>
      <c r="I176" s="82"/>
      <c r="J176" s="58"/>
      <c r="K176" s="58">
        <v>3</v>
      </c>
      <c r="L176" s="116">
        <v>0</v>
      </c>
      <c r="M176" s="116">
        <v>0</v>
      </c>
      <c r="N176" s="116">
        <v>0</v>
      </c>
      <c r="O176" s="116">
        <v>0</v>
      </c>
      <c r="P176" s="116">
        <v>0</v>
      </c>
      <c r="Q176" s="116">
        <v>0</v>
      </c>
      <c r="R176" s="116">
        <v>0</v>
      </c>
      <c r="S176" s="116">
        <v>0</v>
      </c>
      <c r="T176" s="116">
        <v>0</v>
      </c>
      <c r="U176" s="116">
        <v>0</v>
      </c>
      <c r="V176" s="116">
        <v>0</v>
      </c>
      <c r="W176" s="2"/>
      <c r="X176" s="4"/>
      <c r="Y176" s="16"/>
      <c r="Z176" s="1"/>
      <c r="AA176" s="1"/>
      <c r="AB176" s="1"/>
    </row>
    <row r="177" spans="1:28" s="112" customFormat="1" outlineLevel="3" x14ac:dyDescent="0.35">
      <c r="A177" s="1"/>
      <c r="B177" s="33"/>
      <c r="C177" s="76">
        <f t="shared" si="4"/>
        <v>4</v>
      </c>
      <c r="D177" s="4"/>
      <c r="E177" s="5"/>
      <c r="F177" s="5"/>
      <c r="G177" s="4"/>
      <c r="H177" s="123" t="s">
        <v>136</v>
      </c>
      <c r="I177" s="82"/>
      <c r="J177" s="66"/>
      <c r="K177" s="66">
        <v>4</v>
      </c>
      <c r="L177" s="117">
        <v>0</v>
      </c>
      <c r="M177" s="117">
        <v>0</v>
      </c>
      <c r="N177" s="117">
        <v>0</v>
      </c>
      <c r="O177" s="117">
        <v>0</v>
      </c>
      <c r="P177" s="117">
        <v>0</v>
      </c>
      <c r="Q177" s="117">
        <v>0</v>
      </c>
      <c r="R177" s="117">
        <v>0</v>
      </c>
      <c r="S177" s="117">
        <v>0</v>
      </c>
      <c r="T177" s="117">
        <v>0</v>
      </c>
      <c r="U177" s="117">
        <v>0</v>
      </c>
      <c r="V177" s="117">
        <v>0</v>
      </c>
      <c r="W177" s="2"/>
      <c r="X177" s="4"/>
      <c r="Y177" s="16"/>
      <c r="Z177" s="1"/>
      <c r="AA177" s="1"/>
      <c r="AB177" s="1"/>
    </row>
    <row r="178" spans="1:28" s="112" customFormat="1" outlineLevel="3" x14ac:dyDescent="0.35">
      <c r="A178" s="1"/>
      <c r="B178" s="33"/>
      <c r="C178" s="76">
        <f t="shared" si="4"/>
        <v>4</v>
      </c>
      <c r="D178" s="4"/>
      <c r="E178" s="5"/>
      <c r="F178" s="5"/>
      <c r="G178" s="4"/>
      <c r="H178" s="123" t="s">
        <v>137</v>
      </c>
      <c r="I178" s="110"/>
      <c r="J178" s="64">
        <v>2</v>
      </c>
      <c r="K178" s="64">
        <v>0</v>
      </c>
      <c r="L178" s="115">
        <v>0</v>
      </c>
      <c r="M178" s="115">
        <v>0</v>
      </c>
      <c r="N178" s="115">
        <v>0</v>
      </c>
      <c r="O178" s="115">
        <v>0</v>
      </c>
      <c r="P178" s="115">
        <v>0</v>
      </c>
      <c r="Q178" s="115">
        <v>0</v>
      </c>
      <c r="R178" s="115">
        <v>0</v>
      </c>
      <c r="S178" s="115">
        <v>0</v>
      </c>
      <c r="T178" s="115">
        <v>0</v>
      </c>
      <c r="U178" s="115">
        <v>0</v>
      </c>
      <c r="V178" s="115">
        <v>0</v>
      </c>
      <c r="W178" s="57"/>
      <c r="X178" s="4"/>
      <c r="Y178" s="16"/>
      <c r="Z178" s="1"/>
      <c r="AA178" s="1"/>
      <c r="AB178" s="1"/>
    </row>
    <row r="179" spans="1:28" s="112" customFormat="1" outlineLevel="3" x14ac:dyDescent="0.35">
      <c r="A179" s="1"/>
      <c r="B179" s="33"/>
      <c r="C179" s="76">
        <f t="shared" si="4"/>
        <v>4</v>
      </c>
      <c r="D179" s="4"/>
      <c r="E179" s="5"/>
      <c r="F179" s="5"/>
      <c r="G179" s="4"/>
      <c r="H179" s="123" t="s">
        <v>138</v>
      </c>
      <c r="I179" s="110"/>
      <c r="J179" s="58" t="s">
        <v>47</v>
      </c>
      <c r="K179" s="58">
        <v>1</v>
      </c>
      <c r="L179" s="116">
        <v>0</v>
      </c>
      <c r="M179" s="116">
        <v>0</v>
      </c>
      <c r="N179" s="116">
        <v>0</v>
      </c>
      <c r="O179" s="116">
        <v>0</v>
      </c>
      <c r="P179" s="116">
        <v>0</v>
      </c>
      <c r="Q179" s="116">
        <v>0</v>
      </c>
      <c r="R179" s="116">
        <v>0</v>
      </c>
      <c r="S179" s="116">
        <v>0</v>
      </c>
      <c r="T179" s="116">
        <v>0</v>
      </c>
      <c r="U179" s="116">
        <v>0</v>
      </c>
      <c r="V179" s="116">
        <v>0</v>
      </c>
      <c r="W179" s="57"/>
      <c r="X179" s="4"/>
      <c r="Y179" s="16"/>
      <c r="Z179" s="1"/>
      <c r="AA179" s="1"/>
      <c r="AB179" s="1"/>
    </row>
    <row r="180" spans="1:28" s="112" customFormat="1" outlineLevel="3" x14ac:dyDescent="0.35">
      <c r="A180" s="1"/>
      <c r="B180" s="33"/>
      <c r="C180" s="76">
        <f t="shared" si="4"/>
        <v>4</v>
      </c>
      <c r="D180" s="4"/>
      <c r="E180" s="5"/>
      <c r="F180" s="5"/>
      <c r="G180" s="4"/>
      <c r="H180" s="123" t="s">
        <v>139</v>
      </c>
      <c r="I180" s="110"/>
      <c r="J180" s="58"/>
      <c r="K180" s="58">
        <v>2</v>
      </c>
      <c r="L180" s="116">
        <v>0</v>
      </c>
      <c r="M180" s="116">
        <v>0</v>
      </c>
      <c r="N180" s="116">
        <v>0</v>
      </c>
      <c r="O180" s="116">
        <v>0</v>
      </c>
      <c r="P180" s="116">
        <v>0</v>
      </c>
      <c r="Q180" s="116">
        <v>0</v>
      </c>
      <c r="R180" s="116">
        <v>0</v>
      </c>
      <c r="S180" s="116">
        <v>0</v>
      </c>
      <c r="T180" s="116">
        <v>0</v>
      </c>
      <c r="U180" s="116">
        <v>0</v>
      </c>
      <c r="V180" s="116">
        <v>0</v>
      </c>
      <c r="W180" s="57"/>
      <c r="X180" s="4"/>
      <c r="Y180" s="16"/>
      <c r="Z180" s="1"/>
      <c r="AA180" s="1"/>
      <c r="AB180" s="1"/>
    </row>
    <row r="181" spans="1:28" s="112" customFormat="1" outlineLevel="3" x14ac:dyDescent="0.35">
      <c r="A181" s="1"/>
      <c r="B181" s="33"/>
      <c r="C181" s="76">
        <f t="shared" si="4"/>
        <v>4</v>
      </c>
      <c r="D181" s="4"/>
      <c r="E181" s="5"/>
      <c r="F181" s="5"/>
      <c r="G181" s="4"/>
      <c r="H181" s="67"/>
      <c r="I181" s="110"/>
      <c r="J181" s="58"/>
      <c r="K181" s="58">
        <v>3</v>
      </c>
      <c r="L181" s="116">
        <v>0</v>
      </c>
      <c r="M181" s="116">
        <v>0</v>
      </c>
      <c r="N181" s="116">
        <v>0</v>
      </c>
      <c r="O181" s="116">
        <v>0</v>
      </c>
      <c r="P181" s="116">
        <v>0</v>
      </c>
      <c r="Q181" s="116">
        <v>0</v>
      </c>
      <c r="R181" s="116">
        <v>0</v>
      </c>
      <c r="S181" s="116">
        <v>0</v>
      </c>
      <c r="T181" s="116">
        <v>0</v>
      </c>
      <c r="U181" s="116">
        <v>0</v>
      </c>
      <c r="V181" s="116">
        <v>0</v>
      </c>
      <c r="W181" s="57"/>
      <c r="X181" s="4"/>
      <c r="Y181" s="16"/>
      <c r="Z181" s="1"/>
      <c r="AA181" s="1"/>
      <c r="AB181" s="1"/>
    </row>
    <row r="182" spans="1:28" s="112" customFormat="1" outlineLevel="3" x14ac:dyDescent="0.35">
      <c r="A182" s="1"/>
      <c r="B182" s="33"/>
      <c r="C182" s="76">
        <f t="shared" si="4"/>
        <v>4</v>
      </c>
      <c r="D182" s="4"/>
      <c r="E182" s="5"/>
      <c r="F182" s="5"/>
      <c r="G182" s="4"/>
      <c r="H182" s="67" t="s">
        <v>132</v>
      </c>
      <c r="I182" s="110"/>
      <c r="J182" s="66"/>
      <c r="K182" s="66">
        <v>4</v>
      </c>
      <c r="L182" s="117">
        <v>0</v>
      </c>
      <c r="M182" s="117">
        <v>0</v>
      </c>
      <c r="N182" s="117">
        <v>0</v>
      </c>
      <c r="O182" s="117">
        <v>0</v>
      </c>
      <c r="P182" s="117">
        <v>0</v>
      </c>
      <c r="Q182" s="117">
        <v>0</v>
      </c>
      <c r="R182" s="117">
        <v>0</v>
      </c>
      <c r="S182" s="117">
        <v>0</v>
      </c>
      <c r="T182" s="117">
        <v>0</v>
      </c>
      <c r="U182" s="117">
        <v>0</v>
      </c>
      <c r="V182" s="117">
        <v>0</v>
      </c>
      <c r="W182" s="57"/>
      <c r="X182" s="4"/>
      <c r="Y182" s="16"/>
      <c r="Z182" s="1"/>
      <c r="AA182" s="1"/>
      <c r="AB182" s="1"/>
    </row>
    <row r="183" spans="1:28" s="112" customFormat="1" outlineLevel="3" x14ac:dyDescent="0.35">
      <c r="A183" s="1"/>
      <c r="B183" s="33"/>
      <c r="C183" s="76">
        <f t="shared" si="4"/>
        <v>4</v>
      </c>
      <c r="D183" s="4"/>
      <c r="E183" s="5"/>
      <c r="F183" s="5"/>
      <c r="G183" s="4"/>
      <c r="H183" s="123" t="s">
        <v>140</v>
      </c>
      <c r="I183" s="82"/>
      <c r="J183" s="64">
        <v>3</v>
      </c>
      <c r="K183" s="64">
        <v>0</v>
      </c>
      <c r="L183" s="115">
        <v>0</v>
      </c>
      <c r="M183" s="115">
        <v>0</v>
      </c>
      <c r="N183" s="115">
        <v>0</v>
      </c>
      <c r="O183" s="115">
        <v>0</v>
      </c>
      <c r="P183" s="115">
        <v>0</v>
      </c>
      <c r="Q183" s="115">
        <v>0</v>
      </c>
      <c r="R183" s="115">
        <v>0</v>
      </c>
      <c r="S183" s="115">
        <v>0</v>
      </c>
      <c r="T183" s="115">
        <v>0</v>
      </c>
      <c r="U183" s="115">
        <v>0</v>
      </c>
      <c r="V183" s="115">
        <v>0</v>
      </c>
      <c r="W183" s="2"/>
      <c r="X183" s="4"/>
      <c r="Y183" s="16"/>
      <c r="Z183" s="1"/>
      <c r="AA183" s="1"/>
      <c r="AB183" s="1"/>
    </row>
    <row r="184" spans="1:28" s="112" customFormat="1" outlineLevel="3" x14ac:dyDescent="0.35">
      <c r="A184" s="1"/>
      <c r="B184" s="33"/>
      <c r="C184" s="76">
        <f t="shared" si="4"/>
        <v>4</v>
      </c>
      <c r="D184" s="4"/>
      <c r="E184" s="5"/>
      <c r="F184" s="5"/>
      <c r="G184" s="4"/>
      <c r="H184" s="123" t="s">
        <v>141</v>
      </c>
      <c r="I184" s="82"/>
      <c r="J184" s="58" t="s">
        <v>201</v>
      </c>
      <c r="K184" s="58">
        <v>1</v>
      </c>
      <c r="L184" s="116">
        <v>0</v>
      </c>
      <c r="M184" s="116">
        <v>0</v>
      </c>
      <c r="N184" s="116">
        <v>0</v>
      </c>
      <c r="O184" s="116">
        <v>0</v>
      </c>
      <c r="P184" s="116">
        <v>0</v>
      </c>
      <c r="Q184" s="116">
        <v>0</v>
      </c>
      <c r="R184" s="116">
        <v>0</v>
      </c>
      <c r="S184" s="116">
        <v>0</v>
      </c>
      <c r="T184" s="116">
        <v>0</v>
      </c>
      <c r="U184" s="116">
        <v>0</v>
      </c>
      <c r="V184" s="116">
        <v>0</v>
      </c>
      <c r="W184" s="2"/>
      <c r="X184" s="4"/>
      <c r="Y184" s="16"/>
      <c r="Z184" s="1"/>
      <c r="AA184" s="1"/>
      <c r="AB184" s="1"/>
    </row>
    <row r="185" spans="1:28" s="112" customFormat="1" outlineLevel="3" x14ac:dyDescent="0.35">
      <c r="A185" s="1"/>
      <c r="B185" s="33"/>
      <c r="C185" s="76">
        <f t="shared" si="4"/>
        <v>4</v>
      </c>
      <c r="D185" s="4"/>
      <c r="E185" s="5"/>
      <c r="F185" s="5"/>
      <c r="G185" s="4"/>
      <c r="H185" s="123" t="s">
        <v>142</v>
      </c>
      <c r="I185" s="82"/>
      <c r="J185" s="58"/>
      <c r="K185" s="58">
        <v>2</v>
      </c>
      <c r="L185" s="116">
        <v>0</v>
      </c>
      <c r="M185" s="116">
        <v>0</v>
      </c>
      <c r="N185" s="116">
        <v>0</v>
      </c>
      <c r="O185" s="116">
        <v>0</v>
      </c>
      <c r="P185" s="116">
        <v>0</v>
      </c>
      <c r="Q185" s="116">
        <v>0</v>
      </c>
      <c r="R185" s="116">
        <v>0</v>
      </c>
      <c r="S185" s="116">
        <v>0</v>
      </c>
      <c r="T185" s="116">
        <v>0</v>
      </c>
      <c r="U185" s="116">
        <v>0</v>
      </c>
      <c r="V185" s="116">
        <v>0</v>
      </c>
      <c r="W185" s="2"/>
      <c r="X185" s="4"/>
      <c r="Y185" s="16"/>
      <c r="Z185" s="1"/>
      <c r="AA185" s="1"/>
      <c r="AB185" s="1"/>
    </row>
    <row r="186" spans="1:28" s="112" customFormat="1" outlineLevel="3" x14ac:dyDescent="0.35">
      <c r="A186" s="1"/>
      <c r="B186" s="33"/>
      <c r="C186" s="76">
        <f t="shared" si="4"/>
        <v>4</v>
      </c>
      <c r="D186" s="4"/>
      <c r="E186" s="5"/>
      <c r="F186" s="5"/>
      <c r="G186" s="4"/>
      <c r="H186" s="123" t="s">
        <v>143</v>
      </c>
      <c r="I186" s="82"/>
      <c r="J186" s="58"/>
      <c r="K186" s="58">
        <v>3</v>
      </c>
      <c r="L186" s="116">
        <v>0</v>
      </c>
      <c r="M186" s="116">
        <v>0</v>
      </c>
      <c r="N186" s="116">
        <v>0</v>
      </c>
      <c r="O186" s="116">
        <v>0</v>
      </c>
      <c r="P186" s="116">
        <v>0</v>
      </c>
      <c r="Q186" s="116">
        <v>0</v>
      </c>
      <c r="R186" s="116">
        <v>0</v>
      </c>
      <c r="S186" s="116">
        <v>0</v>
      </c>
      <c r="T186" s="116">
        <v>0</v>
      </c>
      <c r="U186" s="116">
        <v>0</v>
      </c>
      <c r="V186" s="116">
        <v>0</v>
      </c>
      <c r="W186" s="2"/>
      <c r="X186" s="4"/>
      <c r="Y186" s="16"/>
      <c r="Z186" s="1"/>
      <c r="AA186" s="1"/>
      <c r="AB186" s="1"/>
    </row>
    <row r="187" spans="1:28" s="112" customFormat="1" outlineLevel="3" x14ac:dyDescent="0.35">
      <c r="A187" s="1"/>
      <c r="B187" s="33"/>
      <c r="C187" s="76">
        <f t="shared" si="4"/>
        <v>4</v>
      </c>
      <c r="D187" s="4"/>
      <c r="E187" s="5"/>
      <c r="F187" s="5"/>
      <c r="G187" s="4"/>
      <c r="H187" s="123" t="s">
        <v>144</v>
      </c>
      <c r="I187" s="65"/>
      <c r="J187" s="66"/>
      <c r="K187" s="66">
        <v>4</v>
      </c>
      <c r="L187" s="117">
        <v>0</v>
      </c>
      <c r="M187" s="117">
        <v>0</v>
      </c>
      <c r="N187" s="117">
        <v>0</v>
      </c>
      <c r="O187" s="117">
        <v>0</v>
      </c>
      <c r="P187" s="117">
        <v>0</v>
      </c>
      <c r="Q187" s="117">
        <v>0</v>
      </c>
      <c r="R187" s="117">
        <v>0</v>
      </c>
      <c r="S187" s="117">
        <v>0</v>
      </c>
      <c r="T187" s="117">
        <v>0</v>
      </c>
      <c r="U187" s="117">
        <v>0</v>
      </c>
      <c r="V187" s="117">
        <v>0</v>
      </c>
      <c r="W187" s="2"/>
      <c r="X187" s="4"/>
      <c r="Y187" s="16"/>
      <c r="Z187" s="1"/>
      <c r="AA187" s="1"/>
      <c r="AB187" s="1"/>
    </row>
    <row r="188" spans="1:28" s="112" customFormat="1" outlineLevel="3" x14ac:dyDescent="0.35">
      <c r="A188" s="1"/>
      <c r="B188" s="33"/>
      <c r="C188" s="76">
        <f t="shared" si="4"/>
        <v>4</v>
      </c>
      <c r="D188" s="4"/>
      <c r="E188" s="5"/>
      <c r="F188" s="5"/>
      <c r="G188" s="4"/>
      <c r="H188" s="123" t="s">
        <v>145</v>
      </c>
      <c r="I188" s="122">
        <v>1</v>
      </c>
      <c r="J188" s="59">
        <v>0</v>
      </c>
      <c r="K188" s="64">
        <v>0</v>
      </c>
      <c r="L188" s="115">
        <v>0</v>
      </c>
      <c r="M188" s="115">
        <v>0</v>
      </c>
      <c r="N188" s="115">
        <v>0</v>
      </c>
      <c r="O188" s="115">
        <v>0</v>
      </c>
      <c r="P188" s="115">
        <v>0</v>
      </c>
      <c r="Q188" s="115">
        <v>0</v>
      </c>
      <c r="R188" s="115">
        <v>0</v>
      </c>
      <c r="S188" s="115">
        <v>0</v>
      </c>
      <c r="T188" s="115">
        <v>0</v>
      </c>
      <c r="U188" s="115">
        <v>0</v>
      </c>
      <c r="V188" s="115">
        <v>0</v>
      </c>
      <c r="W188" s="57"/>
      <c r="X188" s="4"/>
      <c r="Y188" s="16"/>
      <c r="Z188" s="1"/>
      <c r="AA188" s="1"/>
      <c r="AB188" s="1"/>
    </row>
    <row r="189" spans="1:28" s="112" customFormat="1" outlineLevel="3" x14ac:dyDescent="0.35">
      <c r="A189" s="1"/>
      <c r="B189" s="33"/>
      <c r="C189" s="76">
        <f t="shared" si="4"/>
        <v>4</v>
      </c>
      <c r="D189" s="4"/>
      <c r="E189" s="5"/>
      <c r="F189" s="5"/>
      <c r="G189" s="4"/>
      <c r="H189" s="123" t="s">
        <v>146</v>
      </c>
      <c r="I189" s="110"/>
      <c r="J189" s="110"/>
      <c r="K189" s="58">
        <v>1</v>
      </c>
      <c r="L189" s="116">
        <v>0</v>
      </c>
      <c r="M189" s="116">
        <v>0</v>
      </c>
      <c r="N189" s="116">
        <v>0</v>
      </c>
      <c r="O189" s="116">
        <v>0</v>
      </c>
      <c r="P189" s="116">
        <v>0</v>
      </c>
      <c r="Q189" s="116">
        <v>0</v>
      </c>
      <c r="R189" s="116">
        <v>0</v>
      </c>
      <c r="S189" s="116">
        <v>0</v>
      </c>
      <c r="T189" s="116">
        <v>0</v>
      </c>
      <c r="U189" s="116">
        <v>0</v>
      </c>
      <c r="V189" s="116">
        <v>0</v>
      </c>
      <c r="W189" s="57"/>
      <c r="X189" s="4"/>
      <c r="Y189" s="16"/>
      <c r="Z189" s="1"/>
      <c r="AA189" s="1"/>
      <c r="AB189" s="1"/>
    </row>
    <row r="190" spans="1:28" s="112" customFormat="1" outlineLevel="3" x14ac:dyDescent="0.35">
      <c r="A190" s="1"/>
      <c r="B190" s="33"/>
      <c r="C190" s="76">
        <f t="shared" si="4"/>
        <v>4</v>
      </c>
      <c r="D190" s="4"/>
      <c r="E190" s="5"/>
      <c r="F190" s="5"/>
      <c r="G190" s="4"/>
      <c r="H190" s="26"/>
      <c r="I190" s="110"/>
      <c r="J190" s="110"/>
      <c r="K190" s="58">
        <v>2</v>
      </c>
      <c r="L190" s="116">
        <v>0</v>
      </c>
      <c r="M190" s="116">
        <v>0</v>
      </c>
      <c r="N190" s="116">
        <v>0</v>
      </c>
      <c r="O190" s="116">
        <v>0</v>
      </c>
      <c r="P190" s="116">
        <v>0</v>
      </c>
      <c r="Q190" s="116">
        <v>0</v>
      </c>
      <c r="R190" s="116">
        <v>0</v>
      </c>
      <c r="S190" s="116">
        <v>0</v>
      </c>
      <c r="T190" s="116">
        <v>0</v>
      </c>
      <c r="U190" s="116">
        <v>0</v>
      </c>
      <c r="V190" s="116">
        <v>0</v>
      </c>
      <c r="W190" s="57"/>
      <c r="X190" s="4"/>
      <c r="Y190" s="16"/>
      <c r="Z190" s="1"/>
      <c r="AA190" s="1"/>
      <c r="AB190" s="1"/>
    </row>
    <row r="191" spans="1:28" s="112" customFormat="1" outlineLevel="3" x14ac:dyDescent="0.35">
      <c r="A191" s="1"/>
      <c r="B191" s="33"/>
      <c r="C191" s="76">
        <f t="shared" si="4"/>
        <v>4</v>
      </c>
      <c r="D191" s="4"/>
      <c r="E191" s="5"/>
      <c r="F191" s="5"/>
      <c r="G191" s="4"/>
      <c r="H191" s="26"/>
      <c r="I191" s="110"/>
      <c r="J191" s="110"/>
      <c r="K191" s="58">
        <v>3</v>
      </c>
      <c r="L191" s="116">
        <v>0</v>
      </c>
      <c r="M191" s="116">
        <v>0</v>
      </c>
      <c r="N191" s="116">
        <v>0</v>
      </c>
      <c r="O191" s="116">
        <v>0</v>
      </c>
      <c r="P191" s="116">
        <v>0</v>
      </c>
      <c r="Q191" s="116">
        <v>0</v>
      </c>
      <c r="R191" s="116">
        <v>0</v>
      </c>
      <c r="S191" s="116">
        <v>0</v>
      </c>
      <c r="T191" s="116">
        <v>0</v>
      </c>
      <c r="U191" s="116">
        <v>0</v>
      </c>
      <c r="V191" s="116">
        <v>0</v>
      </c>
      <c r="W191" s="57"/>
      <c r="X191" s="4"/>
      <c r="Y191" s="16"/>
      <c r="Z191" s="1"/>
      <c r="AA191" s="1"/>
      <c r="AB191" s="1"/>
    </row>
    <row r="192" spans="1:28" s="112" customFormat="1" outlineLevel="3" x14ac:dyDescent="0.35">
      <c r="A192" s="1"/>
      <c r="B192" s="33"/>
      <c r="C192" s="76">
        <f t="shared" si="4"/>
        <v>4</v>
      </c>
      <c r="D192" s="4"/>
      <c r="E192" s="5"/>
      <c r="F192" s="5"/>
      <c r="G192" s="4"/>
      <c r="H192" s="26"/>
      <c r="I192" s="110"/>
      <c r="J192" s="110"/>
      <c r="K192" s="66">
        <v>4</v>
      </c>
      <c r="L192" s="117">
        <v>0</v>
      </c>
      <c r="M192" s="117">
        <v>0</v>
      </c>
      <c r="N192" s="117">
        <v>0</v>
      </c>
      <c r="O192" s="117">
        <v>0</v>
      </c>
      <c r="P192" s="117">
        <v>0</v>
      </c>
      <c r="Q192" s="117">
        <v>0</v>
      </c>
      <c r="R192" s="117">
        <v>0</v>
      </c>
      <c r="S192" s="117">
        <v>0</v>
      </c>
      <c r="T192" s="117">
        <v>0</v>
      </c>
      <c r="U192" s="117">
        <v>0</v>
      </c>
      <c r="V192" s="117">
        <v>0</v>
      </c>
      <c r="W192" s="57"/>
      <c r="X192" s="4"/>
      <c r="Y192" s="16"/>
      <c r="Z192" s="1"/>
      <c r="AA192" s="1"/>
      <c r="AB192" s="1"/>
    </row>
    <row r="193" spans="1:30" s="112" customFormat="1" outlineLevel="3" x14ac:dyDescent="0.35">
      <c r="A193" s="1"/>
      <c r="B193" s="33"/>
      <c r="C193" s="76">
        <f t="shared" si="4"/>
        <v>4</v>
      </c>
      <c r="D193" s="4"/>
      <c r="E193" s="5"/>
      <c r="F193" s="5"/>
      <c r="G193" s="4"/>
      <c r="H193" s="26"/>
      <c r="I193" s="82"/>
      <c r="J193" s="121">
        <v>1</v>
      </c>
      <c r="K193" s="121">
        <v>0</v>
      </c>
      <c r="L193" s="115">
        <v>0</v>
      </c>
      <c r="M193" s="115">
        <v>0</v>
      </c>
      <c r="N193" s="115">
        <v>0</v>
      </c>
      <c r="O193" s="115">
        <v>0</v>
      </c>
      <c r="P193" s="115">
        <v>0</v>
      </c>
      <c r="Q193" s="115">
        <v>0</v>
      </c>
      <c r="R193" s="115">
        <v>0</v>
      </c>
      <c r="S193" s="115">
        <v>0</v>
      </c>
      <c r="T193" s="115">
        <v>0</v>
      </c>
      <c r="U193" s="115">
        <v>0</v>
      </c>
      <c r="V193" s="115">
        <v>0</v>
      </c>
      <c r="W193" s="2"/>
      <c r="X193" s="4"/>
      <c r="Y193" s="16"/>
      <c r="Z193" s="1"/>
      <c r="AA193" s="1"/>
      <c r="AB193" s="1"/>
    </row>
    <row r="194" spans="1:30" s="112" customFormat="1" outlineLevel="3" x14ac:dyDescent="0.35">
      <c r="A194" s="1"/>
      <c r="B194" s="33"/>
      <c r="C194" s="76">
        <f t="shared" si="4"/>
        <v>4</v>
      </c>
      <c r="D194" s="4"/>
      <c r="E194" s="5"/>
      <c r="F194" s="5"/>
      <c r="G194" s="4"/>
      <c r="H194" s="26"/>
      <c r="I194" s="82"/>
      <c r="J194" s="58"/>
      <c r="K194" s="58">
        <v>1</v>
      </c>
      <c r="L194" s="116">
        <v>1</v>
      </c>
      <c r="M194" s="116">
        <v>1</v>
      </c>
      <c r="N194" s="116">
        <v>2</v>
      </c>
      <c r="O194" s="116">
        <v>2</v>
      </c>
      <c r="P194" s="116">
        <v>2</v>
      </c>
      <c r="Q194" s="116">
        <v>2</v>
      </c>
      <c r="R194" s="116">
        <v>2</v>
      </c>
      <c r="S194" s="116">
        <v>2</v>
      </c>
      <c r="T194" s="116">
        <v>2</v>
      </c>
      <c r="U194" s="116">
        <v>2</v>
      </c>
      <c r="V194" s="116">
        <v>2</v>
      </c>
      <c r="W194" s="2"/>
      <c r="X194" s="4"/>
      <c r="Y194" s="16"/>
      <c r="Z194" s="1"/>
      <c r="AA194" s="1"/>
      <c r="AB194" s="1"/>
    </row>
    <row r="195" spans="1:30" s="112" customFormat="1" outlineLevel="3" x14ac:dyDescent="0.35">
      <c r="A195" s="1"/>
      <c r="B195" s="33"/>
      <c r="C195" s="76">
        <f t="shared" si="4"/>
        <v>4</v>
      </c>
      <c r="D195" s="4"/>
      <c r="E195" s="5"/>
      <c r="F195" s="5"/>
      <c r="G195" s="4"/>
      <c r="H195" s="26"/>
      <c r="I195" s="82"/>
      <c r="J195" s="58"/>
      <c r="K195" s="58">
        <v>2</v>
      </c>
      <c r="L195" s="116">
        <v>1</v>
      </c>
      <c r="M195" s="116">
        <v>1</v>
      </c>
      <c r="N195" s="116">
        <v>3</v>
      </c>
      <c r="O195" s="116">
        <v>4</v>
      </c>
      <c r="P195" s="116">
        <v>4</v>
      </c>
      <c r="Q195" s="116">
        <v>4</v>
      </c>
      <c r="R195" s="116">
        <v>4</v>
      </c>
      <c r="S195" s="116">
        <v>4</v>
      </c>
      <c r="T195" s="116">
        <v>3</v>
      </c>
      <c r="U195" s="116">
        <v>4</v>
      </c>
      <c r="V195" s="116">
        <v>4</v>
      </c>
      <c r="W195" s="2"/>
      <c r="X195" s="4"/>
      <c r="Y195" s="16"/>
      <c r="Z195" s="1"/>
      <c r="AA195" s="1"/>
      <c r="AB195" s="1"/>
    </row>
    <row r="196" spans="1:30" s="112" customFormat="1" outlineLevel="3" x14ac:dyDescent="0.35">
      <c r="A196" s="1"/>
      <c r="B196" s="33"/>
      <c r="C196" s="76">
        <f t="shared" si="4"/>
        <v>4</v>
      </c>
      <c r="D196" s="4"/>
      <c r="E196" s="5"/>
      <c r="F196" s="5"/>
      <c r="G196" s="4"/>
      <c r="H196" s="26"/>
      <c r="I196" s="82"/>
      <c r="J196" s="58"/>
      <c r="K196" s="58">
        <v>3</v>
      </c>
      <c r="L196" s="116">
        <v>1</v>
      </c>
      <c r="M196" s="116">
        <v>1</v>
      </c>
      <c r="N196" s="116">
        <v>3</v>
      </c>
      <c r="O196" s="116">
        <v>5</v>
      </c>
      <c r="P196" s="116">
        <v>6</v>
      </c>
      <c r="Q196" s="116">
        <v>5</v>
      </c>
      <c r="R196" s="116">
        <v>6</v>
      </c>
      <c r="S196" s="116">
        <v>6</v>
      </c>
      <c r="T196" s="116">
        <v>3</v>
      </c>
      <c r="U196" s="116">
        <v>5</v>
      </c>
      <c r="V196" s="116">
        <v>6</v>
      </c>
      <c r="W196" s="2"/>
      <c r="X196" s="4"/>
      <c r="Y196" s="16"/>
      <c r="Z196" s="1"/>
      <c r="AA196" s="1"/>
      <c r="AB196" s="1"/>
    </row>
    <row r="197" spans="1:30" s="112" customFormat="1" outlineLevel="3" x14ac:dyDescent="0.35">
      <c r="A197" s="1"/>
      <c r="B197" s="33"/>
      <c r="C197" s="76">
        <f t="shared" si="4"/>
        <v>4</v>
      </c>
      <c r="D197" s="4"/>
      <c r="E197" s="5"/>
      <c r="F197" s="5"/>
      <c r="G197" s="4"/>
      <c r="H197" s="26"/>
      <c r="I197" s="82"/>
      <c r="J197" s="66"/>
      <c r="K197" s="66">
        <v>4</v>
      </c>
      <c r="L197" s="117">
        <v>1</v>
      </c>
      <c r="M197" s="117">
        <v>1</v>
      </c>
      <c r="N197" s="117">
        <v>3</v>
      </c>
      <c r="O197" s="117">
        <v>5</v>
      </c>
      <c r="P197" s="117">
        <v>6</v>
      </c>
      <c r="Q197" s="117">
        <v>5</v>
      </c>
      <c r="R197" s="117">
        <v>6</v>
      </c>
      <c r="S197" s="117">
        <v>6</v>
      </c>
      <c r="T197" s="117">
        <v>3</v>
      </c>
      <c r="U197" s="117">
        <v>5</v>
      </c>
      <c r="V197" s="117">
        <v>6</v>
      </c>
      <c r="W197" s="2"/>
      <c r="X197" s="4"/>
      <c r="Y197" s="16"/>
      <c r="Z197" s="1"/>
      <c r="AA197" s="1"/>
      <c r="AB197" s="1"/>
    </row>
    <row r="198" spans="1:30" s="112" customFormat="1" outlineLevel="3" x14ac:dyDescent="0.35">
      <c r="A198" s="1"/>
      <c r="B198" s="33"/>
      <c r="C198" s="76">
        <f t="shared" si="4"/>
        <v>4</v>
      </c>
      <c r="D198" s="4"/>
      <c r="E198" s="5"/>
      <c r="F198" s="5"/>
      <c r="G198" s="4"/>
      <c r="H198" s="26"/>
      <c r="I198" s="110"/>
      <c r="J198" s="64">
        <v>2</v>
      </c>
      <c r="K198" s="64">
        <v>0</v>
      </c>
      <c r="L198" s="115">
        <v>0</v>
      </c>
      <c r="M198" s="115">
        <v>0</v>
      </c>
      <c r="N198" s="115">
        <v>0</v>
      </c>
      <c r="O198" s="115">
        <v>0</v>
      </c>
      <c r="P198" s="115">
        <v>0</v>
      </c>
      <c r="Q198" s="115">
        <v>0</v>
      </c>
      <c r="R198" s="115">
        <v>0</v>
      </c>
      <c r="S198" s="115">
        <v>0</v>
      </c>
      <c r="T198" s="115">
        <v>0</v>
      </c>
      <c r="U198" s="115">
        <v>0</v>
      </c>
      <c r="V198" s="115">
        <v>0</v>
      </c>
      <c r="W198" s="57"/>
      <c r="X198" s="4"/>
      <c r="Y198" s="16"/>
      <c r="Z198" s="1"/>
      <c r="AA198" s="1"/>
      <c r="AB198" s="1"/>
    </row>
    <row r="199" spans="1:30" s="112" customFormat="1" outlineLevel="3" x14ac:dyDescent="0.35">
      <c r="A199" s="1"/>
      <c r="B199" s="33"/>
      <c r="C199" s="76">
        <f t="shared" si="4"/>
        <v>4</v>
      </c>
      <c r="D199" s="4"/>
      <c r="E199" s="5"/>
      <c r="F199" s="5"/>
      <c r="G199" s="4"/>
      <c r="H199" s="26"/>
      <c r="I199" s="110"/>
      <c r="J199" s="58"/>
      <c r="K199" s="58">
        <v>1</v>
      </c>
      <c r="L199" s="116">
        <v>1</v>
      </c>
      <c r="M199" s="116">
        <v>1</v>
      </c>
      <c r="N199" s="116">
        <v>2</v>
      </c>
      <c r="O199" s="116">
        <v>2</v>
      </c>
      <c r="P199" s="116">
        <v>2</v>
      </c>
      <c r="Q199" s="116">
        <v>2</v>
      </c>
      <c r="R199" s="116">
        <v>2</v>
      </c>
      <c r="S199" s="116">
        <v>2</v>
      </c>
      <c r="T199" s="116">
        <v>1</v>
      </c>
      <c r="U199" s="116">
        <v>1</v>
      </c>
      <c r="V199" s="116">
        <v>1</v>
      </c>
      <c r="W199" s="57"/>
      <c r="X199" s="4"/>
      <c r="Y199" s="16"/>
      <c r="Z199" s="1"/>
      <c r="AA199" s="1"/>
      <c r="AB199" s="1"/>
    </row>
    <row r="200" spans="1:30" s="112" customFormat="1" outlineLevel="3" x14ac:dyDescent="0.35">
      <c r="A200" s="1"/>
      <c r="B200" s="33"/>
      <c r="C200" s="76">
        <f t="shared" si="4"/>
        <v>4</v>
      </c>
      <c r="D200" s="4"/>
      <c r="E200" s="5"/>
      <c r="F200" s="5"/>
      <c r="G200" s="4"/>
      <c r="H200" s="26"/>
      <c r="I200" s="110"/>
      <c r="J200" s="58"/>
      <c r="K200" s="58">
        <v>2</v>
      </c>
      <c r="L200" s="116">
        <v>1</v>
      </c>
      <c r="M200" s="116">
        <v>1</v>
      </c>
      <c r="N200" s="116">
        <v>3</v>
      </c>
      <c r="O200" s="116">
        <v>4</v>
      </c>
      <c r="P200" s="116">
        <v>4</v>
      </c>
      <c r="Q200" s="116">
        <v>4</v>
      </c>
      <c r="R200" s="116">
        <v>4</v>
      </c>
      <c r="S200" s="116">
        <v>4</v>
      </c>
      <c r="T200" s="116">
        <v>1</v>
      </c>
      <c r="U200" s="116">
        <v>1</v>
      </c>
      <c r="V200" s="116">
        <v>1</v>
      </c>
      <c r="W200" s="57"/>
      <c r="X200" s="4"/>
      <c r="Y200" s="16"/>
      <c r="Z200" s="1"/>
      <c r="AA200" s="1"/>
      <c r="AB200" s="1"/>
    </row>
    <row r="201" spans="1:30" s="112" customFormat="1" outlineLevel="3" x14ac:dyDescent="0.35">
      <c r="A201" s="1"/>
      <c r="B201" s="33"/>
      <c r="C201" s="76">
        <f t="shared" si="4"/>
        <v>4</v>
      </c>
      <c r="D201" s="4"/>
      <c r="E201" s="5"/>
      <c r="F201" s="5"/>
      <c r="G201" s="4"/>
      <c r="H201" s="26"/>
      <c r="I201" s="110"/>
      <c r="J201" s="58"/>
      <c r="K201" s="58">
        <v>3</v>
      </c>
      <c r="L201" s="116">
        <v>1</v>
      </c>
      <c r="M201" s="116">
        <v>1</v>
      </c>
      <c r="N201" s="116">
        <v>3</v>
      </c>
      <c r="O201" s="116">
        <v>5</v>
      </c>
      <c r="P201" s="116">
        <v>6</v>
      </c>
      <c r="Q201" s="116">
        <v>5</v>
      </c>
      <c r="R201" s="116">
        <v>6</v>
      </c>
      <c r="S201" s="116">
        <v>6</v>
      </c>
      <c r="T201" s="116">
        <v>1</v>
      </c>
      <c r="U201" s="116">
        <v>1</v>
      </c>
      <c r="V201" s="116">
        <v>1</v>
      </c>
      <c r="W201" s="57"/>
      <c r="X201" s="4"/>
      <c r="Y201" s="16"/>
      <c r="Z201" s="1"/>
      <c r="AA201" s="1"/>
      <c r="AB201" s="1"/>
    </row>
    <row r="202" spans="1:30" s="112" customFormat="1" outlineLevel="3" x14ac:dyDescent="0.35">
      <c r="A202" s="1"/>
      <c r="B202" s="33"/>
      <c r="C202" s="76">
        <f t="shared" si="4"/>
        <v>4</v>
      </c>
      <c r="D202" s="4"/>
      <c r="E202" s="5"/>
      <c r="F202" s="5"/>
      <c r="G202" s="4"/>
      <c r="H202" s="26"/>
      <c r="I202" s="110"/>
      <c r="J202" s="66"/>
      <c r="K202" s="66">
        <v>4</v>
      </c>
      <c r="L202" s="117">
        <v>1</v>
      </c>
      <c r="M202" s="117">
        <v>1</v>
      </c>
      <c r="N202" s="117">
        <v>3</v>
      </c>
      <c r="O202" s="117">
        <v>5</v>
      </c>
      <c r="P202" s="117">
        <v>6</v>
      </c>
      <c r="Q202" s="117">
        <v>5</v>
      </c>
      <c r="R202" s="117">
        <v>6</v>
      </c>
      <c r="S202" s="117">
        <v>6</v>
      </c>
      <c r="T202" s="117">
        <v>1</v>
      </c>
      <c r="U202" s="117">
        <v>1</v>
      </c>
      <c r="V202" s="117">
        <v>1</v>
      </c>
      <c r="W202" s="57"/>
      <c r="X202" s="4"/>
      <c r="Y202" s="16"/>
      <c r="Z202" s="1"/>
      <c r="AA202" s="1"/>
      <c r="AB202" s="1"/>
    </row>
    <row r="203" spans="1:30" s="112" customFormat="1" outlineLevel="3" x14ac:dyDescent="0.35">
      <c r="A203" s="1"/>
      <c r="B203" s="33"/>
      <c r="C203" s="76">
        <f t="shared" si="4"/>
        <v>4</v>
      </c>
      <c r="D203" s="4"/>
      <c r="E203" s="5"/>
      <c r="F203" s="5"/>
      <c r="G203" s="4"/>
      <c r="H203" s="26"/>
      <c r="I203" s="82"/>
      <c r="J203" s="64">
        <v>3</v>
      </c>
      <c r="K203" s="64">
        <v>0</v>
      </c>
      <c r="L203" s="115">
        <v>0</v>
      </c>
      <c r="M203" s="115">
        <v>0</v>
      </c>
      <c r="N203" s="115">
        <v>0</v>
      </c>
      <c r="O203" s="115">
        <v>0</v>
      </c>
      <c r="P203" s="115">
        <v>0</v>
      </c>
      <c r="Q203" s="115">
        <v>0</v>
      </c>
      <c r="R203" s="115">
        <v>0</v>
      </c>
      <c r="S203" s="115">
        <v>0</v>
      </c>
      <c r="T203" s="115">
        <v>0</v>
      </c>
      <c r="U203" s="115">
        <v>0</v>
      </c>
      <c r="V203" s="115">
        <v>0</v>
      </c>
      <c r="W203" s="2"/>
      <c r="X203" s="4"/>
      <c r="Y203" s="16"/>
      <c r="Z203" s="1"/>
      <c r="AA203" s="1"/>
      <c r="AB203" s="1"/>
    </row>
    <row r="204" spans="1:30" s="112" customFormat="1" outlineLevel="3" x14ac:dyDescent="0.35">
      <c r="A204" s="1"/>
      <c r="B204" s="33"/>
      <c r="C204" s="76">
        <f t="shared" si="4"/>
        <v>4</v>
      </c>
      <c r="D204" s="4"/>
      <c r="E204" s="5"/>
      <c r="F204" s="5"/>
      <c r="G204" s="4"/>
      <c r="H204" s="26"/>
      <c r="I204" s="82"/>
      <c r="J204" s="58"/>
      <c r="K204" s="58">
        <v>1</v>
      </c>
      <c r="L204" s="116">
        <v>1</v>
      </c>
      <c r="M204" s="116">
        <v>1</v>
      </c>
      <c r="N204" s="116">
        <v>2</v>
      </c>
      <c r="O204" s="116">
        <v>2</v>
      </c>
      <c r="P204" s="116">
        <v>2</v>
      </c>
      <c r="Q204" s="116">
        <v>2</v>
      </c>
      <c r="R204" s="116">
        <v>2</v>
      </c>
      <c r="S204" s="116">
        <v>2</v>
      </c>
      <c r="T204" s="116">
        <v>1</v>
      </c>
      <c r="U204" s="116">
        <v>1</v>
      </c>
      <c r="V204" s="116">
        <v>1</v>
      </c>
      <c r="W204" s="2"/>
      <c r="X204" s="4"/>
      <c r="Y204" s="16"/>
      <c r="Z204" s="1"/>
      <c r="AA204" s="1"/>
      <c r="AB204" s="1"/>
    </row>
    <row r="205" spans="1:30" s="112" customFormat="1" outlineLevel="3" x14ac:dyDescent="0.35">
      <c r="A205" s="1"/>
      <c r="B205" s="33"/>
      <c r="C205" s="76">
        <f t="shared" si="4"/>
        <v>4</v>
      </c>
      <c r="D205" s="4"/>
      <c r="E205" s="5"/>
      <c r="F205" s="5"/>
      <c r="G205" s="4"/>
      <c r="H205" s="26"/>
      <c r="I205" s="82"/>
      <c r="J205" s="58"/>
      <c r="K205" s="58">
        <v>2</v>
      </c>
      <c r="L205" s="116">
        <v>1</v>
      </c>
      <c r="M205" s="116">
        <v>1</v>
      </c>
      <c r="N205" s="116">
        <v>3</v>
      </c>
      <c r="O205" s="116">
        <v>4</v>
      </c>
      <c r="P205" s="116">
        <v>4</v>
      </c>
      <c r="Q205" s="116">
        <v>3</v>
      </c>
      <c r="R205" s="116">
        <v>4</v>
      </c>
      <c r="S205" s="116">
        <v>3</v>
      </c>
      <c r="T205" s="116">
        <v>1</v>
      </c>
      <c r="U205" s="116">
        <v>1</v>
      </c>
      <c r="V205" s="116">
        <v>1</v>
      </c>
      <c r="W205" s="2"/>
      <c r="X205" s="4"/>
      <c r="Y205" s="16"/>
      <c r="Z205" s="1"/>
      <c r="AA205" s="1"/>
      <c r="AB205" s="1"/>
    </row>
    <row r="206" spans="1:30" s="112" customFormat="1" outlineLevel="3" x14ac:dyDescent="0.35">
      <c r="A206" s="1"/>
      <c r="B206" s="33"/>
      <c r="C206" s="76">
        <f t="shared" si="4"/>
        <v>4</v>
      </c>
      <c r="D206" s="4"/>
      <c r="E206" s="5"/>
      <c r="F206" s="5"/>
      <c r="G206" s="4"/>
      <c r="H206" s="26"/>
      <c r="I206" s="82"/>
      <c r="J206" s="58"/>
      <c r="K206" s="58">
        <v>3</v>
      </c>
      <c r="L206" s="116">
        <v>1</v>
      </c>
      <c r="M206" s="116">
        <v>1</v>
      </c>
      <c r="N206" s="116">
        <v>3</v>
      </c>
      <c r="O206" s="116">
        <v>5</v>
      </c>
      <c r="P206" s="116">
        <v>6</v>
      </c>
      <c r="Q206" s="116">
        <v>3</v>
      </c>
      <c r="R206" s="116">
        <v>5</v>
      </c>
      <c r="S206" s="116">
        <v>3</v>
      </c>
      <c r="T206" s="116">
        <v>1</v>
      </c>
      <c r="U206" s="116">
        <v>1</v>
      </c>
      <c r="V206" s="116">
        <v>1</v>
      </c>
      <c r="W206" s="2"/>
      <c r="X206" s="4"/>
      <c r="Y206" s="16"/>
      <c r="Z206" s="1"/>
      <c r="AA206" s="1"/>
      <c r="AB206" s="1"/>
    </row>
    <row r="207" spans="1:30" s="112" customFormat="1" outlineLevel="3" x14ac:dyDescent="0.35">
      <c r="A207" s="1"/>
      <c r="B207" s="33"/>
      <c r="C207" s="76">
        <f t="shared" si="4"/>
        <v>4</v>
      </c>
      <c r="D207" s="4"/>
      <c r="E207" s="5"/>
      <c r="F207" s="5"/>
      <c r="G207" s="4"/>
      <c r="H207" s="26"/>
      <c r="I207" s="65"/>
      <c r="J207" s="66"/>
      <c r="K207" s="66">
        <v>4</v>
      </c>
      <c r="L207" s="117">
        <v>1</v>
      </c>
      <c r="M207" s="117">
        <v>1</v>
      </c>
      <c r="N207" s="117">
        <v>3</v>
      </c>
      <c r="O207" s="117">
        <v>5</v>
      </c>
      <c r="P207" s="117">
        <v>6</v>
      </c>
      <c r="Q207" s="117">
        <v>3</v>
      </c>
      <c r="R207" s="117">
        <v>5</v>
      </c>
      <c r="S207" s="117">
        <v>3</v>
      </c>
      <c r="T207" s="117">
        <v>1</v>
      </c>
      <c r="U207" s="117">
        <v>1</v>
      </c>
      <c r="V207" s="117">
        <v>1</v>
      </c>
      <c r="W207" s="2"/>
      <c r="X207" s="4"/>
      <c r="Y207" s="16"/>
      <c r="Z207" s="1"/>
      <c r="AA207" s="1"/>
      <c r="AB207" s="1"/>
    </row>
    <row r="208" spans="1:30" s="113" customFormat="1" ht="5.15" customHeight="1" outlineLevel="2" x14ac:dyDescent="0.35">
      <c r="A208" s="1"/>
      <c r="B208" s="33"/>
      <c r="C208" s="76">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30"/>
      <c r="AD208" s="130"/>
    </row>
    <row r="209" spans="1:28" s="133" customFormat="1" outlineLevel="1" x14ac:dyDescent="0.35">
      <c r="A209" s="1"/>
      <c r="B209" s="33"/>
      <c r="C209" s="76">
        <f>INT(C$140)+1</f>
        <v>2</v>
      </c>
      <c r="D209" s="4"/>
      <c r="E209" s="5"/>
      <c r="F209" s="5"/>
      <c r="G209" s="4"/>
      <c r="H209" s="62" t="s">
        <v>155</v>
      </c>
      <c r="I209" s="63" t="str">
        <f>"("&amp;ROWS(ia_ppk2g1_rlsb1)-2&amp;","&amp;COLUMNS(ia_ppk2g1_rlsb1)-1&amp;"): ia_ppk2_vlsb1(pointers) = input"</f>
        <v>(58,10): ia_ppk2_vlsb1(pointers) = input</v>
      </c>
      <c r="J209" s="49"/>
      <c r="K209" s="49"/>
      <c r="L209" s="97" t="s">
        <v>48</v>
      </c>
      <c r="M209" s="97" t="s">
        <v>82</v>
      </c>
      <c r="N209" s="97">
        <v>11</v>
      </c>
      <c r="O209" s="97">
        <v>22</v>
      </c>
      <c r="P209" s="97">
        <v>33</v>
      </c>
      <c r="Q209" s="97">
        <v>21</v>
      </c>
      <c r="R209" s="97">
        <v>32</v>
      </c>
      <c r="S209" s="97">
        <v>31</v>
      </c>
      <c r="T209" s="97">
        <v>10</v>
      </c>
      <c r="U209" s="97">
        <v>20</v>
      </c>
      <c r="V209" s="97">
        <v>30</v>
      </c>
      <c r="W209" s="97"/>
      <c r="X209" s="4"/>
      <c r="Y209" s="16"/>
      <c r="Z209" s="1"/>
      <c r="AA209" s="1"/>
      <c r="AB209" s="1"/>
    </row>
    <row r="210" spans="1:28" s="142" customFormat="1" outlineLevel="2" x14ac:dyDescent="0.35">
      <c r="A210" s="1"/>
      <c r="B210" s="33"/>
      <c r="C210" s="76">
        <f>INT($C$140)+2</f>
        <v>3</v>
      </c>
      <c r="D210" s="4"/>
      <c r="E210" s="5"/>
      <c r="F210" s="5"/>
      <c r="G210" s="4"/>
      <c r="H210" s="148" t="s">
        <v>174</v>
      </c>
      <c r="I210" s="63"/>
      <c r="J210" s="49"/>
      <c r="K210" s="49">
        <v>1</v>
      </c>
      <c r="L210" s="147" t="str">
        <f t="shared" ref="L210:V211" si="5">L$209&amp;"-"&amp;$K210</f>
        <v>NM-1</v>
      </c>
      <c r="M210" s="147" t="str">
        <f t="shared" si="5"/>
        <v>00-1</v>
      </c>
      <c r="N210" s="97" t="str">
        <f t="shared" si="5"/>
        <v>11-1</v>
      </c>
      <c r="O210" s="97" t="str">
        <f t="shared" si="5"/>
        <v>22-1</v>
      </c>
      <c r="P210" s="97" t="str">
        <f t="shared" si="5"/>
        <v>33-1</v>
      </c>
      <c r="Q210" s="97" t="str">
        <f t="shared" si="5"/>
        <v>21-1</v>
      </c>
      <c r="R210" s="97" t="str">
        <f t="shared" si="5"/>
        <v>32-1</v>
      </c>
      <c r="S210" s="97" t="str">
        <f t="shared" si="5"/>
        <v>31-1</v>
      </c>
      <c r="T210" s="97" t="str">
        <f t="shared" si="5"/>
        <v>10-1</v>
      </c>
      <c r="U210" s="97" t="str">
        <f t="shared" si="5"/>
        <v>20-1</v>
      </c>
      <c r="V210" s="97" t="str">
        <f t="shared" si="5"/>
        <v>30-1</v>
      </c>
      <c r="W210" s="97"/>
      <c r="X210" s="4"/>
      <c r="Y210" s="16"/>
      <c r="Z210" s="1"/>
      <c r="AA210" s="1"/>
      <c r="AB210" s="1"/>
    </row>
    <row r="211" spans="1:28" s="142" customFormat="1" outlineLevel="2" x14ac:dyDescent="0.35">
      <c r="A211" s="1"/>
      <c r="B211" s="33"/>
      <c r="C211" s="76">
        <f>INT($C$140)+2</f>
        <v>3</v>
      </c>
      <c r="D211" s="4"/>
      <c r="E211" s="5"/>
      <c r="F211" s="5"/>
      <c r="G211" s="4"/>
      <c r="H211" s="148" t="s">
        <v>175</v>
      </c>
      <c r="I211" s="63"/>
      <c r="J211" s="49"/>
      <c r="K211" s="49">
        <v>2</v>
      </c>
      <c r="L211" s="147" t="str">
        <f t="shared" si="5"/>
        <v>NM-2</v>
      </c>
      <c r="M211" s="147" t="str">
        <f t="shared" si="5"/>
        <v>00-2</v>
      </c>
      <c r="N211" s="97" t="str">
        <f t="shared" si="5"/>
        <v>11-2</v>
      </c>
      <c r="O211" s="97" t="str">
        <f t="shared" si="5"/>
        <v>22-2</v>
      </c>
      <c r="P211" s="97" t="str">
        <f t="shared" si="5"/>
        <v>33-2</v>
      </c>
      <c r="Q211" s="97" t="str">
        <f t="shared" si="5"/>
        <v>21-2</v>
      </c>
      <c r="R211" s="97" t="str">
        <f t="shared" si="5"/>
        <v>32-2</v>
      </c>
      <c r="S211" s="97" t="str">
        <f t="shared" si="5"/>
        <v>31-2</v>
      </c>
      <c r="T211" s="97" t="str">
        <f t="shared" si="5"/>
        <v>10-2</v>
      </c>
      <c r="U211" s="97" t="str">
        <f t="shared" si="5"/>
        <v>20-2</v>
      </c>
      <c r="V211" s="97" t="str">
        <f t="shared" si="5"/>
        <v>30-2</v>
      </c>
      <c r="W211" s="97"/>
      <c r="X211" s="4"/>
      <c r="Y211" s="16"/>
      <c r="Z211" s="1"/>
      <c r="AA211" s="1"/>
      <c r="AB211" s="1"/>
    </row>
    <row r="212" spans="1:28" s="133" customFormat="1" ht="5.15" customHeight="1" outlineLevel="3" x14ac:dyDescent="0.35">
      <c r="A212" s="1"/>
      <c r="B212" s="33"/>
      <c r="C212" s="76">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33" customFormat="1" outlineLevel="2" x14ac:dyDescent="0.35">
      <c r="A213" s="1"/>
      <c r="B213" s="33"/>
      <c r="C213" s="76">
        <f>INT($C$140)+2</f>
        <v>3</v>
      </c>
      <c r="D213" s="4"/>
      <c r="E213" s="5"/>
      <c r="F213" s="5"/>
      <c r="G213" s="4"/>
      <c r="H213" s="128" t="s">
        <v>134</v>
      </c>
      <c r="I213" s="55" t="s">
        <v>267</v>
      </c>
      <c r="J213" s="55" t="s">
        <v>116</v>
      </c>
      <c r="K213" s="55" t="s">
        <v>101</v>
      </c>
      <c r="L213" s="31">
        <v>3</v>
      </c>
      <c r="M213" s="31">
        <f>i_len_l</f>
        <v>4</v>
      </c>
      <c r="N213" s="31">
        <f>i_len_s</f>
        <v>5</v>
      </c>
      <c r="O213" s="114" t="s">
        <v>171</v>
      </c>
      <c r="P213" s="114"/>
      <c r="Q213" s="114"/>
      <c r="R213" s="114"/>
      <c r="S213" s="114"/>
      <c r="T213" s="114"/>
      <c r="U213" s="118"/>
      <c r="V213" s="118"/>
      <c r="W213" s="2"/>
      <c r="X213" s="4"/>
      <c r="Y213" s="16"/>
      <c r="Z213" s="1"/>
      <c r="AA213" s="1"/>
      <c r="AB213" s="1"/>
    </row>
    <row r="214" spans="1:28" s="133" customFormat="1" outlineLevel="3" x14ac:dyDescent="0.35">
      <c r="A214" s="1"/>
      <c r="B214" s="33"/>
      <c r="C214" s="76">
        <f t="shared" ref="C214:C273" si="6">INT($C$140)+3</f>
        <v>4</v>
      </c>
      <c r="D214" s="4"/>
      <c r="E214" s="5"/>
      <c r="F214" s="5"/>
      <c r="G214" s="4"/>
      <c r="H214" s="67" t="s">
        <v>156</v>
      </c>
      <c r="I214" s="59">
        <v>0</v>
      </c>
      <c r="J214" s="59">
        <v>0</v>
      </c>
      <c r="K214" s="64">
        <v>0</v>
      </c>
      <c r="L214" s="64">
        <v>0</v>
      </c>
      <c r="M214" s="64">
        <v>1</v>
      </c>
      <c r="N214" s="64">
        <v>1</v>
      </c>
      <c r="O214" s="64">
        <v>1</v>
      </c>
      <c r="P214" s="64">
        <v>1</v>
      </c>
      <c r="Q214" s="64">
        <v>1</v>
      </c>
      <c r="R214" s="64">
        <v>1</v>
      </c>
      <c r="S214" s="64">
        <v>1</v>
      </c>
      <c r="T214" s="64">
        <v>1</v>
      </c>
      <c r="U214" s="64">
        <v>1</v>
      </c>
      <c r="V214" s="64">
        <v>1</v>
      </c>
      <c r="W214" s="2"/>
      <c r="X214" s="4"/>
      <c r="Y214" s="16"/>
      <c r="Z214" s="1"/>
      <c r="AA214" s="1"/>
      <c r="AB214" s="1"/>
    </row>
    <row r="215" spans="1:28" s="133" customFormat="1" outlineLevel="3" x14ac:dyDescent="0.35">
      <c r="A215" s="1"/>
      <c r="B215" s="33"/>
      <c r="C215" s="76">
        <f t="shared" si="6"/>
        <v>4</v>
      </c>
      <c r="D215" s="4"/>
      <c r="E215" s="5"/>
      <c r="F215" s="5"/>
      <c r="G215" s="4"/>
      <c r="H215" s="67" t="s">
        <v>157</v>
      </c>
      <c r="I215" s="110" t="s">
        <v>196</v>
      </c>
      <c r="J215" s="110" t="s">
        <v>199</v>
      </c>
      <c r="K215" s="58">
        <v>1</v>
      </c>
      <c r="L215" s="58">
        <v>0</v>
      </c>
      <c r="M215" s="58">
        <v>1</v>
      </c>
      <c r="N215" s="58">
        <v>1</v>
      </c>
      <c r="O215" s="58">
        <v>1</v>
      </c>
      <c r="P215" s="58">
        <v>1</v>
      </c>
      <c r="Q215" s="58">
        <v>1</v>
      </c>
      <c r="R215" s="58">
        <v>1</v>
      </c>
      <c r="S215" s="58">
        <v>1</v>
      </c>
      <c r="T215" s="58">
        <v>1</v>
      </c>
      <c r="U215" s="58">
        <v>1</v>
      </c>
      <c r="V215" s="58">
        <v>1</v>
      </c>
      <c r="W215" s="2"/>
      <c r="X215" s="4"/>
      <c r="Y215" s="16"/>
      <c r="Z215" s="1"/>
      <c r="AA215" s="1"/>
      <c r="AB215" s="1"/>
    </row>
    <row r="216" spans="1:28" s="133" customFormat="1" outlineLevel="3" x14ac:dyDescent="0.35">
      <c r="A216" s="1"/>
      <c r="B216" s="33"/>
      <c r="C216" s="76">
        <f t="shared" si="6"/>
        <v>4</v>
      </c>
      <c r="D216" s="4"/>
      <c r="E216" s="5"/>
      <c r="F216" s="5"/>
      <c r="G216" s="4"/>
      <c r="H216" s="67"/>
      <c r="I216" s="110"/>
      <c r="J216" s="110"/>
      <c r="K216" s="58">
        <v>2</v>
      </c>
      <c r="L216" s="58">
        <v>0</v>
      </c>
      <c r="M216" s="58">
        <v>1</v>
      </c>
      <c r="N216" s="58">
        <v>1</v>
      </c>
      <c r="O216" s="58">
        <v>1</v>
      </c>
      <c r="P216" s="58">
        <v>1</v>
      </c>
      <c r="Q216" s="58">
        <v>1</v>
      </c>
      <c r="R216" s="58">
        <v>1</v>
      </c>
      <c r="S216" s="58">
        <v>1</v>
      </c>
      <c r="T216" s="58">
        <v>1</v>
      </c>
      <c r="U216" s="58">
        <v>1</v>
      </c>
      <c r="V216" s="58">
        <v>1</v>
      </c>
      <c r="W216" s="2"/>
      <c r="X216" s="4"/>
      <c r="Y216" s="16"/>
      <c r="Z216" s="1"/>
      <c r="AA216" s="1"/>
      <c r="AB216" s="1"/>
    </row>
    <row r="217" spans="1:28" s="133" customFormat="1" outlineLevel="3" x14ac:dyDescent="0.35">
      <c r="A217" s="1"/>
      <c r="B217" s="33"/>
      <c r="C217" s="76">
        <f t="shared" si="6"/>
        <v>4</v>
      </c>
      <c r="D217" s="4"/>
      <c r="E217" s="5"/>
      <c r="F217" s="5"/>
      <c r="G217" s="4"/>
      <c r="H217" s="67" t="s">
        <v>162</v>
      </c>
      <c r="I217" s="110"/>
      <c r="J217" s="110"/>
      <c r="K217" s="58">
        <v>3</v>
      </c>
      <c r="L217" s="58">
        <v>0</v>
      </c>
      <c r="M217" s="58">
        <v>1</v>
      </c>
      <c r="N217" s="58">
        <v>1</v>
      </c>
      <c r="O217" s="58">
        <v>1</v>
      </c>
      <c r="P217" s="58">
        <v>1</v>
      </c>
      <c r="Q217" s="58">
        <v>1</v>
      </c>
      <c r="R217" s="58">
        <v>1</v>
      </c>
      <c r="S217" s="58">
        <v>1</v>
      </c>
      <c r="T217" s="58">
        <v>1</v>
      </c>
      <c r="U217" s="58">
        <v>1</v>
      </c>
      <c r="V217" s="58">
        <v>1</v>
      </c>
      <c r="W217" s="2"/>
      <c r="X217" s="4"/>
      <c r="Y217" s="16"/>
      <c r="Z217" s="1"/>
      <c r="AA217" s="1"/>
      <c r="AB217" s="1"/>
    </row>
    <row r="218" spans="1:28" s="133" customFormat="1" outlineLevel="3" x14ac:dyDescent="0.35">
      <c r="A218" s="1"/>
      <c r="B218" s="33"/>
      <c r="C218" s="76">
        <f t="shared" si="6"/>
        <v>4</v>
      </c>
      <c r="D218" s="4"/>
      <c r="E218" s="5"/>
      <c r="F218" s="5"/>
      <c r="G218" s="4"/>
      <c r="H218" s="123" t="s">
        <v>164</v>
      </c>
      <c r="I218" s="110"/>
      <c r="J218" s="110"/>
      <c r="K218" s="66">
        <v>4</v>
      </c>
      <c r="L218" s="66">
        <v>0</v>
      </c>
      <c r="M218" s="66">
        <v>1</v>
      </c>
      <c r="N218" s="66">
        <v>1</v>
      </c>
      <c r="O218" s="66">
        <v>1</v>
      </c>
      <c r="P218" s="66">
        <v>1</v>
      </c>
      <c r="Q218" s="66">
        <v>1</v>
      </c>
      <c r="R218" s="66">
        <v>1</v>
      </c>
      <c r="S218" s="66">
        <v>1</v>
      </c>
      <c r="T218" s="66">
        <v>1</v>
      </c>
      <c r="U218" s="66">
        <v>1</v>
      </c>
      <c r="V218" s="66">
        <v>1</v>
      </c>
      <c r="W218" s="2"/>
      <c r="X218" s="4"/>
      <c r="Y218" s="16"/>
      <c r="Z218" s="1"/>
      <c r="AA218" s="1"/>
      <c r="AB218" s="1"/>
    </row>
    <row r="219" spans="1:28" s="133" customFormat="1" outlineLevel="3" x14ac:dyDescent="0.35">
      <c r="A219" s="1"/>
      <c r="B219" s="33"/>
      <c r="C219" s="76">
        <f t="shared" si="6"/>
        <v>4</v>
      </c>
      <c r="D219" s="4"/>
      <c r="E219" s="5"/>
      <c r="F219" s="5"/>
      <c r="G219" s="4"/>
      <c r="H219" s="123" t="s">
        <v>163</v>
      </c>
      <c r="I219" s="82"/>
      <c r="J219" s="64">
        <v>1</v>
      </c>
      <c r="K219" s="64">
        <v>0</v>
      </c>
      <c r="L219" s="64">
        <v>0</v>
      </c>
      <c r="M219" s="64">
        <v>1</v>
      </c>
      <c r="N219" s="64">
        <v>1</v>
      </c>
      <c r="O219" s="64">
        <v>1</v>
      </c>
      <c r="P219" s="64">
        <v>1</v>
      </c>
      <c r="Q219" s="64">
        <v>1</v>
      </c>
      <c r="R219" s="64">
        <v>1</v>
      </c>
      <c r="S219" s="64">
        <v>1</v>
      </c>
      <c r="T219" s="64">
        <v>1</v>
      </c>
      <c r="U219" s="64">
        <v>1</v>
      </c>
      <c r="V219" s="64">
        <v>1</v>
      </c>
      <c r="W219" s="2"/>
      <c r="X219" s="4"/>
      <c r="Y219" s="16"/>
      <c r="Z219" s="1"/>
      <c r="AA219" s="1"/>
      <c r="AB219" s="1"/>
    </row>
    <row r="220" spans="1:28" s="133" customFormat="1" outlineLevel="3" x14ac:dyDescent="0.35">
      <c r="A220" s="1"/>
      <c r="B220" s="33"/>
      <c r="C220" s="76">
        <f t="shared" si="6"/>
        <v>4</v>
      </c>
      <c r="D220" s="4"/>
      <c r="E220" s="5"/>
      <c r="F220" s="5"/>
      <c r="G220" s="4"/>
      <c r="H220" s="123" t="s">
        <v>165</v>
      </c>
      <c r="I220" s="82"/>
      <c r="J220" s="58" t="s">
        <v>200</v>
      </c>
      <c r="K220" s="58">
        <v>1</v>
      </c>
      <c r="L220" s="58">
        <v>0</v>
      </c>
      <c r="M220" s="58">
        <v>1</v>
      </c>
      <c r="N220" s="58">
        <v>1</v>
      </c>
      <c r="O220" s="58">
        <v>1</v>
      </c>
      <c r="P220" s="58">
        <v>1</v>
      </c>
      <c r="Q220" s="58">
        <v>1</v>
      </c>
      <c r="R220" s="58">
        <v>1</v>
      </c>
      <c r="S220" s="58">
        <v>1</v>
      </c>
      <c r="T220" s="58">
        <v>1</v>
      </c>
      <c r="U220" s="58">
        <v>1</v>
      </c>
      <c r="V220" s="58">
        <v>1</v>
      </c>
      <c r="W220" s="2"/>
      <c r="X220" s="4"/>
      <c r="Y220" s="16"/>
      <c r="Z220" s="1"/>
      <c r="AA220" s="1"/>
      <c r="AB220" s="1"/>
    </row>
    <row r="221" spans="1:28" s="133" customFormat="1" outlineLevel="3" x14ac:dyDescent="0.35">
      <c r="A221" s="1"/>
      <c r="B221" s="33"/>
      <c r="C221" s="76">
        <f t="shared" si="6"/>
        <v>4</v>
      </c>
      <c r="D221" s="4"/>
      <c r="E221" s="5"/>
      <c r="F221" s="5"/>
      <c r="G221" s="4"/>
      <c r="H221" s="26"/>
      <c r="I221" s="82"/>
      <c r="J221" s="58"/>
      <c r="K221" s="58">
        <v>2</v>
      </c>
      <c r="L221" s="58">
        <v>0</v>
      </c>
      <c r="M221" s="58">
        <v>1</v>
      </c>
      <c r="N221" s="58">
        <v>1</v>
      </c>
      <c r="O221" s="58">
        <v>1</v>
      </c>
      <c r="P221" s="58">
        <v>1</v>
      </c>
      <c r="Q221" s="58">
        <v>1</v>
      </c>
      <c r="R221" s="58">
        <v>1</v>
      </c>
      <c r="S221" s="58">
        <v>1</v>
      </c>
      <c r="T221" s="58">
        <v>1</v>
      </c>
      <c r="U221" s="58">
        <v>1</v>
      </c>
      <c r="V221" s="58">
        <v>1</v>
      </c>
      <c r="W221" s="2"/>
      <c r="X221" s="4"/>
      <c r="Y221" s="16"/>
      <c r="Z221" s="1"/>
      <c r="AA221" s="1"/>
      <c r="AB221" s="1"/>
    </row>
    <row r="222" spans="1:28" s="133" customFormat="1" outlineLevel="3" x14ac:dyDescent="0.35">
      <c r="A222" s="1"/>
      <c r="B222" s="33"/>
      <c r="C222" s="76">
        <f t="shared" si="6"/>
        <v>4</v>
      </c>
      <c r="D222" s="4"/>
      <c r="E222" s="5"/>
      <c r="F222" s="5"/>
      <c r="G222" s="4"/>
      <c r="H222" s="26"/>
      <c r="I222" s="82"/>
      <c r="J222" s="58"/>
      <c r="K222" s="58">
        <v>3</v>
      </c>
      <c r="L222" s="58">
        <v>0</v>
      </c>
      <c r="M222" s="58">
        <v>1</v>
      </c>
      <c r="N222" s="58">
        <v>1</v>
      </c>
      <c r="O222" s="58">
        <v>1</v>
      </c>
      <c r="P222" s="58">
        <v>1</v>
      </c>
      <c r="Q222" s="58">
        <v>1</v>
      </c>
      <c r="R222" s="58">
        <v>1</v>
      </c>
      <c r="S222" s="58">
        <v>1</v>
      </c>
      <c r="T222" s="58">
        <v>1</v>
      </c>
      <c r="U222" s="58">
        <v>1</v>
      </c>
      <c r="V222" s="58">
        <v>1</v>
      </c>
      <c r="W222" s="2"/>
      <c r="X222" s="4"/>
      <c r="Y222" s="16"/>
      <c r="Z222" s="1"/>
      <c r="AA222" s="1"/>
      <c r="AB222" s="1"/>
    </row>
    <row r="223" spans="1:28" s="133" customFormat="1" outlineLevel="3" x14ac:dyDescent="0.35">
      <c r="A223" s="1"/>
      <c r="B223" s="33"/>
      <c r="C223" s="76">
        <f t="shared" si="6"/>
        <v>4</v>
      </c>
      <c r="D223" s="4"/>
      <c r="E223" s="5"/>
      <c r="F223" s="5"/>
      <c r="G223" s="4"/>
      <c r="H223" s="26"/>
      <c r="I223" s="82"/>
      <c r="J223" s="66"/>
      <c r="K223" s="66">
        <v>4</v>
      </c>
      <c r="L223" s="66">
        <v>0</v>
      </c>
      <c r="M223" s="66">
        <v>1</v>
      </c>
      <c r="N223" s="66">
        <v>1</v>
      </c>
      <c r="O223" s="66">
        <v>1</v>
      </c>
      <c r="P223" s="66">
        <v>1</v>
      </c>
      <c r="Q223" s="66">
        <v>1</v>
      </c>
      <c r="R223" s="66">
        <v>1</v>
      </c>
      <c r="S223" s="66">
        <v>1</v>
      </c>
      <c r="T223" s="66">
        <v>1</v>
      </c>
      <c r="U223" s="66">
        <v>1</v>
      </c>
      <c r="V223" s="66">
        <v>1</v>
      </c>
      <c r="W223" s="2"/>
      <c r="X223" s="4"/>
      <c r="Y223" s="16"/>
      <c r="Z223" s="1"/>
      <c r="AA223" s="1"/>
      <c r="AB223" s="1"/>
    </row>
    <row r="224" spans="1:28" s="133" customFormat="1" outlineLevel="3" x14ac:dyDescent="0.35">
      <c r="A224" s="1"/>
      <c r="B224" s="33"/>
      <c r="C224" s="76">
        <f t="shared" si="6"/>
        <v>4</v>
      </c>
      <c r="D224" s="4"/>
      <c r="E224" s="5"/>
      <c r="F224" s="5"/>
      <c r="G224" s="4"/>
      <c r="H224" s="26"/>
      <c r="I224" s="110"/>
      <c r="J224" s="64">
        <v>2</v>
      </c>
      <c r="K224" s="64">
        <v>0</v>
      </c>
      <c r="L224" s="64">
        <v>0</v>
      </c>
      <c r="M224" s="64">
        <v>1</v>
      </c>
      <c r="N224" s="64">
        <v>1</v>
      </c>
      <c r="O224" s="64">
        <v>1</v>
      </c>
      <c r="P224" s="64">
        <v>1</v>
      </c>
      <c r="Q224" s="64">
        <v>1</v>
      </c>
      <c r="R224" s="64">
        <v>1</v>
      </c>
      <c r="S224" s="64">
        <v>1</v>
      </c>
      <c r="T224" s="64">
        <v>1</v>
      </c>
      <c r="U224" s="64">
        <v>1</v>
      </c>
      <c r="V224" s="64">
        <v>1</v>
      </c>
      <c r="W224" s="2"/>
      <c r="X224" s="4"/>
      <c r="Y224" s="16"/>
      <c r="Z224" s="1"/>
      <c r="AA224" s="1"/>
      <c r="AB224" s="1"/>
    </row>
    <row r="225" spans="1:28" s="133" customFormat="1" outlineLevel="3" x14ac:dyDescent="0.35">
      <c r="A225" s="1"/>
      <c r="B225" s="33"/>
      <c r="C225" s="76">
        <f t="shared" si="6"/>
        <v>4</v>
      </c>
      <c r="D225" s="4"/>
      <c r="E225" s="5"/>
      <c r="F225" s="5"/>
      <c r="G225" s="4"/>
      <c r="H225" s="26"/>
      <c r="I225" s="110"/>
      <c r="J225" s="58" t="s">
        <v>47</v>
      </c>
      <c r="K225" s="58">
        <v>1</v>
      </c>
      <c r="L225" s="58">
        <v>0</v>
      </c>
      <c r="M225" s="58">
        <v>1</v>
      </c>
      <c r="N225" s="58">
        <v>1</v>
      </c>
      <c r="O225" s="58">
        <v>1</v>
      </c>
      <c r="P225" s="58">
        <v>1</v>
      </c>
      <c r="Q225" s="58">
        <v>1</v>
      </c>
      <c r="R225" s="58">
        <v>1</v>
      </c>
      <c r="S225" s="58">
        <v>1</v>
      </c>
      <c r="T225" s="58">
        <v>1</v>
      </c>
      <c r="U225" s="58">
        <v>1</v>
      </c>
      <c r="V225" s="58">
        <v>1</v>
      </c>
      <c r="W225" s="2"/>
      <c r="X225" s="4"/>
      <c r="Y225" s="16"/>
      <c r="Z225" s="1"/>
      <c r="AA225" s="1"/>
      <c r="AB225" s="1"/>
    </row>
    <row r="226" spans="1:28" s="133" customFormat="1" outlineLevel="3" x14ac:dyDescent="0.35">
      <c r="A226" s="1"/>
      <c r="B226" s="33"/>
      <c r="C226" s="76">
        <f t="shared" si="6"/>
        <v>4</v>
      </c>
      <c r="D226" s="4"/>
      <c r="E226" s="5"/>
      <c r="F226" s="5"/>
      <c r="G226" s="4"/>
      <c r="H226" s="26"/>
      <c r="I226" s="110"/>
      <c r="J226" s="58"/>
      <c r="K226" s="58">
        <v>2</v>
      </c>
      <c r="L226" s="58">
        <v>0</v>
      </c>
      <c r="M226" s="58">
        <v>1</v>
      </c>
      <c r="N226" s="58">
        <v>1</v>
      </c>
      <c r="O226" s="58">
        <v>1</v>
      </c>
      <c r="P226" s="58">
        <v>1</v>
      </c>
      <c r="Q226" s="58">
        <v>1</v>
      </c>
      <c r="R226" s="58">
        <v>1</v>
      </c>
      <c r="S226" s="58">
        <v>1</v>
      </c>
      <c r="T226" s="58">
        <v>1</v>
      </c>
      <c r="U226" s="58">
        <v>1</v>
      </c>
      <c r="V226" s="58">
        <v>1</v>
      </c>
      <c r="W226" s="2"/>
      <c r="X226" s="4"/>
      <c r="Y226" s="16"/>
      <c r="Z226" s="1"/>
      <c r="AA226" s="1"/>
      <c r="AB226" s="1"/>
    </row>
    <row r="227" spans="1:28" s="133" customFormat="1" outlineLevel="3" x14ac:dyDescent="0.35">
      <c r="A227" s="1"/>
      <c r="B227" s="33"/>
      <c r="C227" s="76">
        <f t="shared" si="6"/>
        <v>4</v>
      </c>
      <c r="D227" s="4"/>
      <c r="E227" s="5"/>
      <c r="F227" s="5"/>
      <c r="G227" s="4"/>
      <c r="H227" s="26"/>
      <c r="I227" s="110"/>
      <c r="J227" s="58"/>
      <c r="K227" s="58">
        <v>3</v>
      </c>
      <c r="L227" s="58">
        <v>0</v>
      </c>
      <c r="M227" s="58">
        <v>1</v>
      </c>
      <c r="N227" s="58">
        <v>1</v>
      </c>
      <c r="O227" s="58">
        <v>1</v>
      </c>
      <c r="P227" s="58">
        <v>1</v>
      </c>
      <c r="Q227" s="58">
        <v>1</v>
      </c>
      <c r="R227" s="58">
        <v>1</v>
      </c>
      <c r="S227" s="58">
        <v>1</v>
      </c>
      <c r="T227" s="58">
        <v>1</v>
      </c>
      <c r="U227" s="58">
        <v>1</v>
      </c>
      <c r="V227" s="58">
        <v>1</v>
      </c>
      <c r="W227" s="2"/>
      <c r="X227" s="4"/>
      <c r="Y227" s="16"/>
      <c r="Z227" s="1"/>
      <c r="AA227" s="1"/>
      <c r="AB227" s="1"/>
    </row>
    <row r="228" spans="1:28" s="133" customFormat="1" outlineLevel="3" x14ac:dyDescent="0.35">
      <c r="A228" s="1"/>
      <c r="B228" s="33"/>
      <c r="C228" s="76">
        <f t="shared" si="6"/>
        <v>4</v>
      </c>
      <c r="D228" s="4"/>
      <c r="E228" s="5"/>
      <c r="F228" s="5"/>
      <c r="G228" s="4"/>
      <c r="H228" s="26"/>
      <c r="I228" s="110"/>
      <c r="J228" s="66"/>
      <c r="K228" s="66">
        <v>4</v>
      </c>
      <c r="L228" s="66">
        <v>0</v>
      </c>
      <c r="M228" s="66">
        <v>1</v>
      </c>
      <c r="N228" s="66">
        <v>1</v>
      </c>
      <c r="O228" s="66">
        <v>1</v>
      </c>
      <c r="P228" s="66">
        <v>1</v>
      </c>
      <c r="Q228" s="66">
        <v>1</v>
      </c>
      <c r="R228" s="66">
        <v>1</v>
      </c>
      <c r="S228" s="66">
        <v>1</v>
      </c>
      <c r="T228" s="66">
        <v>1</v>
      </c>
      <c r="U228" s="66">
        <v>1</v>
      </c>
      <c r="V228" s="66">
        <v>1</v>
      </c>
      <c r="W228" s="2"/>
      <c r="X228" s="4"/>
      <c r="Y228" s="16"/>
      <c r="Z228" s="1"/>
      <c r="AA228" s="1"/>
      <c r="AB228" s="1"/>
    </row>
    <row r="229" spans="1:28" s="133" customFormat="1" outlineLevel="3" x14ac:dyDescent="0.35">
      <c r="A229" s="1"/>
      <c r="B229" s="33"/>
      <c r="C229" s="76">
        <f t="shared" si="6"/>
        <v>4</v>
      </c>
      <c r="D229" s="4"/>
      <c r="E229" s="5"/>
      <c r="F229" s="5"/>
      <c r="G229" s="4"/>
      <c r="H229" s="26"/>
      <c r="I229" s="82"/>
      <c r="J229" s="64">
        <v>3</v>
      </c>
      <c r="K229" s="64">
        <v>0</v>
      </c>
      <c r="L229" s="64">
        <v>0</v>
      </c>
      <c r="M229" s="64">
        <v>1</v>
      </c>
      <c r="N229" s="64">
        <v>1</v>
      </c>
      <c r="O229" s="64">
        <v>1</v>
      </c>
      <c r="P229" s="64">
        <v>1</v>
      </c>
      <c r="Q229" s="64">
        <v>1</v>
      </c>
      <c r="R229" s="64">
        <v>1</v>
      </c>
      <c r="S229" s="64">
        <v>1</v>
      </c>
      <c r="T229" s="64">
        <v>1</v>
      </c>
      <c r="U229" s="64">
        <v>1</v>
      </c>
      <c r="V229" s="64">
        <v>1</v>
      </c>
      <c r="W229" s="2"/>
      <c r="X229" s="4"/>
      <c r="Y229" s="16"/>
      <c r="Z229" s="1"/>
      <c r="AA229" s="1"/>
      <c r="AB229" s="1"/>
    </row>
    <row r="230" spans="1:28" s="133" customFormat="1" outlineLevel="3" x14ac:dyDescent="0.35">
      <c r="A230" s="1"/>
      <c r="B230" s="33"/>
      <c r="C230" s="76">
        <f t="shared" si="6"/>
        <v>4</v>
      </c>
      <c r="D230" s="4"/>
      <c r="E230" s="5"/>
      <c r="F230" s="5"/>
      <c r="G230" s="4"/>
      <c r="H230" s="26"/>
      <c r="I230" s="82"/>
      <c r="J230" s="58" t="s">
        <v>201</v>
      </c>
      <c r="K230" s="58">
        <v>1</v>
      </c>
      <c r="L230" s="58">
        <v>0</v>
      </c>
      <c r="M230" s="58">
        <v>1</v>
      </c>
      <c r="N230" s="58">
        <v>1</v>
      </c>
      <c r="O230" s="58">
        <v>1</v>
      </c>
      <c r="P230" s="58">
        <v>1</v>
      </c>
      <c r="Q230" s="58">
        <v>1</v>
      </c>
      <c r="R230" s="58">
        <v>1</v>
      </c>
      <c r="S230" s="58">
        <v>1</v>
      </c>
      <c r="T230" s="58">
        <v>1</v>
      </c>
      <c r="U230" s="58">
        <v>1</v>
      </c>
      <c r="V230" s="58">
        <v>1</v>
      </c>
      <c r="W230" s="2"/>
      <c r="X230" s="4"/>
      <c r="Y230" s="16"/>
      <c r="Z230" s="1"/>
      <c r="AA230" s="1"/>
      <c r="AB230" s="1"/>
    </row>
    <row r="231" spans="1:28" s="133" customFormat="1" outlineLevel="3" x14ac:dyDescent="0.35">
      <c r="A231" s="1"/>
      <c r="B231" s="33"/>
      <c r="C231" s="76">
        <f t="shared" si="6"/>
        <v>4</v>
      </c>
      <c r="D231" s="4"/>
      <c r="E231" s="5"/>
      <c r="F231" s="5"/>
      <c r="G231" s="4"/>
      <c r="H231" s="26"/>
      <c r="I231" s="82"/>
      <c r="J231" s="58"/>
      <c r="K231" s="58">
        <v>2</v>
      </c>
      <c r="L231" s="58">
        <v>0</v>
      </c>
      <c r="M231" s="58">
        <v>1</v>
      </c>
      <c r="N231" s="58">
        <v>1</v>
      </c>
      <c r="O231" s="58">
        <v>1</v>
      </c>
      <c r="P231" s="58">
        <v>1</v>
      </c>
      <c r="Q231" s="58">
        <v>1</v>
      </c>
      <c r="R231" s="58">
        <v>1</v>
      </c>
      <c r="S231" s="58">
        <v>1</v>
      </c>
      <c r="T231" s="58">
        <v>1</v>
      </c>
      <c r="U231" s="58">
        <v>1</v>
      </c>
      <c r="V231" s="58">
        <v>1</v>
      </c>
      <c r="W231" s="2"/>
      <c r="X231" s="4"/>
      <c r="Y231" s="16"/>
      <c r="Z231" s="1"/>
      <c r="AA231" s="1"/>
      <c r="AB231" s="1"/>
    </row>
    <row r="232" spans="1:28" s="133" customFormat="1" outlineLevel="3" x14ac:dyDescent="0.35">
      <c r="A232" s="1"/>
      <c r="B232" s="33"/>
      <c r="C232" s="76">
        <f t="shared" si="6"/>
        <v>4</v>
      </c>
      <c r="D232" s="4"/>
      <c r="E232" s="5"/>
      <c r="F232" s="5"/>
      <c r="G232" s="4"/>
      <c r="H232" s="26"/>
      <c r="I232" s="82"/>
      <c r="J232" s="58"/>
      <c r="K232" s="58">
        <v>3</v>
      </c>
      <c r="L232" s="58">
        <v>0</v>
      </c>
      <c r="M232" s="58">
        <v>1</v>
      </c>
      <c r="N232" s="58">
        <v>1</v>
      </c>
      <c r="O232" s="58">
        <v>1</v>
      </c>
      <c r="P232" s="58">
        <v>1</v>
      </c>
      <c r="Q232" s="58">
        <v>1</v>
      </c>
      <c r="R232" s="58">
        <v>1</v>
      </c>
      <c r="S232" s="58">
        <v>1</v>
      </c>
      <c r="T232" s="58">
        <v>1</v>
      </c>
      <c r="U232" s="58">
        <v>1</v>
      </c>
      <c r="V232" s="58">
        <v>1</v>
      </c>
      <c r="W232" s="2"/>
      <c r="X232" s="4"/>
      <c r="Y232" s="16"/>
      <c r="Z232" s="1"/>
      <c r="AA232" s="1"/>
      <c r="AB232" s="1"/>
    </row>
    <row r="233" spans="1:28" s="133" customFormat="1" outlineLevel="3" x14ac:dyDescent="0.35">
      <c r="A233" s="1"/>
      <c r="B233" s="33"/>
      <c r="C233" s="76">
        <f t="shared" si="6"/>
        <v>4</v>
      </c>
      <c r="D233" s="4"/>
      <c r="E233" s="5"/>
      <c r="F233" s="5"/>
      <c r="G233" s="4"/>
      <c r="H233" s="26"/>
      <c r="I233" s="65"/>
      <c r="J233" s="66"/>
      <c r="K233" s="66">
        <v>4</v>
      </c>
      <c r="L233" s="66">
        <v>0</v>
      </c>
      <c r="M233" s="66">
        <v>1</v>
      </c>
      <c r="N233" s="66">
        <v>1</v>
      </c>
      <c r="O233" s="66">
        <v>1</v>
      </c>
      <c r="P233" s="66">
        <v>1</v>
      </c>
      <c r="Q233" s="66">
        <v>1</v>
      </c>
      <c r="R233" s="66">
        <v>1</v>
      </c>
      <c r="S233" s="66">
        <v>1</v>
      </c>
      <c r="T233" s="66">
        <v>1</v>
      </c>
      <c r="U233" s="66">
        <v>1</v>
      </c>
      <c r="V233" s="66">
        <v>1</v>
      </c>
      <c r="W233" s="2"/>
      <c r="X233" s="4"/>
      <c r="Y233" s="16"/>
      <c r="Z233" s="1"/>
      <c r="AA233" s="1"/>
      <c r="AB233" s="1"/>
    </row>
    <row r="234" spans="1:28" s="133" customFormat="1" outlineLevel="3" x14ac:dyDescent="0.35">
      <c r="A234" s="1"/>
      <c r="B234" s="33"/>
      <c r="C234" s="76">
        <f t="shared" si="6"/>
        <v>4</v>
      </c>
      <c r="D234" s="4"/>
      <c r="E234" s="5"/>
      <c r="F234" s="5"/>
      <c r="G234" s="4"/>
      <c r="H234" s="26"/>
      <c r="I234" s="122">
        <v>1</v>
      </c>
      <c r="J234" s="59">
        <v>0</v>
      </c>
      <c r="K234" s="64">
        <v>0</v>
      </c>
      <c r="L234" s="64">
        <v>0</v>
      </c>
      <c r="M234" s="115">
        <v>1</v>
      </c>
      <c r="N234" s="135">
        <f t="shared" ref="N234:V234" si="7">M234</f>
        <v>1</v>
      </c>
      <c r="O234" s="135">
        <f t="shared" si="7"/>
        <v>1</v>
      </c>
      <c r="P234" s="135">
        <f t="shared" si="7"/>
        <v>1</v>
      </c>
      <c r="Q234" s="135">
        <f t="shared" si="7"/>
        <v>1</v>
      </c>
      <c r="R234" s="135">
        <f t="shared" si="7"/>
        <v>1</v>
      </c>
      <c r="S234" s="135">
        <f t="shared" si="7"/>
        <v>1</v>
      </c>
      <c r="T234" s="135">
        <f t="shared" si="7"/>
        <v>1</v>
      </c>
      <c r="U234" s="135">
        <f t="shared" si="7"/>
        <v>1</v>
      </c>
      <c r="V234" s="135">
        <f t="shared" si="7"/>
        <v>1</v>
      </c>
      <c r="W234" s="2"/>
      <c r="X234" s="4"/>
      <c r="Y234" s="16"/>
      <c r="Z234" s="1"/>
      <c r="AA234" s="1"/>
      <c r="AB234" s="1"/>
    </row>
    <row r="235" spans="1:28" s="133" customFormat="1" outlineLevel="3" x14ac:dyDescent="0.35">
      <c r="A235" s="1"/>
      <c r="B235" s="33"/>
      <c r="C235" s="76">
        <f t="shared" si="6"/>
        <v>4</v>
      </c>
      <c r="D235" s="4"/>
      <c r="E235" s="5"/>
      <c r="F235" s="5"/>
      <c r="G235" s="4"/>
      <c r="H235" s="26"/>
      <c r="I235" s="110" t="s">
        <v>197</v>
      </c>
      <c r="J235" s="110"/>
      <c r="K235" s="58">
        <v>1</v>
      </c>
      <c r="L235" s="58">
        <v>0</v>
      </c>
      <c r="M235" s="116">
        <v>1</v>
      </c>
      <c r="N235" s="116">
        <v>2</v>
      </c>
      <c r="O235" s="135">
        <f t="shared" ref="O235:V235" si="8">N235</f>
        <v>2</v>
      </c>
      <c r="P235" s="135">
        <f t="shared" si="8"/>
        <v>2</v>
      </c>
      <c r="Q235" s="135">
        <f t="shared" si="8"/>
        <v>2</v>
      </c>
      <c r="R235" s="135">
        <f t="shared" si="8"/>
        <v>2</v>
      </c>
      <c r="S235" s="135">
        <f t="shared" si="8"/>
        <v>2</v>
      </c>
      <c r="T235" s="135">
        <f t="shared" si="8"/>
        <v>2</v>
      </c>
      <c r="U235" s="135">
        <f t="shared" si="8"/>
        <v>2</v>
      </c>
      <c r="V235" s="135">
        <f t="shared" si="8"/>
        <v>2</v>
      </c>
      <c r="W235" s="2"/>
      <c r="X235" s="4"/>
      <c r="Y235" s="16"/>
      <c r="Z235" s="1"/>
      <c r="AA235" s="1"/>
      <c r="AB235" s="1"/>
    </row>
    <row r="236" spans="1:28" s="133" customFormat="1" outlineLevel="3" x14ac:dyDescent="0.35">
      <c r="A236" s="1"/>
      <c r="B236" s="33"/>
      <c r="C236" s="76">
        <f t="shared" si="6"/>
        <v>4</v>
      </c>
      <c r="D236" s="4"/>
      <c r="E236" s="5"/>
      <c r="F236" s="5"/>
      <c r="G236" s="4"/>
      <c r="H236" s="26"/>
      <c r="I236" s="110"/>
      <c r="J236" s="110"/>
      <c r="K236" s="58">
        <v>2</v>
      </c>
      <c r="L236" s="58">
        <v>0</v>
      </c>
      <c r="M236" s="116">
        <v>1</v>
      </c>
      <c r="N236" s="116">
        <v>2</v>
      </c>
      <c r="O236" s="116">
        <v>3</v>
      </c>
      <c r="P236" s="116">
        <v>3</v>
      </c>
      <c r="Q236" s="136">
        <f>O236</f>
        <v>3</v>
      </c>
      <c r="R236" s="136">
        <f>P236</f>
        <v>3</v>
      </c>
      <c r="S236" s="137">
        <f>P236</f>
        <v>3</v>
      </c>
      <c r="T236" s="138">
        <f t="shared" ref="T236:V237" si="9">N236</f>
        <v>2</v>
      </c>
      <c r="U236" s="138">
        <f t="shared" si="9"/>
        <v>3</v>
      </c>
      <c r="V236" s="138">
        <f t="shared" si="9"/>
        <v>3</v>
      </c>
      <c r="W236" s="2"/>
      <c r="X236" s="4"/>
      <c r="Y236" s="16"/>
      <c r="Z236" s="1"/>
      <c r="AA236" s="1"/>
      <c r="AB236" s="1"/>
    </row>
    <row r="237" spans="1:28" s="133" customFormat="1" outlineLevel="3" x14ac:dyDescent="0.35">
      <c r="A237" s="1"/>
      <c r="B237" s="33"/>
      <c r="C237" s="76">
        <f t="shared" si="6"/>
        <v>4</v>
      </c>
      <c r="D237" s="4"/>
      <c r="E237" s="5"/>
      <c r="F237" s="5"/>
      <c r="G237" s="4"/>
      <c r="H237" s="26"/>
      <c r="I237" s="110"/>
      <c r="J237" s="110"/>
      <c r="K237" s="58">
        <v>3</v>
      </c>
      <c r="L237" s="58">
        <v>0</v>
      </c>
      <c r="M237" s="116">
        <v>1</v>
      </c>
      <c r="N237" s="116">
        <v>2</v>
      </c>
      <c r="O237" s="116">
        <v>3</v>
      </c>
      <c r="P237" s="116">
        <v>4</v>
      </c>
      <c r="Q237" s="136">
        <f>O237</f>
        <v>3</v>
      </c>
      <c r="R237" s="136">
        <f>P237</f>
        <v>4</v>
      </c>
      <c r="S237" s="137">
        <f>P237</f>
        <v>4</v>
      </c>
      <c r="T237" s="138">
        <f t="shared" si="9"/>
        <v>2</v>
      </c>
      <c r="U237" s="138">
        <f t="shared" si="9"/>
        <v>3</v>
      </c>
      <c r="V237" s="138">
        <f t="shared" si="9"/>
        <v>4</v>
      </c>
      <c r="W237" s="2"/>
      <c r="X237" s="4"/>
      <c r="Y237" s="16"/>
      <c r="Z237" s="1"/>
      <c r="AA237" s="1"/>
      <c r="AB237" s="1"/>
    </row>
    <row r="238" spans="1:28" s="133" customFormat="1" outlineLevel="3" x14ac:dyDescent="0.35">
      <c r="A238" s="1"/>
      <c r="B238" s="33"/>
      <c r="C238" s="76">
        <f t="shared" si="6"/>
        <v>4</v>
      </c>
      <c r="D238" s="4"/>
      <c r="E238" s="5"/>
      <c r="F238" s="5"/>
      <c r="G238" s="4"/>
      <c r="H238" s="26"/>
      <c r="I238" s="110"/>
      <c r="J238" s="110"/>
      <c r="K238" s="66">
        <v>4</v>
      </c>
      <c r="L238" s="66">
        <v>0</v>
      </c>
      <c r="M238" s="143">
        <f>M237</f>
        <v>1</v>
      </c>
      <c r="N238" s="143">
        <f t="shared" ref="N238:V238" si="10">N237</f>
        <v>2</v>
      </c>
      <c r="O238" s="143">
        <f t="shared" si="10"/>
        <v>3</v>
      </c>
      <c r="P238" s="143">
        <f t="shared" si="10"/>
        <v>4</v>
      </c>
      <c r="Q238" s="143">
        <f t="shared" si="10"/>
        <v>3</v>
      </c>
      <c r="R238" s="143">
        <f t="shared" si="10"/>
        <v>4</v>
      </c>
      <c r="S238" s="143">
        <f t="shared" si="10"/>
        <v>4</v>
      </c>
      <c r="T238" s="143">
        <f t="shared" si="10"/>
        <v>2</v>
      </c>
      <c r="U238" s="143">
        <f t="shared" si="10"/>
        <v>3</v>
      </c>
      <c r="V238" s="143">
        <f t="shared" si="10"/>
        <v>4</v>
      </c>
      <c r="W238" s="2"/>
      <c r="X238" s="4"/>
      <c r="Y238" s="16"/>
      <c r="Z238" s="1"/>
      <c r="AA238" s="1"/>
      <c r="AB238" s="1"/>
    </row>
    <row r="239" spans="1:28" s="133" customFormat="1" outlineLevel="3" x14ac:dyDescent="0.35">
      <c r="A239" s="1"/>
      <c r="B239" s="33"/>
      <c r="C239" s="76">
        <f t="shared" si="6"/>
        <v>4</v>
      </c>
      <c r="D239" s="4"/>
      <c r="E239" s="5"/>
      <c r="F239" s="5"/>
      <c r="G239" s="4"/>
      <c r="H239" s="26"/>
      <c r="I239" s="82"/>
      <c r="J239" s="121">
        <v>1</v>
      </c>
      <c r="K239" s="121">
        <v>0</v>
      </c>
      <c r="L239" s="121">
        <v>0</v>
      </c>
      <c r="M239" s="139">
        <f>M234</f>
        <v>1</v>
      </c>
      <c r="N239" s="139">
        <f t="shared" ref="N239:V239" si="11">N234</f>
        <v>1</v>
      </c>
      <c r="O239" s="139">
        <f t="shared" si="11"/>
        <v>1</v>
      </c>
      <c r="P239" s="139">
        <f t="shared" si="11"/>
        <v>1</v>
      </c>
      <c r="Q239" s="139">
        <f t="shared" si="11"/>
        <v>1</v>
      </c>
      <c r="R239" s="139">
        <f t="shared" si="11"/>
        <v>1</v>
      </c>
      <c r="S239" s="139">
        <f t="shared" si="11"/>
        <v>1</v>
      </c>
      <c r="T239" s="139">
        <f t="shared" si="11"/>
        <v>1</v>
      </c>
      <c r="U239" s="139">
        <f t="shared" si="11"/>
        <v>1</v>
      </c>
      <c r="V239" s="139">
        <f t="shared" si="11"/>
        <v>1</v>
      </c>
      <c r="W239" s="2"/>
      <c r="X239" s="4"/>
      <c r="Y239" s="16"/>
      <c r="Z239" s="1"/>
      <c r="AA239" s="1"/>
      <c r="AB239" s="1"/>
    </row>
    <row r="240" spans="1:28" s="133" customFormat="1" outlineLevel="3" x14ac:dyDescent="0.35">
      <c r="A240" s="1"/>
      <c r="B240" s="33"/>
      <c r="C240" s="76">
        <f t="shared" si="6"/>
        <v>4</v>
      </c>
      <c r="D240" s="4"/>
      <c r="E240" s="5"/>
      <c r="F240" s="5"/>
      <c r="G240" s="4"/>
      <c r="H240" s="26"/>
      <c r="I240" s="82"/>
      <c r="J240" s="58"/>
      <c r="K240" s="58">
        <v>1</v>
      </c>
      <c r="L240" s="58">
        <v>0</v>
      </c>
      <c r="M240" s="139">
        <f t="shared" ref="M240:V240" si="12">M235</f>
        <v>1</v>
      </c>
      <c r="N240" s="139">
        <f t="shared" si="12"/>
        <v>2</v>
      </c>
      <c r="O240" s="139">
        <f t="shared" si="12"/>
        <v>2</v>
      </c>
      <c r="P240" s="139">
        <f t="shared" si="12"/>
        <v>2</v>
      </c>
      <c r="Q240" s="139">
        <f t="shared" si="12"/>
        <v>2</v>
      </c>
      <c r="R240" s="139">
        <f t="shared" si="12"/>
        <v>2</v>
      </c>
      <c r="S240" s="139">
        <f t="shared" si="12"/>
        <v>2</v>
      </c>
      <c r="T240" s="139">
        <f t="shared" si="12"/>
        <v>2</v>
      </c>
      <c r="U240" s="139">
        <f t="shared" si="12"/>
        <v>2</v>
      </c>
      <c r="V240" s="139">
        <f t="shared" si="12"/>
        <v>2</v>
      </c>
      <c r="W240" s="2"/>
      <c r="X240" s="4"/>
      <c r="Y240" s="16"/>
      <c r="Z240" s="1"/>
      <c r="AA240" s="1"/>
      <c r="AB240" s="1"/>
    </row>
    <row r="241" spans="1:28" s="133" customFormat="1" outlineLevel="3" x14ac:dyDescent="0.35">
      <c r="A241" s="1"/>
      <c r="B241" s="33"/>
      <c r="C241" s="76">
        <f t="shared" si="6"/>
        <v>4</v>
      </c>
      <c r="D241" s="4"/>
      <c r="E241" s="5"/>
      <c r="F241" s="5"/>
      <c r="G241" s="4"/>
      <c r="H241" s="26"/>
      <c r="I241" s="82"/>
      <c r="J241" s="58"/>
      <c r="K241" s="58">
        <v>2</v>
      </c>
      <c r="L241" s="58">
        <v>0</v>
      </c>
      <c r="M241" s="139">
        <f t="shared" ref="M241:V241" si="13">M236</f>
        <v>1</v>
      </c>
      <c r="N241" s="139">
        <f t="shared" si="13"/>
        <v>2</v>
      </c>
      <c r="O241" s="139">
        <f t="shared" si="13"/>
        <v>3</v>
      </c>
      <c r="P241" s="139">
        <f t="shared" si="13"/>
        <v>3</v>
      </c>
      <c r="Q241" s="139">
        <f t="shared" si="13"/>
        <v>3</v>
      </c>
      <c r="R241" s="139">
        <f t="shared" si="13"/>
        <v>3</v>
      </c>
      <c r="S241" s="139">
        <f t="shared" si="13"/>
        <v>3</v>
      </c>
      <c r="T241" s="139">
        <f t="shared" si="13"/>
        <v>2</v>
      </c>
      <c r="U241" s="139">
        <f t="shared" si="13"/>
        <v>3</v>
      </c>
      <c r="V241" s="139">
        <f t="shared" si="13"/>
        <v>3</v>
      </c>
      <c r="W241" s="2"/>
      <c r="X241" s="4"/>
      <c r="Y241" s="16"/>
      <c r="Z241" s="1"/>
      <c r="AA241" s="1"/>
      <c r="AB241" s="1"/>
    </row>
    <row r="242" spans="1:28" s="133" customFormat="1" outlineLevel="3" x14ac:dyDescent="0.35">
      <c r="A242" s="1"/>
      <c r="B242" s="33"/>
      <c r="C242" s="76">
        <f t="shared" si="6"/>
        <v>4</v>
      </c>
      <c r="D242" s="4"/>
      <c r="E242" s="5"/>
      <c r="F242" s="5"/>
      <c r="G242" s="4"/>
      <c r="H242" s="26"/>
      <c r="I242" s="82"/>
      <c r="J242" s="58"/>
      <c r="K242" s="58">
        <v>3</v>
      </c>
      <c r="L242" s="58">
        <v>0</v>
      </c>
      <c r="M242" s="139">
        <f t="shared" ref="M242:V242" si="14">M237</f>
        <v>1</v>
      </c>
      <c r="N242" s="139">
        <f t="shared" si="14"/>
        <v>2</v>
      </c>
      <c r="O242" s="139">
        <f t="shared" si="14"/>
        <v>3</v>
      </c>
      <c r="P242" s="139">
        <f t="shared" si="14"/>
        <v>4</v>
      </c>
      <c r="Q242" s="139">
        <f t="shared" si="14"/>
        <v>3</v>
      </c>
      <c r="R242" s="139">
        <f t="shared" si="14"/>
        <v>4</v>
      </c>
      <c r="S242" s="139">
        <f t="shared" si="14"/>
        <v>4</v>
      </c>
      <c r="T242" s="139">
        <f t="shared" si="14"/>
        <v>2</v>
      </c>
      <c r="U242" s="139">
        <f t="shared" si="14"/>
        <v>3</v>
      </c>
      <c r="V242" s="139">
        <f t="shared" si="14"/>
        <v>4</v>
      </c>
      <c r="W242" s="2"/>
      <c r="X242" s="4"/>
      <c r="Y242" s="16"/>
      <c r="Z242" s="1"/>
      <c r="AA242" s="1"/>
      <c r="AB242" s="1"/>
    </row>
    <row r="243" spans="1:28" s="133" customFormat="1" outlineLevel="3" x14ac:dyDescent="0.35">
      <c r="A243" s="1"/>
      <c r="B243" s="33"/>
      <c r="C243" s="76">
        <f t="shared" si="6"/>
        <v>4</v>
      </c>
      <c r="D243" s="4"/>
      <c r="E243" s="5"/>
      <c r="F243" s="5"/>
      <c r="G243" s="4"/>
      <c r="H243" s="26"/>
      <c r="I243" s="82"/>
      <c r="J243" s="66"/>
      <c r="K243" s="66">
        <v>4</v>
      </c>
      <c r="L243" s="66">
        <v>0</v>
      </c>
      <c r="M243" s="143">
        <f t="shared" ref="M243:V243" si="15">M242</f>
        <v>1</v>
      </c>
      <c r="N243" s="143">
        <f t="shared" si="15"/>
        <v>2</v>
      </c>
      <c r="O243" s="143">
        <f t="shared" si="15"/>
        <v>3</v>
      </c>
      <c r="P243" s="143">
        <f t="shared" si="15"/>
        <v>4</v>
      </c>
      <c r="Q243" s="143">
        <f t="shared" si="15"/>
        <v>3</v>
      </c>
      <c r="R243" s="143">
        <f t="shared" si="15"/>
        <v>4</v>
      </c>
      <c r="S243" s="143">
        <f t="shared" si="15"/>
        <v>4</v>
      </c>
      <c r="T243" s="143">
        <f t="shared" si="15"/>
        <v>2</v>
      </c>
      <c r="U243" s="143">
        <f t="shared" si="15"/>
        <v>3</v>
      </c>
      <c r="V243" s="143">
        <f t="shared" si="15"/>
        <v>4</v>
      </c>
      <c r="W243" s="2"/>
      <c r="X243" s="4"/>
      <c r="Y243" s="16"/>
      <c r="Z243" s="1"/>
      <c r="AA243" s="1"/>
      <c r="AB243" s="1"/>
    </row>
    <row r="244" spans="1:28" s="133" customFormat="1" outlineLevel="3" x14ac:dyDescent="0.35">
      <c r="A244" s="1"/>
      <c r="B244" s="33"/>
      <c r="C244" s="76">
        <f t="shared" si="6"/>
        <v>4</v>
      </c>
      <c r="D244" s="4"/>
      <c r="E244" s="5"/>
      <c r="F244" s="5"/>
      <c r="G244" s="4"/>
      <c r="H244" s="26"/>
      <c r="I244" s="110"/>
      <c r="J244" s="64">
        <v>2</v>
      </c>
      <c r="K244" s="64">
        <v>0</v>
      </c>
      <c r="L244" s="64">
        <v>0</v>
      </c>
      <c r="M244" s="139">
        <f t="shared" ref="M244:V244" si="16">M239</f>
        <v>1</v>
      </c>
      <c r="N244" s="139">
        <f t="shared" si="16"/>
        <v>1</v>
      </c>
      <c r="O244" s="139">
        <f t="shared" si="16"/>
        <v>1</v>
      </c>
      <c r="P244" s="139">
        <f t="shared" si="16"/>
        <v>1</v>
      </c>
      <c r="Q244" s="139">
        <f t="shared" si="16"/>
        <v>1</v>
      </c>
      <c r="R244" s="139">
        <f t="shared" si="16"/>
        <v>1</v>
      </c>
      <c r="S244" s="139">
        <f t="shared" si="16"/>
        <v>1</v>
      </c>
      <c r="T244" s="139">
        <f t="shared" si="16"/>
        <v>1</v>
      </c>
      <c r="U244" s="139">
        <f t="shared" si="16"/>
        <v>1</v>
      </c>
      <c r="V244" s="139">
        <f t="shared" si="16"/>
        <v>1</v>
      </c>
      <c r="W244" s="2"/>
      <c r="X244" s="4"/>
      <c r="Y244" s="16"/>
      <c r="Z244" s="1"/>
      <c r="AA244" s="1"/>
      <c r="AB244" s="1"/>
    </row>
    <row r="245" spans="1:28" s="133" customFormat="1" outlineLevel="3" x14ac:dyDescent="0.35">
      <c r="A245" s="1"/>
      <c r="B245" s="33"/>
      <c r="C245" s="76">
        <f t="shared" si="6"/>
        <v>4</v>
      </c>
      <c r="D245" s="4"/>
      <c r="E245" s="5"/>
      <c r="F245" s="5"/>
      <c r="G245" s="4"/>
      <c r="H245" s="26"/>
      <c r="I245" s="110"/>
      <c r="J245" s="58"/>
      <c r="K245" s="58">
        <v>1</v>
      </c>
      <c r="L245" s="58">
        <v>0</v>
      </c>
      <c r="M245" s="139">
        <f t="shared" ref="M245:V245" si="17">M240</f>
        <v>1</v>
      </c>
      <c r="N245" s="139">
        <f t="shared" si="17"/>
        <v>2</v>
      </c>
      <c r="O245" s="139">
        <f t="shared" si="17"/>
        <v>2</v>
      </c>
      <c r="P245" s="139">
        <f t="shared" si="17"/>
        <v>2</v>
      </c>
      <c r="Q245" s="139">
        <f t="shared" si="17"/>
        <v>2</v>
      </c>
      <c r="R245" s="139">
        <f t="shared" si="17"/>
        <v>2</v>
      </c>
      <c r="S245" s="139">
        <f t="shared" si="17"/>
        <v>2</v>
      </c>
      <c r="T245" s="139">
        <f t="shared" si="17"/>
        <v>2</v>
      </c>
      <c r="U245" s="139">
        <f t="shared" si="17"/>
        <v>2</v>
      </c>
      <c r="V245" s="139">
        <f t="shared" si="17"/>
        <v>2</v>
      </c>
      <c r="W245" s="2"/>
      <c r="X245" s="4"/>
      <c r="Y245" s="16"/>
      <c r="Z245" s="1"/>
      <c r="AA245" s="1"/>
      <c r="AB245" s="1"/>
    </row>
    <row r="246" spans="1:28" s="133" customFormat="1" outlineLevel="3" x14ac:dyDescent="0.35">
      <c r="A246" s="1"/>
      <c r="B246" s="33"/>
      <c r="C246" s="76">
        <f t="shared" si="6"/>
        <v>4</v>
      </c>
      <c r="D246" s="4"/>
      <c r="E246" s="5"/>
      <c r="F246" s="5"/>
      <c r="G246" s="4"/>
      <c r="H246" s="26"/>
      <c r="I246" s="110"/>
      <c r="J246" s="58"/>
      <c r="K246" s="58">
        <v>2</v>
      </c>
      <c r="L246" s="58">
        <v>0</v>
      </c>
      <c r="M246" s="139">
        <f t="shared" ref="M246:V246" si="18">M241</f>
        <v>1</v>
      </c>
      <c r="N246" s="139">
        <f t="shared" si="18"/>
        <v>2</v>
      </c>
      <c r="O246" s="139">
        <f t="shared" si="18"/>
        <v>3</v>
      </c>
      <c r="P246" s="139">
        <f t="shared" si="18"/>
        <v>3</v>
      </c>
      <c r="Q246" s="139">
        <f t="shared" si="18"/>
        <v>3</v>
      </c>
      <c r="R246" s="139">
        <f t="shared" si="18"/>
        <v>3</v>
      </c>
      <c r="S246" s="139">
        <f t="shared" si="18"/>
        <v>3</v>
      </c>
      <c r="T246" s="139">
        <f t="shared" si="18"/>
        <v>2</v>
      </c>
      <c r="U246" s="139">
        <f t="shared" si="18"/>
        <v>3</v>
      </c>
      <c r="V246" s="139">
        <f t="shared" si="18"/>
        <v>3</v>
      </c>
      <c r="W246" s="2"/>
      <c r="X246" s="4"/>
      <c r="Y246" s="16"/>
      <c r="Z246" s="1"/>
      <c r="AA246" s="1"/>
      <c r="AB246" s="1"/>
    </row>
    <row r="247" spans="1:28" s="133" customFormat="1" outlineLevel="3" x14ac:dyDescent="0.35">
      <c r="A247" s="1"/>
      <c r="B247" s="33"/>
      <c r="C247" s="76">
        <f t="shared" si="6"/>
        <v>4</v>
      </c>
      <c r="D247" s="4"/>
      <c r="E247" s="5"/>
      <c r="F247" s="5"/>
      <c r="G247" s="4"/>
      <c r="H247" s="26"/>
      <c r="I247" s="110"/>
      <c r="J247" s="58"/>
      <c r="K247" s="58">
        <v>3</v>
      </c>
      <c r="L247" s="58">
        <v>0</v>
      </c>
      <c r="M247" s="139">
        <f t="shared" ref="M247:V247" si="19">M242</f>
        <v>1</v>
      </c>
      <c r="N247" s="139">
        <f t="shared" si="19"/>
        <v>2</v>
      </c>
      <c r="O247" s="139">
        <f t="shared" si="19"/>
        <v>3</v>
      </c>
      <c r="P247" s="139">
        <f t="shared" si="19"/>
        <v>4</v>
      </c>
      <c r="Q247" s="139">
        <f t="shared" si="19"/>
        <v>3</v>
      </c>
      <c r="R247" s="139">
        <f t="shared" si="19"/>
        <v>4</v>
      </c>
      <c r="S247" s="139">
        <f t="shared" si="19"/>
        <v>4</v>
      </c>
      <c r="T247" s="139">
        <f t="shared" si="19"/>
        <v>2</v>
      </c>
      <c r="U247" s="139">
        <f t="shared" si="19"/>
        <v>3</v>
      </c>
      <c r="V247" s="139">
        <f t="shared" si="19"/>
        <v>4</v>
      </c>
      <c r="W247" s="2"/>
      <c r="X247" s="4"/>
      <c r="Y247" s="16"/>
      <c r="Z247" s="1"/>
      <c r="AA247" s="1"/>
      <c r="AB247" s="1"/>
    </row>
    <row r="248" spans="1:28" s="133" customFormat="1" outlineLevel="3" x14ac:dyDescent="0.35">
      <c r="A248" s="1"/>
      <c r="B248" s="33"/>
      <c r="C248" s="76">
        <f t="shared" si="6"/>
        <v>4</v>
      </c>
      <c r="D248" s="4"/>
      <c r="E248" s="5"/>
      <c r="F248" s="5"/>
      <c r="G248" s="4"/>
      <c r="H248" s="26"/>
      <c r="I248" s="110"/>
      <c r="J248" s="66"/>
      <c r="K248" s="66">
        <v>4</v>
      </c>
      <c r="L248" s="66">
        <v>0</v>
      </c>
      <c r="M248" s="143">
        <f t="shared" ref="M248:V248" si="20">M247</f>
        <v>1</v>
      </c>
      <c r="N248" s="143">
        <f t="shared" si="20"/>
        <v>2</v>
      </c>
      <c r="O248" s="143">
        <f t="shared" si="20"/>
        <v>3</v>
      </c>
      <c r="P248" s="143">
        <f t="shared" si="20"/>
        <v>4</v>
      </c>
      <c r="Q248" s="143">
        <f t="shared" si="20"/>
        <v>3</v>
      </c>
      <c r="R248" s="143">
        <f t="shared" si="20"/>
        <v>4</v>
      </c>
      <c r="S248" s="143">
        <f t="shared" si="20"/>
        <v>4</v>
      </c>
      <c r="T248" s="143">
        <f t="shared" si="20"/>
        <v>2</v>
      </c>
      <c r="U248" s="143">
        <f t="shared" si="20"/>
        <v>3</v>
      </c>
      <c r="V248" s="143">
        <f t="shared" si="20"/>
        <v>4</v>
      </c>
      <c r="W248" s="2"/>
      <c r="X248" s="4"/>
      <c r="Y248" s="16"/>
      <c r="Z248" s="1"/>
      <c r="AA248" s="1"/>
      <c r="AB248" s="1"/>
    </row>
    <row r="249" spans="1:28" s="133" customFormat="1" outlineLevel="3" x14ac:dyDescent="0.35">
      <c r="A249" s="1"/>
      <c r="B249" s="33"/>
      <c r="C249" s="76">
        <f t="shared" si="6"/>
        <v>4</v>
      </c>
      <c r="D249" s="4"/>
      <c r="E249" s="5"/>
      <c r="F249" s="5"/>
      <c r="G249" s="4"/>
      <c r="H249" s="26"/>
      <c r="I249" s="82"/>
      <c r="J249" s="64">
        <v>3</v>
      </c>
      <c r="K249" s="64">
        <v>0</v>
      </c>
      <c r="L249" s="64">
        <v>0</v>
      </c>
      <c r="M249" s="139">
        <f t="shared" ref="M249:V249" si="21">M244</f>
        <v>1</v>
      </c>
      <c r="N249" s="139">
        <f t="shared" si="21"/>
        <v>1</v>
      </c>
      <c r="O249" s="139">
        <f t="shared" si="21"/>
        <v>1</v>
      </c>
      <c r="P249" s="139">
        <f t="shared" si="21"/>
        <v>1</v>
      </c>
      <c r="Q249" s="139">
        <f t="shared" si="21"/>
        <v>1</v>
      </c>
      <c r="R249" s="139">
        <f t="shared" si="21"/>
        <v>1</v>
      </c>
      <c r="S249" s="139">
        <f t="shared" si="21"/>
        <v>1</v>
      </c>
      <c r="T249" s="139">
        <f t="shared" si="21"/>
        <v>1</v>
      </c>
      <c r="U249" s="139">
        <f t="shared" si="21"/>
        <v>1</v>
      </c>
      <c r="V249" s="139">
        <f t="shared" si="21"/>
        <v>1</v>
      </c>
      <c r="W249" s="2"/>
      <c r="X249" s="4"/>
      <c r="Y249" s="16"/>
      <c r="Z249" s="1"/>
      <c r="AA249" s="1"/>
      <c r="AB249" s="1"/>
    </row>
    <row r="250" spans="1:28" s="133" customFormat="1" outlineLevel="3" x14ac:dyDescent="0.35">
      <c r="A250" s="1"/>
      <c r="B250" s="33"/>
      <c r="C250" s="76">
        <f t="shared" si="6"/>
        <v>4</v>
      </c>
      <c r="D250" s="4"/>
      <c r="E250" s="5"/>
      <c r="F250" s="5"/>
      <c r="G250" s="4"/>
      <c r="H250" s="26"/>
      <c r="I250" s="82"/>
      <c r="J250" s="58"/>
      <c r="K250" s="58">
        <v>1</v>
      </c>
      <c r="L250" s="58">
        <v>0</v>
      </c>
      <c r="M250" s="139">
        <f t="shared" ref="M250:V250" si="22">M245</f>
        <v>1</v>
      </c>
      <c r="N250" s="139">
        <f t="shared" si="22"/>
        <v>2</v>
      </c>
      <c r="O250" s="139">
        <f t="shared" si="22"/>
        <v>2</v>
      </c>
      <c r="P250" s="139">
        <f t="shared" si="22"/>
        <v>2</v>
      </c>
      <c r="Q250" s="139">
        <f t="shared" si="22"/>
        <v>2</v>
      </c>
      <c r="R250" s="139">
        <f t="shared" si="22"/>
        <v>2</v>
      </c>
      <c r="S250" s="139">
        <f t="shared" si="22"/>
        <v>2</v>
      </c>
      <c r="T250" s="139">
        <f t="shared" si="22"/>
        <v>2</v>
      </c>
      <c r="U250" s="139">
        <f t="shared" si="22"/>
        <v>2</v>
      </c>
      <c r="V250" s="139">
        <f t="shared" si="22"/>
        <v>2</v>
      </c>
      <c r="W250" s="2"/>
      <c r="X250" s="4"/>
      <c r="Y250" s="16"/>
      <c r="Z250" s="1"/>
      <c r="AA250" s="1"/>
      <c r="AB250" s="1"/>
    </row>
    <row r="251" spans="1:28" s="133" customFormat="1" outlineLevel="3" x14ac:dyDescent="0.35">
      <c r="A251" s="1"/>
      <c r="B251" s="33"/>
      <c r="C251" s="76">
        <f t="shared" si="6"/>
        <v>4</v>
      </c>
      <c r="D251" s="4"/>
      <c r="E251" s="5"/>
      <c r="F251" s="5"/>
      <c r="G251" s="4"/>
      <c r="H251" s="26"/>
      <c r="I251" s="82"/>
      <c r="J251" s="58"/>
      <c r="K251" s="58">
        <v>2</v>
      </c>
      <c r="L251" s="58">
        <v>0</v>
      </c>
      <c r="M251" s="139">
        <f t="shared" ref="M251:V251" si="23">M246</f>
        <v>1</v>
      </c>
      <c r="N251" s="139">
        <f t="shared" si="23"/>
        <v>2</v>
      </c>
      <c r="O251" s="139">
        <f t="shared" si="23"/>
        <v>3</v>
      </c>
      <c r="P251" s="139">
        <f t="shared" si="23"/>
        <v>3</v>
      </c>
      <c r="Q251" s="139">
        <f t="shared" si="23"/>
        <v>3</v>
      </c>
      <c r="R251" s="139">
        <f t="shared" si="23"/>
        <v>3</v>
      </c>
      <c r="S251" s="139">
        <f t="shared" si="23"/>
        <v>3</v>
      </c>
      <c r="T251" s="139">
        <f t="shared" si="23"/>
        <v>2</v>
      </c>
      <c r="U251" s="139">
        <f t="shared" si="23"/>
        <v>3</v>
      </c>
      <c r="V251" s="139">
        <f t="shared" si="23"/>
        <v>3</v>
      </c>
      <c r="W251" s="2"/>
      <c r="X251" s="4"/>
      <c r="Y251" s="16"/>
      <c r="Z251" s="1"/>
      <c r="AA251" s="1"/>
      <c r="AB251" s="1"/>
    </row>
    <row r="252" spans="1:28" s="133" customFormat="1" outlineLevel="3" x14ac:dyDescent="0.35">
      <c r="A252" s="1"/>
      <c r="B252" s="33"/>
      <c r="C252" s="76">
        <f t="shared" si="6"/>
        <v>4</v>
      </c>
      <c r="D252" s="4"/>
      <c r="E252" s="5"/>
      <c r="F252" s="5"/>
      <c r="G252" s="4"/>
      <c r="H252" s="26"/>
      <c r="I252" s="82"/>
      <c r="J252" s="58"/>
      <c r="K252" s="58">
        <v>3</v>
      </c>
      <c r="L252" s="58">
        <v>0</v>
      </c>
      <c r="M252" s="139">
        <f t="shared" ref="M252:V252" si="24">M247</f>
        <v>1</v>
      </c>
      <c r="N252" s="139">
        <f t="shared" si="24"/>
        <v>2</v>
      </c>
      <c r="O252" s="139">
        <f t="shared" si="24"/>
        <v>3</v>
      </c>
      <c r="P252" s="139">
        <f t="shared" si="24"/>
        <v>4</v>
      </c>
      <c r="Q252" s="139">
        <f t="shared" si="24"/>
        <v>3</v>
      </c>
      <c r="R252" s="139">
        <f t="shared" si="24"/>
        <v>4</v>
      </c>
      <c r="S252" s="139">
        <f t="shared" si="24"/>
        <v>4</v>
      </c>
      <c r="T252" s="139">
        <f t="shared" si="24"/>
        <v>2</v>
      </c>
      <c r="U252" s="139">
        <f t="shared" si="24"/>
        <v>3</v>
      </c>
      <c r="V252" s="139">
        <f t="shared" si="24"/>
        <v>4</v>
      </c>
      <c r="W252" s="2"/>
      <c r="X252" s="4"/>
      <c r="Y252" s="16"/>
      <c r="Z252" s="1"/>
      <c r="AA252" s="1"/>
      <c r="AB252" s="1"/>
    </row>
    <row r="253" spans="1:28" s="133" customFormat="1" outlineLevel="3" x14ac:dyDescent="0.35">
      <c r="A253" s="1"/>
      <c r="B253" s="33"/>
      <c r="C253" s="76">
        <f t="shared" si="6"/>
        <v>4</v>
      </c>
      <c r="D253" s="4"/>
      <c r="E253" s="5"/>
      <c r="F253" s="5"/>
      <c r="G253" s="4"/>
      <c r="H253" s="26"/>
      <c r="I253" s="65"/>
      <c r="J253" s="66"/>
      <c r="K253" s="66">
        <v>4</v>
      </c>
      <c r="L253" s="66">
        <v>0</v>
      </c>
      <c r="M253" s="143">
        <f t="shared" ref="M253:V253" si="25">M252</f>
        <v>1</v>
      </c>
      <c r="N253" s="143">
        <f t="shared" si="25"/>
        <v>2</v>
      </c>
      <c r="O253" s="143">
        <f t="shared" si="25"/>
        <v>3</v>
      </c>
      <c r="P253" s="143">
        <f t="shared" si="25"/>
        <v>4</v>
      </c>
      <c r="Q253" s="143">
        <f t="shared" si="25"/>
        <v>3</v>
      </c>
      <c r="R253" s="143">
        <f t="shared" si="25"/>
        <v>4</v>
      </c>
      <c r="S253" s="143">
        <f t="shared" si="25"/>
        <v>4</v>
      </c>
      <c r="T253" s="143">
        <f t="shared" si="25"/>
        <v>2</v>
      </c>
      <c r="U253" s="143">
        <f t="shared" si="25"/>
        <v>3</v>
      </c>
      <c r="V253" s="143">
        <f t="shared" si="25"/>
        <v>4</v>
      </c>
      <c r="W253" s="2"/>
      <c r="X253" s="4"/>
      <c r="Y253" s="16"/>
      <c r="Z253" s="1"/>
      <c r="AA253" s="1"/>
      <c r="AB253" s="1"/>
    </row>
    <row r="254" spans="1:28" s="133" customFormat="1" outlineLevel="3" x14ac:dyDescent="0.35">
      <c r="A254" s="1"/>
      <c r="B254" s="33"/>
      <c r="C254" s="76">
        <f t="shared" si="6"/>
        <v>4</v>
      </c>
      <c r="D254" s="4"/>
      <c r="E254" s="5"/>
      <c r="F254" s="5"/>
      <c r="G254" s="4"/>
      <c r="H254" s="26"/>
      <c r="I254" s="134">
        <v>2</v>
      </c>
      <c r="J254" s="59">
        <v>0</v>
      </c>
      <c r="K254" s="64">
        <v>0</v>
      </c>
      <c r="L254" s="64">
        <v>0</v>
      </c>
      <c r="M254" s="115">
        <v>1</v>
      </c>
      <c r="N254" s="115">
        <v>1</v>
      </c>
      <c r="O254" s="115">
        <v>1</v>
      </c>
      <c r="P254" s="115">
        <v>1</v>
      </c>
      <c r="Q254" s="115">
        <v>1</v>
      </c>
      <c r="R254" s="115">
        <v>1</v>
      </c>
      <c r="S254" s="115">
        <v>1</v>
      </c>
      <c r="T254" s="115">
        <v>1</v>
      </c>
      <c r="U254" s="115">
        <v>1</v>
      </c>
      <c r="V254" s="115">
        <v>1</v>
      </c>
      <c r="W254" s="2"/>
      <c r="X254" s="4"/>
      <c r="Y254" s="16"/>
      <c r="Z254" s="1"/>
      <c r="AA254" s="1"/>
      <c r="AB254" s="1"/>
    </row>
    <row r="255" spans="1:28" s="133" customFormat="1" outlineLevel="3" x14ac:dyDescent="0.35">
      <c r="A255" s="1"/>
      <c r="B255" s="33"/>
      <c r="C255" s="76">
        <f t="shared" si="6"/>
        <v>4</v>
      </c>
      <c r="D255" s="4"/>
      <c r="E255" s="5"/>
      <c r="F255" s="5"/>
      <c r="G255" s="4"/>
      <c r="H255" s="26"/>
      <c r="I255" s="110"/>
      <c r="J255" s="110"/>
      <c r="K255" s="58">
        <v>1</v>
      </c>
      <c r="L255" s="58">
        <v>0</v>
      </c>
      <c r="M255" s="116">
        <v>1</v>
      </c>
      <c r="N255" s="116">
        <v>1</v>
      </c>
      <c r="O255" s="116">
        <v>1</v>
      </c>
      <c r="P255" s="116">
        <v>1</v>
      </c>
      <c r="Q255" s="116">
        <v>1</v>
      </c>
      <c r="R255" s="116">
        <v>1</v>
      </c>
      <c r="S255" s="116">
        <v>1</v>
      </c>
      <c r="T255" s="116">
        <v>1</v>
      </c>
      <c r="U255" s="116">
        <v>1</v>
      </c>
      <c r="V255" s="116">
        <v>1</v>
      </c>
      <c r="W255" s="2"/>
      <c r="X255" s="4"/>
      <c r="Y255" s="16"/>
      <c r="Z255" s="1"/>
      <c r="AA255" s="1"/>
      <c r="AB255" s="1"/>
    </row>
    <row r="256" spans="1:28" s="133" customFormat="1" outlineLevel="3" x14ac:dyDescent="0.35">
      <c r="A256" s="1"/>
      <c r="B256" s="33"/>
      <c r="C256" s="76">
        <f t="shared" si="6"/>
        <v>4</v>
      </c>
      <c r="D256" s="4"/>
      <c r="E256" s="5"/>
      <c r="F256" s="5"/>
      <c r="G256" s="4"/>
      <c r="H256" s="26"/>
      <c r="I256" s="110"/>
      <c r="J256" s="110"/>
      <c r="K256" s="58">
        <v>2</v>
      </c>
      <c r="L256" s="58">
        <v>0</v>
      </c>
      <c r="M256" s="116">
        <v>1</v>
      </c>
      <c r="N256" s="116">
        <v>1</v>
      </c>
      <c r="O256" s="116">
        <v>1</v>
      </c>
      <c r="P256" s="116">
        <v>1</v>
      </c>
      <c r="Q256" s="116">
        <v>1</v>
      </c>
      <c r="R256" s="116">
        <v>1</v>
      </c>
      <c r="S256" s="116">
        <v>1</v>
      </c>
      <c r="T256" s="116">
        <v>1</v>
      </c>
      <c r="U256" s="116">
        <v>1</v>
      </c>
      <c r="V256" s="116">
        <v>1</v>
      </c>
      <c r="W256" s="2"/>
      <c r="X256" s="4"/>
      <c r="Y256" s="16"/>
      <c r="Z256" s="1"/>
      <c r="AA256" s="1"/>
      <c r="AB256" s="1"/>
    </row>
    <row r="257" spans="1:28" s="133" customFormat="1" outlineLevel="3" x14ac:dyDescent="0.35">
      <c r="A257" s="1"/>
      <c r="B257" s="33"/>
      <c r="C257" s="76">
        <f t="shared" si="6"/>
        <v>4</v>
      </c>
      <c r="D257" s="4"/>
      <c r="E257" s="5"/>
      <c r="F257" s="5"/>
      <c r="G257" s="4"/>
      <c r="H257" s="26"/>
      <c r="I257" s="110"/>
      <c r="J257" s="110"/>
      <c r="K257" s="58">
        <v>3</v>
      </c>
      <c r="L257" s="58">
        <v>0</v>
      </c>
      <c r="M257" s="116">
        <v>1</v>
      </c>
      <c r="N257" s="116">
        <v>1</v>
      </c>
      <c r="O257" s="116">
        <v>1</v>
      </c>
      <c r="P257" s="116">
        <v>1</v>
      </c>
      <c r="Q257" s="116">
        <v>1</v>
      </c>
      <c r="R257" s="116">
        <v>1</v>
      </c>
      <c r="S257" s="116">
        <v>1</v>
      </c>
      <c r="T257" s="116">
        <v>1</v>
      </c>
      <c r="U257" s="116">
        <v>1</v>
      </c>
      <c r="V257" s="116">
        <v>1</v>
      </c>
      <c r="W257" s="2"/>
      <c r="X257" s="4"/>
      <c r="Y257" s="16"/>
      <c r="Z257" s="1"/>
      <c r="AA257" s="1"/>
      <c r="AB257" s="1"/>
    </row>
    <row r="258" spans="1:28" s="133" customFormat="1" outlineLevel="3" x14ac:dyDescent="0.35">
      <c r="A258" s="1"/>
      <c r="B258" s="33"/>
      <c r="C258" s="76">
        <f t="shared" si="6"/>
        <v>4</v>
      </c>
      <c r="D258" s="4"/>
      <c r="E258" s="5"/>
      <c r="F258" s="5"/>
      <c r="G258" s="4"/>
      <c r="H258" s="26"/>
      <c r="I258" s="110"/>
      <c r="J258" s="110"/>
      <c r="K258" s="66">
        <v>4</v>
      </c>
      <c r="L258" s="66">
        <v>0</v>
      </c>
      <c r="M258" s="117">
        <v>1</v>
      </c>
      <c r="N258" s="117">
        <v>1</v>
      </c>
      <c r="O258" s="117">
        <v>1</v>
      </c>
      <c r="P258" s="117">
        <v>1</v>
      </c>
      <c r="Q258" s="117">
        <v>1</v>
      </c>
      <c r="R258" s="117">
        <v>1</v>
      </c>
      <c r="S258" s="117">
        <v>1</v>
      </c>
      <c r="T258" s="117">
        <v>1</v>
      </c>
      <c r="U258" s="117">
        <v>1</v>
      </c>
      <c r="V258" s="117">
        <v>1</v>
      </c>
      <c r="W258" s="2"/>
      <c r="X258" s="4"/>
      <c r="Y258" s="16"/>
      <c r="Z258" s="1"/>
      <c r="AA258" s="1"/>
      <c r="AB258" s="1"/>
    </row>
    <row r="259" spans="1:28" s="133" customFormat="1" outlineLevel="3" x14ac:dyDescent="0.35">
      <c r="A259" s="1"/>
      <c r="B259" s="33"/>
      <c r="C259" s="76">
        <f t="shared" si="6"/>
        <v>4</v>
      </c>
      <c r="D259" s="4"/>
      <c r="E259" s="5"/>
      <c r="F259" s="5"/>
      <c r="G259" s="4"/>
      <c r="H259" s="26"/>
      <c r="I259" s="82"/>
      <c r="J259" s="121">
        <v>1</v>
      </c>
      <c r="K259" s="121">
        <v>0</v>
      </c>
      <c r="L259" s="121">
        <v>0</v>
      </c>
      <c r="M259" s="139">
        <f>M234</f>
        <v>1</v>
      </c>
      <c r="N259" s="139">
        <f t="shared" ref="N259:V259" si="26">N234</f>
        <v>1</v>
      </c>
      <c r="O259" s="139">
        <f t="shared" si="26"/>
        <v>1</v>
      </c>
      <c r="P259" s="139">
        <f t="shared" si="26"/>
        <v>1</v>
      </c>
      <c r="Q259" s="139">
        <f t="shared" si="26"/>
        <v>1</v>
      </c>
      <c r="R259" s="139">
        <f t="shared" si="26"/>
        <v>1</v>
      </c>
      <c r="S259" s="139">
        <f t="shared" si="26"/>
        <v>1</v>
      </c>
      <c r="T259" s="139">
        <f t="shared" si="26"/>
        <v>1</v>
      </c>
      <c r="U259" s="139">
        <f t="shared" si="26"/>
        <v>1</v>
      </c>
      <c r="V259" s="139">
        <f t="shared" si="26"/>
        <v>1</v>
      </c>
      <c r="W259" s="2"/>
      <c r="X259" s="4"/>
      <c r="Y259" s="16"/>
      <c r="Z259" s="1"/>
      <c r="AA259" s="1"/>
      <c r="AB259" s="1"/>
    </row>
    <row r="260" spans="1:28" s="133" customFormat="1" outlineLevel="3" x14ac:dyDescent="0.35">
      <c r="A260" s="1"/>
      <c r="B260" s="33"/>
      <c r="C260" s="76">
        <f t="shared" si="6"/>
        <v>4</v>
      </c>
      <c r="D260" s="4"/>
      <c r="E260" s="5"/>
      <c r="F260" s="5"/>
      <c r="G260" s="4"/>
      <c r="H260" s="26"/>
      <c r="I260" s="82"/>
      <c r="J260" s="58"/>
      <c r="K260" s="58">
        <v>1</v>
      </c>
      <c r="L260" s="58">
        <v>0</v>
      </c>
      <c r="M260" s="139">
        <f t="shared" ref="M260:V260" si="27">M235</f>
        <v>1</v>
      </c>
      <c r="N260" s="139">
        <f t="shared" si="27"/>
        <v>2</v>
      </c>
      <c r="O260" s="139">
        <f t="shared" si="27"/>
        <v>2</v>
      </c>
      <c r="P260" s="139">
        <f t="shared" si="27"/>
        <v>2</v>
      </c>
      <c r="Q260" s="139">
        <f t="shared" si="27"/>
        <v>2</v>
      </c>
      <c r="R260" s="139">
        <f t="shared" si="27"/>
        <v>2</v>
      </c>
      <c r="S260" s="139">
        <f t="shared" si="27"/>
        <v>2</v>
      </c>
      <c r="T260" s="139">
        <f t="shared" si="27"/>
        <v>2</v>
      </c>
      <c r="U260" s="139">
        <f t="shared" si="27"/>
        <v>2</v>
      </c>
      <c r="V260" s="139">
        <f t="shared" si="27"/>
        <v>2</v>
      </c>
      <c r="W260" s="2"/>
      <c r="X260" s="4"/>
      <c r="Y260" s="16"/>
      <c r="Z260" s="1"/>
      <c r="AA260" s="1"/>
      <c r="AB260" s="1"/>
    </row>
    <row r="261" spans="1:28" s="133" customFormat="1" outlineLevel="3" x14ac:dyDescent="0.35">
      <c r="A261" s="1"/>
      <c r="B261" s="33"/>
      <c r="C261" s="76">
        <f t="shared" si="6"/>
        <v>4</v>
      </c>
      <c r="D261" s="4"/>
      <c r="E261" s="5"/>
      <c r="F261" s="5"/>
      <c r="G261" s="4"/>
      <c r="H261" s="26"/>
      <c r="I261" s="82"/>
      <c r="J261" s="58"/>
      <c r="K261" s="58">
        <v>2</v>
      </c>
      <c r="L261" s="58">
        <v>0</v>
      </c>
      <c r="M261" s="139">
        <f t="shared" ref="M261:V261" si="28">M236</f>
        <v>1</v>
      </c>
      <c r="N261" s="139">
        <f t="shared" si="28"/>
        <v>2</v>
      </c>
      <c r="O261" s="139">
        <f t="shared" si="28"/>
        <v>3</v>
      </c>
      <c r="P261" s="139">
        <f t="shared" si="28"/>
        <v>3</v>
      </c>
      <c r="Q261" s="139">
        <f t="shared" si="28"/>
        <v>3</v>
      </c>
      <c r="R261" s="139">
        <f t="shared" si="28"/>
        <v>3</v>
      </c>
      <c r="S261" s="139">
        <f t="shared" si="28"/>
        <v>3</v>
      </c>
      <c r="T261" s="139">
        <f t="shared" si="28"/>
        <v>2</v>
      </c>
      <c r="U261" s="139">
        <f t="shared" si="28"/>
        <v>3</v>
      </c>
      <c r="V261" s="139">
        <f t="shared" si="28"/>
        <v>3</v>
      </c>
      <c r="W261" s="2"/>
      <c r="X261" s="4"/>
      <c r="Y261" s="16"/>
      <c r="Z261" s="1"/>
      <c r="AA261" s="1"/>
      <c r="AB261" s="1"/>
    </row>
    <row r="262" spans="1:28" s="133" customFormat="1" outlineLevel="3" x14ac:dyDescent="0.35">
      <c r="A262" s="1"/>
      <c r="B262" s="33"/>
      <c r="C262" s="76">
        <f t="shared" si="6"/>
        <v>4</v>
      </c>
      <c r="D262" s="4"/>
      <c r="E262" s="5"/>
      <c r="F262" s="5"/>
      <c r="G262" s="4"/>
      <c r="H262" s="26"/>
      <c r="I262" s="82"/>
      <c r="J262" s="58"/>
      <c r="K262" s="58">
        <v>3</v>
      </c>
      <c r="L262" s="58">
        <v>0</v>
      </c>
      <c r="M262" s="139">
        <f t="shared" ref="M262:V262" si="29">M237</f>
        <v>1</v>
      </c>
      <c r="N262" s="139">
        <f t="shared" si="29"/>
        <v>2</v>
      </c>
      <c r="O262" s="139">
        <f t="shared" si="29"/>
        <v>3</v>
      </c>
      <c r="P262" s="139">
        <f t="shared" si="29"/>
        <v>4</v>
      </c>
      <c r="Q262" s="139">
        <f t="shared" si="29"/>
        <v>3</v>
      </c>
      <c r="R262" s="139">
        <f t="shared" si="29"/>
        <v>4</v>
      </c>
      <c r="S262" s="139">
        <f t="shared" si="29"/>
        <v>4</v>
      </c>
      <c r="T262" s="139">
        <f t="shared" si="29"/>
        <v>2</v>
      </c>
      <c r="U262" s="139">
        <f t="shared" si="29"/>
        <v>3</v>
      </c>
      <c r="V262" s="139">
        <f t="shared" si="29"/>
        <v>4</v>
      </c>
      <c r="W262" s="2"/>
      <c r="X262" s="4"/>
      <c r="Y262" s="16"/>
      <c r="Z262" s="1"/>
      <c r="AA262" s="1"/>
      <c r="AB262" s="1"/>
    </row>
    <row r="263" spans="1:28" s="133" customFormat="1" outlineLevel="3" x14ac:dyDescent="0.35">
      <c r="A263" s="1"/>
      <c r="B263" s="33"/>
      <c r="C263" s="76">
        <f t="shared" si="6"/>
        <v>4</v>
      </c>
      <c r="D263" s="4"/>
      <c r="E263" s="5"/>
      <c r="F263" s="5"/>
      <c r="G263" s="4"/>
      <c r="H263" s="26"/>
      <c r="I263" s="82"/>
      <c r="J263" s="66"/>
      <c r="K263" s="66">
        <v>4</v>
      </c>
      <c r="L263" s="66">
        <v>0</v>
      </c>
      <c r="M263" s="143">
        <f t="shared" ref="M263:V263" si="30">M262</f>
        <v>1</v>
      </c>
      <c r="N263" s="143">
        <f t="shared" si="30"/>
        <v>2</v>
      </c>
      <c r="O263" s="143">
        <f t="shared" si="30"/>
        <v>3</v>
      </c>
      <c r="P263" s="143">
        <f t="shared" si="30"/>
        <v>4</v>
      </c>
      <c r="Q263" s="143">
        <f t="shared" si="30"/>
        <v>3</v>
      </c>
      <c r="R263" s="143">
        <f t="shared" si="30"/>
        <v>4</v>
      </c>
      <c r="S263" s="143">
        <f t="shared" si="30"/>
        <v>4</v>
      </c>
      <c r="T263" s="143">
        <f t="shared" si="30"/>
        <v>2</v>
      </c>
      <c r="U263" s="143">
        <f t="shared" si="30"/>
        <v>3</v>
      </c>
      <c r="V263" s="143">
        <f t="shared" si="30"/>
        <v>4</v>
      </c>
      <c r="W263" s="2"/>
      <c r="X263" s="4"/>
      <c r="Y263" s="16"/>
      <c r="Z263" s="1"/>
      <c r="AA263" s="1"/>
      <c r="AB263" s="1"/>
    </row>
    <row r="264" spans="1:28" s="133" customFormat="1" outlineLevel="3" x14ac:dyDescent="0.35">
      <c r="A264" s="1"/>
      <c r="B264" s="33"/>
      <c r="C264" s="76">
        <f t="shared" si="6"/>
        <v>4</v>
      </c>
      <c r="D264" s="4"/>
      <c r="E264" s="5"/>
      <c r="F264" s="5"/>
      <c r="G264" s="4"/>
      <c r="H264" s="26"/>
      <c r="I264" s="110"/>
      <c r="J264" s="64">
        <v>2</v>
      </c>
      <c r="K264" s="64">
        <v>0</v>
      </c>
      <c r="L264" s="64">
        <v>0</v>
      </c>
      <c r="M264" s="115">
        <v>1</v>
      </c>
      <c r="N264" s="115">
        <v>2</v>
      </c>
      <c r="O264" s="115">
        <v>2</v>
      </c>
      <c r="P264" s="115">
        <v>2</v>
      </c>
      <c r="Q264" s="115">
        <v>2</v>
      </c>
      <c r="R264" s="115">
        <v>2</v>
      </c>
      <c r="S264" s="115">
        <v>2</v>
      </c>
      <c r="T264" s="115">
        <v>1</v>
      </c>
      <c r="U264" s="115">
        <v>1</v>
      </c>
      <c r="V264" s="115">
        <v>1</v>
      </c>
      <c r="W264" s="2"/>
      <c r="X264" s="4"/>
      <c r="Y264" s="16"/>
      <c r="Z264" s="1"/>
      <c r="AA264" s="1"/>
      <c r="AB264" s="1"/>
    </row>
    <row r="265" spans="1:28" s="133" customFormat="1" outlineLevel="3" x14ac:dyDescent="0.35">
      <c r="A265" s="1"/>
      <c r="B265" s="33"/>
      <c r="C265" s="76">
        <f t="shared" si="6"/>
        <v>4</v>
      </c>
      <c r="D265" s="4"/>
      <c r="E265" s="5"/>
      <c r="F265" s="5"/>
      <c r="G265" s="4"/>
      <c r="H265" s="26"/>
      <c r="I265" s="110"/>
      <c r="J265" s="58"/>
      <c r="K265" s="58">
        <v>1</v>
      </c>
      <c r="L265" s="58">
        <v>0</v>
      </c>
      <c r="M265" s="116">
        <v>1</v>
      </c>
      <c r="N265" s="116">
        <v>2</v>
      </c>
      <c r="O265" s="135">
        <f>N265</f>
        <v>2</v>
      </c>
      <c r="P265" s="135">
        <f>O265</f>
        <v>2</v>
      </c>
      <c r="Q265" s="135">
        <f>P265</f>
        <v>2</v>
      </c>
      <c r="R265" s="135">
        <f>Q265</f>
        <v>2</v>
      </c>
      <c r="S265" s="135">
        <f>R265</f>
        <v>2</v>
      </c>
      <c r="T265" s="31">
        <v>8</v>
      </c>
      <c r="U265" s="31">
        <v>8</v>
      </c>
      <c r="V265" s="31">
        <v>8</v>
      </c>
      <c r="W265" s="2"/>
      <c r="X265" s="4"/>
      <c r="Y265" s="16"/>
      <c r="Z265" s="1"/>
      <c r="AA265" s="1"/>
      <c r="AB265" s="1"/>
    </row>
    <row r="266" spans="1:28" s="133" customFormat="1" outlineLevel="3" x14ac:dyDescent="0.35">
      <c r="A266" s="1"/>
      <c r="B266" s="33"/>
      <c r="C266" s="76">
        <f t="shared" si="6"/>
        <v>4</v>
      </c>
      <c r="D266" s="4"/>
      <c r="E266" s="5"/>
      <c r="F266" s="5"/>
      <c r="G266" s="4"/>
      <c r="H266" s="26"/>
      <c r="I266" s="110"/>
      <c r="J266" s="58"/>
      <c r="K266" s="58">
        <v>2</v>
      </c>
      <c r="L266" s="58">
        <v>0</v>
      </c>
      <c r="M266" s="116">
        <v>1</v>
      </c>
      <c r="N266" s="116">
        <v>2</v>
      </c>
      <c r="O266" s="116">
        <v>3</v>
      </c>
      <c r="P266" s="116">
        <v>3</v>
      </c>
      <c r="Q266" s="136">
        <f>O266</f>
        <v>3</v>
      </c>
      <c r="R266" s="136">
        <f>P266</f>
        <v>3</v>
      </c>
      <c r="S266" s="137">
        <f>P266</f>
        <v>3</v>
      </c>
      <c r="T266" s="31">
        <v>8</v>
      </c>
      <c r="U266" s="31">
        <v>9</v>
      </c>
      <c r="V266" s="135">
        <f>U266</f>
        <v>9</v>
      </c>
      <c r="W266" s="2"/>
      <c r="X266" s="4"/>
      <c r="Y266" s="16"/>
      <c r="Z266" s="1"/>
      <c r="AA266" s="1"/>
      <c r="AB266" s="1"/>
    </row>
    <row r="267" spans="1:28" s="133" customFormat="1" outlineLevel="3" x14ac:dyDescent="0.35">
      <c r="A267" s="1"/>
      <c r="B267" s="33"/>
      <c r="C267" s="76">
        <f t="shared" si="6"/>
        <v>4</v>
      </c>
      <c r="D267" s="4"/>
      <c r="E267" s="5"/>
      <c r="F267" s="5"/>
      <c r="G267" s="4"/>
      <c r="H267" s="26"/>
      <c r="I267" s="110"/>
      <c r="J267" s="58"/>
      <c r="K267" s="58">
        <v>3</v>
      </c>
      <c r="L267" s="58">
        <v>0</v>
      </c>
      <c r="M267" s="116">
        <v>1</v>
      </c>
      <c r="N267" s="116">
        <v>2</v>
      </c>
      <c r="O267" s="116">
        <v>3</v>
      </c>
      <c r="P267" s="116">
        <v>4</v>
      </c>
      <c r="Q267" s="136">
        <f>O267</f>
        <v>3</v>
      </c>
      <c r="R267" s="136">
        <f>P267</f>
        <v>4</v>
      </c>
      <c r="S267" s="137">
        <f>P267</f>
        <v>4</v>
      </c>
      <c r="T267" s="31">
        <v>8</v>
      </c>
      <c r="U267" s="31">
        <v>9</v>
      </c>
      <c r="V267" s="31">
        <v>10</v>
      </c>
      <c r="W267" s="2"/>
      <c r="X267" s="4"/>
      <c r="Y267" s="16"/>
      <c r="Z267" s="1"/>
      <c r="AA267" s="1"/>
      <c r="AB267" s="1"/>
    </row>
    <row r="268" spans="1:28" s="133" customFormat="1" outlineLevel="3" x14ac:dyDescent="0.35">
      <c r="A268" s="1"/>
      <c r="B268" s="33"/>
      <c r="C268" s="76">
        <f t="shared" si="6"/>
        <v>4</v>
      </c>
      <c r="D268" s="4"/>
      <c r="E268" s="5"/>
      <c r="F268" s="5"/>
      <c r="G268" s="4"/>
      <c r="H268" s="26"/>
      <c r="I268" s="110"/>
      <c r="J268" s="66"/>
      <c r="K268" s="66">
        <v>4</v>
      </c>
      <c r="L268" s="66">
        <v>0</v>
      </c>
      <c r="M268" s="143">
        <f t="shared" ref="M268:V268" si="31">M267</f>
        <v>1</v>
      </c>
      <c r="N268" s="143">
        <f t="shared" si="31"/>
        <v>2</v>
      </c>
      <c r="O268" s="143">
        <f t="shared" si="31"/>
        <v>3</v>
      </c>
      <c r="P268" s="143">
        <f t="shared" si="31"/>
        <v>4</v>
      </c>
      <c r="Q268" s="143">
        <f t="shared" si="31"/>
        <v>3</v>
      </c>
      <c r="R268" s="143">
        <f t="shared" si="31"/>
        <v>4</v>
      </c>
      <c r="S268" s="143">
        <f t="shared" si="31"/>
        <v>4</v>
      </c>
      <c r="T268" s="143">
        <f t="shared" si="31"/>
        <v>8</v>
      </c>
      <c r="U268" s="143">
        <f t="shared" si="31"/>
        <v>9</v>
      </c>
      <c r="V268" s="143">
        <f t="shared" si="31"/>
        <v>10</v>
      </c>
      <c r="W268" s="2"/>
      <c r="X268" s="4"/>
      <c r="Y268" s="16"/>
      <c r="Z268" s="1"/>
      <c r="AA268" s="1"/>
      <c r="AB268" s="1"/>
    </row>
    <row r="269" spans="1:28" s="133" customFormat="1" outlineLevel="3" x14ac:dyDescent="0.35">
      <c r="A269" s="1"/>
      <c r="B269" s="33"/>
      <c r="C269" s="76">
        <f t="shared" si="6"/>
        <v>4</v>
      </c>
      <c r="D269" s="4"/>
      <c r="E269" s="5"/>
      <c r="F269" s="5"/>
      <c r="G269" s="4"/>
      <c r="H269" s="26"/>
      <c r="I269" s="82"/>
      <c r="J269" s="64">
        <v>3</v>
      </c>
      <c r="K269" s="64">
        <v>0</v>
      </c>
      <c r="L269" s="64">
        <v>0</v>
      </c>
      <c r="M269" s="115">
        <v>1</v>
      </c>
      <c r="N269" s="31">
        <v>2</v>
      </c>
      <c r="O269" s="31">
        <v>3</v>
      </c>
      <c r="P269" s="31">
        <v>4</v>
      </c>
      <c r="Q269" s="137">
        <f>N269</f>
        <v>2</v>
      </c>
      <c r="R269" s="137">
        <f>O269</f>
        <v>3</v>
      </c>
      <c r="S269" s="140">
        <f>N269</f>
        <v>2</v>
      </c>
      <c r="T269" s="141">
        <f>M269</f>
        <v>1</v>
      </c>
      <c r="U269" s="135">
        <f>T269</f>
        <v>1</v>
      </c>
      <c r="V269" s="135">
        <f>U269</f>
        <v>1</v>
      </c>
      <c r="W269" s="2"/>
      <c r="X269" s="4"/>
      <c r="Y269" s="16"/>
      <c r="Z269" s="1"/>
      <c r="AA269" s="1"/>
      <c r="AB269" s="1"/>
    </row>
    <row r="270" spans="1:28" s="133" customFormat="1" outlineLevel="3" x14ac:dyDescent="0.35">
      <c r="A270" s="1"/>
      <c r="B270" s="33"/>
      <c r="C270" s="76">
        <f t="shared" si="6"/>
        <v>4</v>
      </c>
      <c r="D270" s="4"/>
      <c r="E270" s="5"/>
      <c r="F270" s="5"/>
      <c r="G270" s="4"/>
      <c r="H270" s="26"/>
      <c r="I270" s="82"/>
      <c r="J270" s="58"/>
      <c r="K270" s="58">
        <v>1</v>
      </c>
      <c r="L270" s="58">
        <v>0</v>
      </c>
      <c r="M270" s="116">
        <v>1</v>
      </c>
      <c r="N270" s="116">
        <v>2</v>
      </c>
      <c r="O270" s="31">
        <v>3</v>
      </c>
      <c r="P270" s="31">
        <v>4</v>
      </c>
      <c r="Q270" s="137">
        <f>N270</f>
        <v>2</v>
      </c>
      <c r="R270" s="137">
        <f>O270</f>
        <v>3</v>
      </c>
      <c r="S270" s="140">
        <f>N270</f>
        <v>2</v>
      </c>
      <c r="T270" s="31">
        <v>8</v>
      </c>
      <c r="U270" s="135">
        <f>T270</f>
        <v>8</v>
      </c>
      <c r="V270" s="135">
        <f>U270</f>
        <v>8</v>
      </c>
      <c r="W270" s="2"/>
      <c r="X270" s="4"/>
      <c r="Y270" s="16"/>
      <c r="Z270" s="1"/>
      <c r="AA270" s="1"/>
      <c r="AB270" s="1"/>
    </row>
    <row r="271" spans="1:28" s="133" customFormat="1" outlineLevel="3" x14ac:dyDescent="0.35">
      <c r="A271" s="1"/>
      <c r="B271" s="33"/>
      <c r="C271" s="76">
        <f t="shared" si="6"/>
        <v>4</v>
      </c>
      <c r="D271" s="4"/>
      <c r="E271" s="5"/>
      <c r="F271" s="5"/>
      <c r="G271" s="4"/>
      <c r="H271" s="26"/>
      <c r="I271" s="82"/>
      <c r="J271" s="58"/>
      <c r="K271" s="58">
        <v>2</v>
      </c>
      <c r="L271" s="58">
        <v>0</v>
      </c>
      <c r="M271" s="116">
        <v>1</v>
      </c>
      <c r="N271" s="116">
        <v>2</v>
      </c>
      <c r="O271" s="116">
        <v>3</v>
      </c>
      <c r="P271" s="116">
        <v>4</v>
      </c>
      <c r="Q271" s="31">
        <v>5</v>
      </c>
      <c r="R271" s="137">
        <f>O271</f>
        <v>3</v>
      </c>
      <c r="S271" s="136">
        <f>Q271</f>
        <v>5</v>
      </c>
      <c r="T271" s="31">
        <v>8</v>
      </c>
      <c r="U271" s="31">
        <v>9</v>
      </c>
      <c r="V271" s="135">
        <f>U271</f>
        <v>9</v>
      </c>
      <c r="W271" s="2"/>
      <c r="X271" s="4"/>
      <c r="Y271" s="16"/>
      <c r="Z271" s="1"/>
      <c r="AA271" s="1"/>
      <c r="AB271" s="1"/>
    </row>
    <row r="272" spans="1:28" s="133" customFormat="1" outlineLevel="3" x14ac:dyDescent="0.35">
      <c r="A272" s="1"/>
      <c r="B272" s="33"/>
      <c r="C272" s="76">
        <f t="shared" si="6"/>
        <v>4</v>
      </c>
      <c r="D272" s="4"/>
      <c r="E272" s="5"/>
      <c r="F272" s="5"/>
      <c r="G272" s="4"/>
      <c r="H272" s="26"/>
      <c r="I272" s="82"/>
      <c r="J272" s="58"/>
      <c r="K272" s="58">
        <v>3</v>
      </c>
      <c r="L272" s="58">
        <v>0</v>
      </c>
      <c r="M272" s="116">
        <v>1</v>
      </c>
      <c r="N272" s="116">
        <v>2</v>
      </c>
      <c r="O272" s="116">
        <v>3</v>
      </c>
      <c r="P272" s="116">
        <v>4</v>
      </c>
      <c r="Q272" s="31">
        <v>5</v>
      </c>
      <c r="R272" s="31">
        <v>6</v>
      </c>
      <c r="S272" s="31">
        <v>7</v>
      </c>
      <c r="T272" s="31">
        <v>8</v>
      </c>
      <c r="U272" s="31">
        <v>9</v>
      </c>
      <c r="V272" s="31">
        <v>10</v>
      </c>
      <c r="W272" s="2"/>
      <c r="X272" s="4"/>
      <c r="Y272" s="16"/>
      <c r="Z272" s="1"/>
      <c r="AA272" s="1"/>
      <c r="AB272" s="1"/>
    </row>
    <row r="273" spans="1:28" s="133" customFormat="1" outlineLevel="3" x14ac:dyDescent="0.35">
      <c r="A273" s="1"/>
      <c r="B273" s="33"/>
      <c r="C273" s="76">
        <f t="shared" si="6"/>
        <v>4</v>
      </c>
      <c r="D273" s="4"/>
      <c r="E273" s="5"/>
      <c r="F273" s="5"/>
      <c r="G273" s="4"/>
      <c r="H273" s="26"/>
      <c r="I273" s="65"/>
      <c r="J273" s="66"/>
      <c r="K273" s="66">
        <v>4</v>
      </c>
      <c r="L273" s="66">
        <v>0</v>
      </c>
      <c r="M273" s="143">
        <f t="shared" ref="M273:V273" si="32">M272</f>
        <v>1</v>
      </c>
      <c r="N273" s="143">
        <f t="shared" si="32"/>
        <v>2</v>
      </c>
      <c r="O273" s="143">
        <f t="shared" si="32"/>
        <v>3</v>
      </c>
      <c r="P273" s="143">
        <f t="shared" si="32"/>
        <v>4</v>
      </c>
      <c r="Q273" s="143">
        <f t="shared" si="32"/>
        <v>5</v>
      </c>
      <c r="R273" s="143">
        <f t="shared" si="32"/>
        <v>6</v>
      </c>
      <c r="S273" s="143">
        <f t="shared" si="32"/>
        <v>7</v>
      </c>
      <c r="T273" s="143">
        <f t="shared" si="32"/>
        <v>8</v>
      </c>
      <c r="U273" s="143">
        <f t="shared" si="32"/>
        <v>9</v>
      </c>
      <c r="V273" s="143">
        <f t="shared" si="32"/>
        <v>10</v>
      </c>
      <c r="W273" s="2"/>
      <c r="X273" s="4"/>
      <c r="Y273" s="16"/>
      <c r="Z273" s="1"/>
      <c r="AA273" s="1"/>
      <c r="AB273" s="1"/>
    </row>
    <row r="274" spans="1:28" s="133" customFormat="1" ht="5.15" customHeight="1" outlineLevel="2" x14ac:dyDescent="0.35">
      <c r="A274" s="1"/>
      <c r="B274" s="33"/>
      <c r="C274" s="76">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33" customFormat="1" outlineLevel="1" x14ac:dyDescent="0.35">
      <c r="A275" s="1"/>
      <c r="B275" s="33"/>
      <c r="C275" s="76">
        <f>INT(C$140)+1</f>
        <v>2</v>
      </c>
      <c r="D275" s="4"/>
      <c r="E275" s="5"/>
      <c r="F275" s="5"/>
      <c r="G275" s="4"/>
      <c r="H275" s="62" t="s">
        <v>160</v>
      </c>
      <c r="I275" s="63" t="str">
        <f>"("&amp;ROWS(ia_ppk5_lsb0)-2&amp;","&amp;COLUMNS(ia_ppk5_lsb0)-1&amp;"): ia_ppk5g3_lsb0(pointers) = input"</f>
        <v>(18,5): ia_ppk5g3_lsb0(pointers) = input</v>
      </c>
      <c r="J275" s="49"/>
      <c r="K275" s="49"/>
      <c r="L275" s="97">
        <f t="shared" ref="L275:Q275" si="33">N209</f>
        <v>11</v>
      </c>
      <c r="M275" s="97">
        <f t="shared" si="33"/>
        <v>22</v>
      </c>
      <c r="N275" s="97">
        <f t="shared" si="33"/>
        <v>33</v>
      </c>
      <c r="O275" s="97">
        <f t="shared" si="33"/>
        <v>21</v>
      </c>
      <c r="P275" s="97">
        <f t="shared" si="33"/>
        <v>32</v>
      </c>
      <c r="Q275" s="97">
        <f t="shared" si="33"/>
        <v>31</v>
      </c>
      <c r="R275" s="97"/>
      <c r="S275" s="97"/>
      <c r="T275" s="97"/>
      <c r="U275" s="97"/>
      <c r="V275" s="97"/>
      <c r="W275" s="49"/>
      <c r="X275" s="4"/>
      <c r="Y275" s="16"/>
      <c r="Z275" s="1"/>
      <c r="AA275" s="1"/>
      <c r="AB275" s="1"/>
    </row>
    <row r="276" spans="1:28" s="142" customFormat="1" outlineLevel="2" x14ac:dyDescent="0.35">
      <c r="A276" s="1"/>
      <c r="B276" s="33"/>
      <c r="C276" s="76">
        <f>INT($C$140)+2</f>
        <v>3</v>
      </c>
      <c r="D276" s="4"/>
      <c r="E276" s="5"/>
      <c r="F276" s="5"/>
      <c r="G276" s="4"/>
      <c r="H276" s="62"/>
      <c r="I276" s="63"/>
      <c r="J276" s="49"/>
      <c r="K276" s="49">
        <v>1</v>
      </c>
      <c r="L276" s="97" t="str">
        <f t="shared" ref="L276:Q276" si="34">N210</f>
        <v>11-1</v>
      </c>
      <c r="M276" s="97" t="str">
        <f t="shared" si="34"/>
        <v>22-1</v>
      </c>
      <c r="N276" s="97" t="str">
        <f t="shared" si="34"/>
        <v>33-1</v>
      </c>
      <c r="O276" s="97" t="str">
        <f t="shared" si="34"/>
        <v>21-1</v>
      </c>
      <c r="P276" s="97" t="str">
        <f t="shared" si="34"/>
        <v>32-1</v>
      </c>
      <c r="Q276" s="97" t="str">
        <f t="shared" si="34"/>
        <v>31-1</v>
      </c>
      <c r="R276" s="97"/>
      <c r="S276" s="97"/>
      <c r="T276" s="97"/>
      <c r="U276" s="97"/>
      <c r="V276" s="97"/>
      <c r="W276" s="49"/>
      <c r="X276" s="4"/>
      <c r="Y276" s="16"/>
      <c r="Z276" s="1"/>
      <c r="AA276" s="1"/>
      <c r="AB276" s="1"/>
    </row>
    <row r="277" spans="1:28" s="142" customFormat="1" outlineLevel="2" x14ac:dyDescent="0.35">
      <c r="A277" s="1"/>
      <c r="B277" s="33"/>
      <c r="C277" s="76">
        <f>INT($C$140)+2</f>
        <v>3</v>
      </c>
      <c r="D277" s="4"/>
      <c r="E277" s="5"/>
      <c r="F277" s="5"/>
      <c r="G277" s="4"/>
      <c r="H277" s="62"/>
      <c r="I277" s="63"/>
      <c r="J277" s="49"/>
      <c r="K277" s="49">
        <v>2</v>
      </c>
      <c r="L277" s="97" t="str">
        <f t="shared" ref="L277:Q277" si="35">N211</f>
        <v>11-2</v>
      </c>
      <c r="M277" s="97" t="str">
        <f t="shared" si="35"/>
        <v>22-2</v>
      </c>
      <c r="N277" s="97" t="str">
        <f t="shared" si="35"/>
        <v>33-2</v>
      </c>
      <c r="O277" s="97" t="str">
        <f t="shared" si="35"/>
        <v>21-2</v>
      </c>
      <c r="P277" s="97" t="str">
        <f t="shared" si="35"/>
        <v>32-2</v>
      </c>
      <c r="Q277" s="97" t="str">
        <f t="shared" si="35"/>
        <v>31-2</v>
      </c>
      <c r="R277" s="97"/>
      <c r="S277" s="97"/>
      <c r="T277" s="97"/>
      <c r="U277" s="97"/>
      <c r="V277" s="97"/>
      <c r="W277" s="49"/>
      <c r="X277" s="4"/>
      <c r="Y277" s="16"/>
      <c r="Z277" s="1"/>
      <c r="AA277" s="1"/>
      <c r="AB277" s="1"/>
    </row>
    <row r="278" spans="1:28" s="133" customFormat="1" ht="5.15" customHeight="1" outlineLevel="3" x14ac:dyDescent="0.35">
      <c r="A278" s="1"/>
      <c r="B278" s="33"/>
      <c r="C278" s="76">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33" customFormat="1" outlineLevel="2" x14ac:dyDescent="0.35">
      <c r="A279" s="1"/>
      <c r="B279" s="33"/>
      <c r="C279" s="76">
        <f>INT($C$140)+2</f>
        <v>3</v>
      </c>
      <c r="D279" s="4"/>
      <c r="E279" s="5"/>
      <c r="F279" s="5"/>
      <c r="G279" s="4"/>
      <c r="H279" s="128" t="s">
        <v>134</v>
      </c>
      <c r="I279" s="55"/>
      <c r="J279" s="55" t="s">
        <v>116</v>
      </c>
      <c r="K279" s="55" t="s">
        <v>101</v>
      </c>
      <c r="L279" s="31">
        <f>i_len_l</f>
        <v>4</v>
      </c>
      <c r="M279" s="31">
        <f>i_len_s</f>
        <v>5</v>
      </c>
      <c r="N279" s="31">
        <f>i_b0_pos</f>
        <v>-4</v>
      </c>
      <c r="O279" s="118" t="s">
        <v>161</v>
      </c>
      <c r="P279" s="114"/>
      <c r="Q279" s="114"/>
      <c r="R279" s="114"/>
      <c r="S279" s="114"/>
      <c r="T279" s="114"/>
      <c r="U279" s="118"/>
      <c r="V279" s="118"/>
      <c r="W279" s="2"/>
      <c r="X279" s="4"/>
      <c r="Y279" s="16"/>
      <c r="Z279" s="1"/>
      <c r="AA279" s="1"/>
      <c r="AB279" s="1"/>
    </row>
    <row r="280" spans="1:28" s="133" customFormat="1" outlineLevel="3" x14ac:dyDescent="0.35">
      <c r="A280" s="1"/>
      <c r="B280" s="33"/>
      <c r="C280" s="76">
        <f t="shared" ref="C280:C299" si="36">INT($C$140)+3</f>
        <v>4</v>
      </c>
      <c r="D280" s="4"/>
      <c r="E280" s="5"/>
      <c r="F280" s="5"/>
      <c r="G280" s="4"/>
      <c r="H280" s="67" t="s">
        <v>158</v>
      </c>
      <c r="I280" s="134" t="s">
        <v>192</v>
      </c>
      <c r="J280" s="59">
        <v>0</v>
      </c>
      <c r="K280" s="64">
        <v>0</v>
      </c>
      <c r="L280" s="115">
        <v>0</v>
      </c>
      <c r="M280" s="135">
        <f>L280</f>
        <v>0</v>
      </c>
      <c r="N280" s="135">
        <f>M280</f>
        <v>0</v>
      </c>
      <c r="O280" s="136">
        <f>$M280</f>
        <v>0</v>
      </c>
      <c r="P280" s="137">
        <f t="shared" ref="P280:Q283" si="37">$N280</f>
        <v>0</v>
      </c>
      <c r="Q280" s="137">
        <f t="shared" si="37"/>
        <v>0</v>
      </c>
      <c r="R280" s="57"/>
      <c r="S280" s="57"/>
      <c r="T280" s="57"/>
      <c r="U280" s="57"/>
      <c r="V280" s="57"/>
      <c r="W280" s="57"/>
      <c r="X280" s="4"/>
      <c r="Y280" s="16"/>
      <c r="Z280" s="1"/>
      <c r="AA280" s="1"/>
      <c r="AB280" s="1"/>
    </row>
    <row r="281" spans="1:28" s="133" customFormat="1" outlineLevel="3" x14ac:dyDescent="0.35">
      <c r="A281" s="1"/>
      <c r="B281" s="33"/>
      <c r="C281" s="76">
        <f t="shared" si="36"/>
        <v>4</v>
      </c>
      <c r="D281" s="4"/>
      <c r="E281" s="5"/>
      <c r="F281" s="5"/>
      <c r="G281" s="4"/>
      <c r="H281" s="67" t="s">
        <v>159</v>
      </c>
      <c r="I281" s="110" t="s">
        <v>193</v>
      </c>
      <c r="J281" s="110" t="s">
        <v>199</v>
      </c>
      <c r="K281" s="58">
        <v>1</v>
      </c>
      <c r="L281" s="116">
        <v>0</v>
      </c>
      <c r="M281" s="135">
        <f>L281</f>
        <v>0</v>
      </c>
      <c r="N281" s="135">
        <f>M281</f>
        <v>0</v>
      </c>
      <c r="O281" s="136">
        <f>$M281</f>
        <v>0</v>
      </c>
      <c r="P281" s="137">
        <f t="shared" si="37"/>
        <v>0</v>
      </c>
      <c r="Q281" s="137">
        <f t="shared" si="37"/>
        <v>0</v>
      </c>
      <c r="R281" s="57"/>
      <c r="S281" s="57"/>
      <c r="T281" s="57"/>
      <c r="U281" s="57"/>
      <c r="V281" s="57"/>
      <c r="W281" s="57"/>
      <c r="X281" s="4"/>
      <c r="Y281" s="16"/>
      <c r="Z281" s="1"/>
      <c r="AA281" s="1"/>
      <c r="AB281" s="1"/>
    </row>
    <row r="282" spans="1:28" s="133" customFormat="1" outlineLevel="3" x14ac:dyDescent="0.35">
      <c r="A282" s="1"/>
      <c r="B282" s="33"/>
      <c r="C282" s="76">
        <f t="shared" si="36"/>
        <v>4</v>
      </c>
      <c r="D282" s="4"/>
      <c r="E282" s="5"/>
      <c r="F282" s="5"/>
      <c r="G282" s="4"/>
      <c r="H282" s="67"/>
      <c r="I282" s="110" t="s">
        <v>194</v>
      </c>
      <c r="J282" s="110"/>
      <c r="K282" s="58">
        <v>2</v>
      </c>
      <c r="L282" s="116">
        <v>0</v>
      </c>
      <c r="M282" s="116">
        <v>0</v>
      </c>
      <c r="N282" s="135">
        <f>M282</f>
        <v>0</v>
      </c>
      <c r="O282" s="136">
        <f>$M282</f>
        <v>0</v>
      </c>
      <c r="P282" s="137">
        <f t="shared" si="37"/>
        <v>0</v>
      </c>
      <c r="Q282" s="137">
        <f t="shared" si="37"/>
        <v>0</v>
      </c>
      <c r="R282" s="57"/>
      <c r="S282" s="57"/>
      <c r="T282" s="57"/>
      <c r="U282" s="57"/>
      <c r="V282" s="57"/>
      <c r="W282" s="57"/>
      <c r="X282" s="4"/>
      <c r="Y282" s="16"/>
      <c r="Z282" s="1"/>
      <c r="AA282" s="1"/>
      <c r="AB282" s="1"/>
    </row>
    <row r="283" spans="1:28" s="133" customFormat="1" outlineLevel="3" x14ac:dyDescent="0.35">
      <c r="A283" s="1"/>
      <c r="B283" s="33"/>
      <c r="C283" s="76">
        <f t="shared" si="36"/>
        <v>4</v>
      </c>
      <c r="D283" s="4"/>
      <c r="E283" s="5"/>
      <c r="F283" s="5"/>
      <c r="G283" s="4"/>
      <c r="H283" s="67"/>
      <c r="I283" s="110" t="s">
        <v>195</v>
      </c>
      <c r="J283" s="110"/>
      <c r="K283" s="58">
        <v>3</v>
      </c>
      <c r="L283" s="116">
        <v>0</v>
      </c>
      <c r="M283" s="116">
        <v>0</v>
      </c>
      <c r="N283" s="116">
        <v>0</v>
      </c>
      <c r="O283" s="136">
        <f>$M283</f>
        <v>0</v>
      </c>
      <c r="P283" s="137">
        <f t="shared" si="37"/>
        <v>0</v>
      </c>
      <c r="Q283" s="137">
        <f t="shared" si="37"/>
        <v>0</v>
      </c>
      <c r="R283" s="57"/>
      <c r="S283" s="57"/>
      <c r="T283" s="57"/>
      <c r="U283" s="57"/>
      <c r="V283" s="57"/>
      <c r="W283" s="57"/>
      <c r="X283" s="4"/>
      <c r="Y283" s="16"/>
      <c r="Z283" s="1"/>
      <c r="AA283" s="1"/>
      <c r="AB283" s="1"/>
    </row>
    <row r="284" spans="1:28" s="133" customFormat="1" outlineLevel="3" x14ac:dyDescent="0.35">
      <c r="A284" s="1"/>
      <c r="B284" s="33"/>
      <c r="C284" s="76">
        <f t="shared" si="36"/>
        <v>4</v>
      </c>
      <c r="D284" s="4"/>
      <c r="E284" s="5"/>
      <c r="F284" s="5"/>
      <c r="G284" s="4"/>
      <c r="H284" s="67"/>
      <c r="I284" s="110" t="s">
        <v>198</v>
      </c>
      <c r="J284" s="110"/>
      <c r="K284" s="66">
        <v>4</v>
      </c>
      <c r="L284" s="143">
        <f t="shared" ref="L284:Q284" si="38">L283</f>
        <v>0</v>
      </c>
      <c r="M284" s="143">
        <f t="shared" si="38"/>
        <v>0</v>
      </c>
      <c r="N284" s="143">
        <f t="shared" si="38"/>
        <v>0</v>
      </c>
      <c r="O284" s="143">
        <f t="shared" si="38"/>
        <v>0</v>
      </c>
      <c r="P284" s="143">
        <f t="shared" si="38"/>
        <v>0</v>
      </c>
      <c r="Q284" s="143">
        <f t="shared" si="38"/>
        <v>0</v>
      </c>
      <c r="R284" s="57"/>
      <c r="S284" s="57"/>
      <c r="T284" s="57"/>
      <c r="U284" s="57"/>
      <c r="V284" s="57"/>
      <c r="W284" s="57"/>
      <c r="X284" s="4"/>
      <c r="Y284" s="16"/>
      <c r="Z284" s="1"/>
      <c r="AA284" s="1"/>
      <c r="AB284" s="1"/>
    </row>
    <row r="285" spans="1:28" s="133" customFormat="1" outlineLevel="3" x14ac:dyDescent="0.35">
      <c r="A285" s="1"/>
      <c r="B285" s="33"/>
      <c r="C285" s="76">
        <f t="shared" si="36"/>
        <v>4</v>
      </c>
      <c r="D285" s="4"/>
      <c r="E285" s="5"/>
      <c r="F285" s="5"/>
      <c r="G285" s="4"/>
      <c r="H285" s="123"/>
      <c r="I285" s="82"/>
      <c r="J285" s="121">
        <v>1</v>
      </c>
      <c r="K285" s="121">
        <v>0</v>
      </c>
      <c r="L285" s="31">
        <v>0</v>
      </c>
      <c r="M285" s="135">
        <f>L285</f>
        <v>0</v>
      </c>
      <c r="N285" s="135">
        <f>M285</f>
        <v>0</v>
      </c>
      <c r="O285" s="136">
        <f>$M285</f>
        <v>0</v>
      </c>
      <c r="P285" s="137">
        <f t="shared" ref="P285:Q293" si="39">$N285</f>
        <v>0</v>
      </c>
      <c r="Q285" s="137">
        <f t="shared" si="39"/>
        <v>0</v>
      </c>
      <c r="R285" s="2"/>
      <c r="S285" s="2"/>
      <c r="T285" s="2"/>
      <c r="U285" s="2"/>
      <c r="V285" s="2"/>
      <c r="W285" s="2"/>
      <c r="X285" s="4"/>
      <c r="Y285" s="16"/>
      <c r="Z285" s="1"/>
      <c r="AA285" s="1"/>
      <c r="AB285" s="1"/>
    </row>
    <row r="286" spans="1:28" s="133" customFormat="1" outlineLevel="3" x14ac:dyDescent="0.35">
      <c r="A286" s="1"/>
      <c r="B286" s="33"/>
      <c r="C286" s="76">
        <f t="shared" si="36"/>
        <v>4</v>
      </c>
      <c r="D286" s="4"/>
      <c r="E286" s="5"/>
      <c r="F286" s="5"/>
      <c r="G286" s="4"/>
      <c r="H286" s="123"/>
      <c r="I286" s="82"/>
      <c r="J286" s="58" t="s">
        <v>200</v>
      </c>
      <c r="K286" s="58">
        <v>1</v>
      </c>
      <c r="L286" s="116">
        <v>0</v>
      </c>
      <c r="M286" s="135">
        <f>L286</f>
        <v>0</v>
      </c>
      <c r="N286" s="135">
        <f>M286</f>
        <v>0</v>
      </c>
      <c r="O286" s="136">
        <f>$M286</f>
        <v>0</v>
      </c>
      <c r="P286" s="137">
        <f t="shared" si="39"/>
        <v>0</v>
      </c>
      <c r="Q286" s="137">
        <f t="shared" si="39"/>
        <v>0</v>
      </c>
      <c r="R286" s="2"/>
      <c r="S286" s="2"/>
      <c r="T286" s="2"/>
      <c r="U286" s="2"/>
      <c r="V286" s="2"/>
      <c r="W286" s="2"/>
      <c r="X286" s="4"/>
      <c r="Y286" s="16"/>
      <c r="Z286" s="1"/>
      <c r="AA286" s="1"/>
      <c r="AB286" s="1"/>
    </row>
    <row r="287" spans="1:28" s="133" customFormat="1" outlineLevel="3" x14ac:dyDescent="0.35">
      <c r="A287" s="1"/>
      <c r="B287" s="33"/>
      <c r="C287" s="76">
        <f t="shared" si="36"/>
        <v>4</v>
      </c>
      <c r="D287" s="4"/>
      <c r="E287" s="5"/>
      <c r="F287" s="5"/>
      <c r="G287" s="4"/>
      <c r="H287" s="123"/>
      <c r="I287" s="82"/>
      <c r="J287" s="58"/>
      <c r="K287" s="58">
        <v>2</v>
      </c>
      <c r="L287" s="116">
        <v>0</v>
      </c>
      <c r="M287" s="116">
        <v>1</v>
      </c>
      <c r="N287" s="116">
        <v>1</v>
      </c>
      <c r="O287" s="136">
        <f>$M287</f>
        <v>1</v>
      </c>
      <c r="P287" s="137">
        <f t="shared" si="39"/>
        <v>1</v>
      </c>
      <c r="Q287" s="137">
        <f t="shared" si="39"/>
        <v>1</v>
      </c>
      <c r="R287" s="2"/>
      <c r="S287" s="2"/>
      <c r="T287" s="2"/>
      <c r="U287" s="2"/>
      <c r="V287" s="2"/>
      <c r="W287" s="2"/>
      <c r="X287" s="4"/>
      <c r="Y287" s="16"/>
      <c r="Z287" s="1"/>
      <c r="AA287" s="1"/>
      <c r="AB287" s="1"/>
    </row>
    <row r="288" spans="1:28" s="133" customFormat="1" outlineLevel="3" x14ac:dyDescent="0.35">
      <c r="A288" s="1"/>
      <c r="B288" s="33"/>
      <c r="C288" s="76">
        <f t="shared" si="36"/>
        <v>4</v>
      </c>
      <c r="D288" s="4"/>
      <c r="E288" s="5"/>
      <c r="F288" s="5"/>
      <c r="G288" s="4"/>
      <c r="H288" s="67"/>
      <c r="I288" s="82"/>
      <c r="J288" s="58"/>
      <c r="K288" s="58">
        <v>3</v>
      </c>
      <c r="L288" s="116">
        <v>0</v>
      </c>
      <c r="M288" s="116">
        <v>1</v>
      </c>
      <c r="N288" s="116">
        <v>2</v>
      </c>
      <c r="O288" s="136">
        <f>$M288</f>
        <v>1</v>
      </c>
      <c r="P288" s="137">
        <f t="shared" si="39"/>
        <v>2</v>
      </c>
      <c r="Q288" s="137">
        <f t="shared" si="39"/>
        <v>2</v>
      </c>
      <c r="R288" s="2"/>
      <c r="S288" s="2"/>
      <c r="T288" s="2"/>
      <c r="U288" s="2"/>
      <c r="V288" s="2"/>
      <c r="W288" s="2"/>
      <c r="X288" s="4"/>
      <c r="Y288" s="16"/>
      <c r="Z288" s="1"/>
      <c r="AA288" s="1"/>
      <c r="AB288" s="1"/>
    </row>
    <row r="289" spans="1:28" s="133" customFormat="1" outlineLevel="3" x14ac:dyDescent="0.35">
      <c r="A289" s="1"/>
      <c r="B289" s="33"/>
      <c r="C289" s="76">
        <f t="shared" si="36"/>
        <v>4</v>
      </c>
      <c r="D289" s="4"/>
      <c r="E289" s="5"/>
      <c r="F289" s="5"/>
      <c r="G289" s="4"/>
      <c r="H289" s="123"/>
      <c r="I289" s="82"/>
      <c r="J289" s="66"/>
      <c r="K289" s="66">
        <v>4</v>
      </c>
      <c r="L289" s="143">
        <f t="shared" ref="L289:Q289" si="40">L288</f>
        <v>0</v>
      </c>
      <c r="M289" s="143">
        <f t="shared" si="40"/>
        <v>1</v>
      </c>
      <c r="N289" s="143">
        <f t="shared" si="40"/>
        <v>2</v>
      </c>
      <c r="O289" s="143">
        <f t="shared" si="40"/>
        <v>1</v>
      </c>
      <c r="P289" s="143">
        <f t="shared" si="40"/>
        <v>2</v>
      </c>
      <c r="Q289" s="143">
        <f t="shared" si="40"/>
        <v>2</v>
      </c>
      <c r="R289" s="2"/>
      <c r="S289" s="2"/>
      <c r="T289" s="2"/>
      <c r="U289" s="2"/>
      <c r="V289" s="2"/>
      <c r="W289" s="2"/>
      <c r="X289" s="4"/>
      <c r="Y289" s="16"/>
      <c r="Z289" s="1"/>
      <c r="AA289" s="1"/>
      <c r="AB289" s="1"/>
    </row>
    <row r="290" spans="1:28" s="133" customFormat="1" outlineLevel="3" x14ac:dyDescent="0.35">
      <c r="A290" s="1"/>
      <c r="B290" s="33"/>
      <c r="C290" s="76">
        <f t="shared" si="36"/>
        <v>4</v>
      </c>
      <c r="D290" s="4"/>
      <c r="E290" s="5"/>
      <c r="F290" s="5"/>
      <c r="G290" s="4"/>
      <c r="H290" s="123"/>
      <c r="I290" s="110"/>
      <c r="J290" s="64">
        <v>2</v>
      </c>
      <c r="K290" s="64">
        <v>0</v>
      </c>
      <c r="L290" s="115">
        <v>0</v>
      </c>
      <c r="M290" s="135">
        <f>L290</f>
        <v>0</v>
      </c>
      <c r="N290" s="135">
        <f>M290</f>
        <v>0</v>
      </c>
      <c r="O290" s="136">
        <f>$M290</f>
        <v>0</v>
      </c>
      <c r="P290" s="137">
        <f t="shared" si="39"/>
        <v>0</v>
      </c>
      <c r="Q290" s="137">
        <f t="shared" si="39"/>
        <v>0</v>
      </c>
      <c r="R290" s="57"/>
      <c r="S290" s="57"/>
      <c r="T290" s="57"/>
      <c r="U290" s="57"/>
      <c r="V290" s="57"/>
      <c r="W290" s="57"/>
      <c r="X290" s="4"/>
      <c r="Y290" s="16"/>
      <c r="Z290" s="1"/>
      <c r="AA290" s="1"/>
      <c r="AB290" s="1"/>
    </row>
    <row r="291" spans="1:28" s="133" customFormat="1" outlineLevel="3" x14ac:dyDescent="0.35">
      <c r="A291" s="1"/>
      <c r="B291" s="33"/>
      <c r="C291" s="76">
        <f t="shared" si="36"/>
        <v>4</v>
      </c>
      <c r="D291" s="4"/>
      <c r="E291" s="5"/>
      <c r="F291" s="5"/>
      <c r="G291" s="4"/>
      <c r="H291" s="123"/>
      <c r="I291" s="110"/>
      <c r="J291" s="58" t="s">
        <v>47</v>
      </c>
      <c r="K291" s="58">
        <v>1</v>
      </c>
      <c r="L291" s="116">
        <v>0</v>
      </c>
      <c r="M291" s="135">
        <f>L291</f>
        <v>0</v>
      </c>
      <c r="N291" s="135">
        <f>M291</f>
        <v>0</v>
      </c>
      <c r="O291" s="136">
        <f>$M291</f>
        <v>0</v>
      </c>
      <c r="P291" s="137">
        <f t="shared" si="39"/>
        <v>0</v>
      </c>
      <c r="Q291" s="137">
        <f t="shared" si="39"/>
        <v>0</v>
      </c>
      <c r="R291" s="57"/>
      <c r="S291" s="57"/>
      <c r="T291" s="57"/>
      <c r="U291" s="57"/>
      <c r="V291" s="57"/>
      <c r="W291" s="57"/>
      <c r="X291" s="4"/>
      <c r="Y291" s="16"/>
      <c r="Z291" s="1"/>
      <c r="AA291" s="1"/>
      <c r="AB291" s="1"/>
    </row>
    <row r="292" spans="1:28" s="133" customFormat="1" outlineLevel="3" x14ac:dyDescent="0.35">
      <c r="A292" s="1"/>
      <c r="B292" s="33"/>
      <c r="C292" s="76">
        <f t="shared" si="36"/>
        <v>4</v>
      </c>
      <c r="D292" s="4"/>
      <c r="E292" s="5"/>
      <c r="F292" s="5"/>
      <c r="G292" s="4"/>
      <c r="H292" s="123"/>
      <c r="I292" s="110"/>
      <c r="J292" s="58"/>
      <c r="K292" s="58">
        <v>2</v>
      </c>
      <c r="L292" s="116">
        <v>0</v>
      </c>
      <c r="M292" s="116">
        <v>1</v>
      </c>
      <c r="N292" s="116">
        <v>1</v>
      </c>
      <c r="O292" s="136">
        <f>$M292</f>
        <v>1</v>
      </c>
      <c r="P292" s="137">
        <f t="shared" si="39"/>
        <v>1</v>
      </c>
      <c r="Q292" s="137">
        <f t="shared" si="39"/>
        <v>1</v>
      </c>
      <c r="R292" s="57"/>
      <c r="S292" s="57"/>
      <c r="T292" s="57"/>
      <c r="U292" s="57"/>
      <c r="V292" s="57"/>
      <c r="W292" s="57"/>
      <c r="X292" s="4"/>
      <c r="Y292" s="16"/>
      <c r="Z292" s="1"/>
      <c r="AA292" s="1"/>
      <c r="AB292" s="1"/>
    </row>
    <row r="293" spans="1:28" s="133" customFormat="1" outlineLevel="3" x14ac:dyDescent="0.35">
      <c r="A293" s="1"/>
      <c r="B293" s="33"/>
      <c r="C293" s="76">
        <f t="shared" si="36"/>
        <v>4</v>
      </c>
      <c r="D293" s="4"/>
      <c r="E293" s="5"/>
      <c r="F293" s="5"/>
      <c r="G293" s="4"/>
      <c r="H293" s="67"/>
      <c r="I293" s="110"/>
      <c r="J293" s="58"/>
      <c r="K293" s="58">
        <v>3</v>
      </c>
      <c r="L293" s="116">
        <v>0</v>
      </c>
      <c r="M293" s="116">
        <v>1</v>
      </c>
      <c r="N293" s="116">
        <v>2</v>
      </c>
      <c r="O293" s="136">
        <f>$M293</f>
        <v>1</v>
      </c>
      <c r="P293" s="137">
        <f t="shared" si="39"/>
        <v>2</v>
      </c>
      <c r="Q293" s="137">
        <f t="shared" si="39"/>
        <v>2</v>
      </c>
      <c r="R293" s="57"/>
      <c r="S293" s="57"/>
      <c r="T293" s="57"/>
      <c r="U293" s="57"/>
      <c r="V293" s="57"/>
      <c r="W293" s="57"/>
      <c r="X293" s="4"/>
      <c r="Y293" s="16"/>
      <c r="Z293" s="1"/>
      <c r="AA293" s="1"/>
      <c r="AB293" s="1"/>
    </row>
    <row r="294" spans="1:28" s="133" customFormat="1" outlineLevel="3" x14ac:dyDescent="0.35">
      <c r="A294" s="1"/>
      <c r="B294" s="33"/>
      <c r="C294" s="76">
        <f t="shared" si="36"/>
        <v>4</v>
      </c>
      <c r="D294" s="4"/>
      <c r="E294" s="5"/>
      <c r="F294" s="5"/>
      <c r="G294" s="4"/>
      <c r="H294" s="67"/>
      <c r="I294" s="110"/>
      <c r="J294" s="66"/>
      <c r="K294" s="66">
        <v>4</v>
      </c>
      <c r="L294" s="143">
        <f t="shared" ref="L294:Q294" si="41">L293</f>
        <v>0</v>
      </c>
      <c r="M294" s="143">
        <f t="shared" si="41"/>
        <v>1</v>
      </c>
      <c r="N294" s="143">
        <f t="shared" si="41"/>
        <v>2</v>
      </c>
      <c r="O294" s="143">
        <f t="shared" si="41"/>
        <v>1</v>
      </c>
      <c r="P294" s="143">
        <f t="shared" si="41"/>
        <v>2</v>
      </c>
      <c r="Q294" s="143">
        <f t="shared" si="41"/>
        <v>2</v>
      </c>
      <c r="R294" s="57"/>
      <c r="S294" s="57"/>
      <c r="T294" s="57"/>
      <c r="U294" s="57"/>
      <c r="V294" s="57"/>
      <c r="W294" s="57"/>
      <c r="X294" s="4"/>
      <c r="Y294" s="16"/>
      <c r="Z294" s="1"/>
      <c r="AA294" s="1"/>
      <c r="AB294" s="1"/>
    </row>
    <row r="295" spans="1:28" s="133" customFormat="1" outlineLevel="3" x14ac:dyDescent="0.35">
      <c r="A295" s="1"/>
      <c r="B295" s="33"/>
      <c r="C295" s="76">
        <f t="shared" si="36"/>
        <v>4</v>
      </c>
      <c r="D295" s="4"/>
      <c r="E295" s="5"/>
      <c r="F295" s="5"/>
      <c r="G295" s="4"/>
      <c r="H295" s="123"/>
      <c r="I295" s="82"/>
      <c r="J295" s="64">
        <v>3</v>
      </c>
      <c r="K295" s="64">
        <v>0</v>
      </c>
      <c r="L295" s="31">
        <v>0</v>
      </c>
      <c r="M295" s="31">
        <v>1</v>
      </c>
      <c r="N295" s="31">
        <v>2</v>
      </c>
      <c r="O295" s="140">
        <f>$L295</f>
        <v>0</v>
      </c>
      <c r="P295" s="136">
        <f>$M295</f>
        <v>1</v>
      </c>
      <c r="Q295" s="140">
        <f>$L295</f>
        <v>0</v>
      </c>
      <c r="R295" s="2"/>
      <c r="S295" s="2"/>
      <c r="T295" s="2"/>
      <c r="U295" s="2"/>
      <c r="V295" s="2"/>
      <c r="W295" s="2"/>
      <c r="X295" s="4"/>
      <c r="Y295" s="16"/>
      <c r="Z295" s="1"/>
      <c r="AA295" s="1"/>
      <c r="AB295" s="1"/>
    </row>
    <row r="296" spans="1:28" s="133" customFormat="1" outlineLevel="3" x14ac:dyDescent="0.35">
      <c r="A296" s="1"/>
      <c r="B296" s="33"/>
      <c r="C296" s="76">
        <f t="shared" si="36"/>
        <v>4</v>
      </c>
      <c r="D296" s="4"/>
      <c r="E296" s="5"/>
      <c r="F296" s="5"/>
      <c r="G296" s="4"/>
      <c r="H296" s="123"/>
      <c r="I296" s="82"/>
      <c r="J296" s="58" t="s">
        <v>201</v>
      </c>
      <c r="K296" s="58">
        <v>1</v>
      </c>
      <c r="L296" s="116">
        <v>0</v>
      </c>
      <c r="M296" s="31">
        <v>1</v>
      </c>
      <c r="N296" s="31">
        <v>2</v>
      </c>
      <c r="O296" s="140">
        <f>$L296</f>
        <v>0</v>
      </c>
      <c r="P296" s="136">
        <f>$M296</f>
        <v>1</v>
      </c>
      <c r="Q296" s="140">
        <f>$L296</f>
        <v>0</v>
      </c>
      <c r="R296" s="2"/>
      <c r="S296" s="2"/>
      <c r="T296" s="2"/>
      <c r="U296" s="2"/>
      <c r="V296" s="2"/>
      <c r="W296" s="2"/>
      <c r="X296" s="4"/>
      <c r="Y296" s="16"/>
      <c r="Z296" s="1"/>
      <c r="AA296" s="1"/>
      <c r="AB296" s="1"/>
    </row>
    <row r="297" spans="1:28" s="133" customFormat="1" outlineLevel="3" x14ac:dyDescent="0.35">
      <c r="A297" s="1"/>
      <c r="B297" s="33"/>
      <c r="C297" s="76">
        <f t="shared" si="36"/>
        <v>4</v>
      </c>
      <c r="D297" s="4"/>
      <c r="E297" s="5"/>
      <c r="F297" s="5"/>
      <c r="G297" s="4"/>
      <c r="H297" s="123"/>
      <c r="I297" s="82"/>
      <c r="J297" s="58"/>
      <c r="K297" s="58">
        <v>2</v>
      </c>
      <c r="L297" s="116">
        <v>0</v>
      </c>
      <c r="M297" s="116">
        <v>1</v>
      </c>
      <c r="N297" s="116">
        <v>2</v>
      </c>
      <c r="O297" s="31">
        <v>3</v>
      </c>
      <c r="P297" s="137">
        <f>M297</f>
        <v>1</v>
      </c>
      <c r="Q297" s="136">
        <f>O297</f>
        <v>3</v>
      </c>
      <c r="R297" s="2"/>
      <c r="S297" s="2"/>
      <c r="T297" s="2"/>
      <c r="U297" s="2"/>
      <c r="V297" s="2"/>
      <c r="W297" s="2"/>
      <c r="X297" s="4"/>
      <c r="Y297" s="16"/>
      <c r="Z297" s="1"/>
      <c r="AA297" s="1"/>
      <c r="AB297" s="1"/>
    </row>
    <row r="298" spans="1:28" s="133" customFormat="1" outlineLevel="3" x14ac:dyDescent="0.35">
      <c r="A298" s="1"/>
      <c r="B298" s="33"/>
      <c r="C298" s="76">
        <f t="shared" si="36"/>
        <v>4</v>
      </c>
      <c r="D298" s="4"/>
      <c r="E298" s="5"/>
      <c r="F298" s="5"/>
      <c r="G298" s="4"/>
      <c r="H298" s="123"/>
      <c r="I298" s="82"/>
      <c r="J298" s="58"/>
      <c r="K298" s="58">
        <v>3</v>
      </c>
      <c r="L298" s="116">
        <v>0</v>
      </c>
      <c r="M298" s="116">
        <v>1</v>
      </c>
      <c r="N298" s="116">
        <v>2</v>
      </c>
      <c r="O298" s="31">
        <v>3</v>
      </c>
      <c r="P298" s="31">
        <v>4</v>
      </c>
      <c r="Q298" s="31">
        <v>5</v>
      </c>
      <c r="R298" s="2"/>
      <c r="S298" s="2"/>
      <c r="T298" s="2"/>
      <c r="U298" s="2"/>
      <c r="V298" s="2"/>
      <c r="W298" s="2"/>
      <c r="X298" s="4"/>
      <c r="Y298" s="16"/>
      <c r="Z298" s="1"/>
      <c r="AA298" s="1"/>
      <c r="AB298" s="1"/>
    </row>
    <row r="299" spans="1:28" s="133" customFormat="1" outlineLevel="3" x14ac:dyDescent="0.35">
      <c r="A299" s="1"/>
      <c r="B299" s="33"/>
      <c r="C299" s="76">
        <f t="shared" si="36"/>
        <v>4</v>
      </c>
      <c r="D299" s="4"/>
      <c r="E299" s="5"/>
      <c r="F299" s="5"/>
      <c r="G299" s="4"/>
      <c r="H299" s="123"/>
      <c r="I299" s="65"/>
      <c r="J299" s="66"/>
      <c r="K299" s="66">
        <v>4</v>
      </c>
      <c r="L299" s="143">
        <f t="shared" ref="L299:Q299" si="42">L298</f>
        <v>0</v>
      </c>
      <c r="M299" s="143">
        <f t="shared" si="42"/>
        <v>1</v>
      </c>
      <c r="N299" s="143">
        <f t="shared" si="42"/>
        <v>2</v>
      </c>
      <c r="O299" s="143">
        <f t="shared" si="42"/>
        <v>3</v>
      </c>
      <c r="P299" s="143">
        <f t="shared" si="42"/>
        <v>4</v>
      </c>
      <c r="Q299" s="143">
        <f t="shared" si="42"/>
        <v>5</v>
      </c>
      <c r="R299" s="2"/>
      <c r="S299" s="2"/>
      <c r="T299" s="2"/>
      <c r="U299" s="2"/>
      <c r="V299" s="2"/>
      <c r="W299" s="2"/>
      <c r="X299" s="4"/>
      <c r="Y299" s="16"/>
      <c r="Z299" s="1"/>
      <c r="AA299" s="1"/>
      <c r="AB299" s="1"/>
    </row>
    <row r="300" spans="1:28" s="133" customFormat="1" ht="5.15" customHeight="1" outlineLevel="2" x14ac:dyDescent="0.35">
      <c r="A300" s="1"/>
      <c r="B300" s="33"/>
      <c r="C300" s="76">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99" customFormat="1" ht="5.15" customHeight="1" outlineLevel="2" x14ac:dyDescent="0.35">
      <c r="A301" s="1"/>
      <c r="B301" s="33"/>
      <c r="C301" s="76">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9" customFormat="1" ht="5.15" customHeight="1" outlineLevel="1" x14ac:dyDescent="0.35">
      <c r="A302" s="1"/>
      <c r="B302" s="35"/>
      <c r="C302" s="79">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99" customFormat="1" ht="5.15" customHeight="1" x14ac:dyDescent="0.35">
      <c r="A303" s="1"/>
      <c r="B303" s="19"/>
      <c r="C303" s="80">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99" customFormat="1" outlineLevel="2" x14ac:dyDescent="0.35">
      <c r="A304" s="1"/>
      <c r="B304" s="1"/>
      <c r="C304" s="76">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101" customFormat="1" outlineLevel="2" x14ac:dyDescent="0.35">
      <c r="A305" s="1"/>
      <c r="B305" s="1"/>
      <c r="C305" s="76">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101" customFormat="1" ht="5.15" customHeight="1" thickBot="1" x14ac:dyDescent="0.4">
      <c r="A306" s="1"/>
      <c r="B306" s="20"/>
      <c r="C306" s="77">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101" customFormat="1" ht="5.15" customHeight="1" outlineLevel="1" x14ac:dyDescent="0.35">
      <c r="A307" s="1"/>
      <c r="B307" s="34" t="s">
        <v>21</v>
      </c>
      <c r="C307" s="78">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101" customFormat="1" outlineLevel="4" x14ac:dyDescent="0.35">
      <c r="A308" s="1"/>
      <c r="B308" s="33"/>
      <c r="C308" s="76">
        <f>INT(MAX($C$319:$D$368))+1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101" customFormat="1" ht="20.149999999999999" customHeight="1" x14ac:dyDescent="0.35">
      <c r="A309" s="1"/>
      <c r="B309" s="33"/>
      <c r="C309" s="76">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101" customFormat="1" ht="20.149999999999999" customHeight="1" outlineLevel="1" x14ac:dyDescent="0.35">
      <c r="A310" s="1"/>
      <c r="B310" s="33"/>
      <c r="C310" s="76">
        <f>INT($C$309)+1.02</f>
        <v>2.02</v>
      </c>
      <c r="D310" s="21"/>
      <c r="E310" s="24" t="s">
        <v>10</v>
      </c>
      <c r="F310" s="28">
        <v>1</v>
      </c>
      <c r="G310" s="13"/>
      <c r="H310" s="8" t="s">
        <v>107</v>
      </c>
      <c r="I310" s="7"/>
      <c r="J310" s="7"/>
      <c r="K310" s="7"/>
      <c r="L310" s="7"/>
      <c r="M310" s="7"/>
      <c r="N310" s="7"/>
      <c r="O310" s="7"/>
      <c r="P310" s="7"/>
      <c r="Q310" s="7"/>
      <c r="R310" s="7"/>
      <c r="S310" s="7"/>
      <c r="T310" s="7"/>
      <c r="U310" s="7"/>
      <c r="V310" s="7"/>
      <c r="W310" s="7"/>
      <c r="X310" s="11"/>
      <c r="Y310" s="16"/>
      <c r="Z310" s="1"/>
      <c r="AA310" s="1"/>
      <c r="AB310" s="1"/>
    </row>
    <row r="311" spans="1:28" s="101" customFormat="1" ht="5.15" customHeight="1" outlineLevel="2" x14ac:dyDescent="0.35">
      <c r="A311" s="1"/>
      <c r="B311" s="33"/>
      <c r="C311" s="76">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101" customFormat="1" outlineLevel="2" x14ac:dyDescent="0.35">
      <c r="A312" s="1"/>
      <c r="B312" s="33"/>
      <c r="C312" s="76">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101" customFormat="1" outlineLevel="2" x14ac:dyDescent="0.35">
      <c r="A313" s="1"/>
      <c r="B313" s="33"/>
      <c r="C313" s="76">
        <f>INT($C$309)+2</f>
        <v>3</v>
      </c>
      <c r="D313" s="3"/>
      <c r="E313" s="5"/>
      <c r="F313" s="5"/>
      <c r="G313" s="3"/>
      <c r="H313" s="29"/>
      <c r="I313" s="29"/>
      <c r="J313" s="29"/>
      <c r="K313" s="29"/>
      <c r="L313" s="29"/>
      <c r="M313" s="29"/>
      <c r="N313" s="29"/>
      <c r="O313" s="29"/>
      <c r="P313" s="29"/>
      <c r="Q313" s="29"/>
      <c r="R313" s="29"/>
      <c r="S313" s="29"/>
      <c r="T313" s="29"/>
      <c r="U313" s="29"/>
      <c r="V313" s="29"/>
      <c r="W313" s="29"/>
      <c r="X313" s="3"/>
      <c r="Y313" s="16"/>
      <c r="Z313" s="1"/>
      <c r="AA313" s="1"/>
      <c r="AB313" s="1"/>
    </row>
    <row r="314" spans="1:28" s="101" customFormat="1" outlineLevel="2" x14ac:dyDescent="0.35">
      <c r="A314" s="1"/>
      <c r="B314" s="33"/>
      <c r="C314" s="76">
        <f>INT($C$309)+2</f>
        <v>3</v>
      </c>
      <c r="D314" s="3"/>
      <c r="E314" s="5"/>
      <c r="F314" s="5"/>
      <c r="G314" s="3"/>
      <c r="H314" s="29"/>
      <c r="I314" s="29"/>
      <c r="J314" s="29"/>
      <c r="K314" s="29"/>
      <c r="L314" s="29"/>
      <c r="M314" s="29"/>
      <c r="N314" s="29"/>
      <c r="O314" s="29"/>
      <c r="P314" s="29"/>
      <c r="Q314" s="29"/>
      <c r="R314" s="29"/>
      <c r="S314" s="29"/>
      <c r="T314" s="29"/>
      <c r="U314" s="29"/>
      <c r="V314" s="29"/>
      <c r="W314" s="29"/>
      <c r="X314" s="3"/>
      <c r="Y314" s="16"/>
      <c r="Z314" s="1"/>
      <c r="AA314" s="1"/>
      <c r="AB314" s="1"/>
    </row>
    <row r="315" spans="1:28" s="101" customFormat="1" ht="28" outlineLevel="2" x14ac:dyDescent="0.35">
      <c r="A315" s="1"/>
      <c r="B315" s="33"/>
      <c r="C315" s="76">
        <f>INT($C$309)+2</f>
        <v>3</v>
      </c>
      <c r="D315" s="3"/>
      <c r="E315" s="5"/>
      <c r="F315" s="5"/>
      <c r="G315" s="3"/>
      <c r="H315" s="29"/>
      <c r="I315" s="29"/>
      <c r="J315" s="29" t="s">
        <v>75</v>
      </c>
      <c r="K315" s="29"/>
      <c r="L315" s="29" t="s">
        <v>76</v>
      </c>
      <c r="M315" s="29"/>
      <c r="N315" s="29" t="s">
        <v>112</v>
      </c>
      <c r="O315" s="29" t="s">
        <v>182</v>
      </c>
      <c r="P315" s="29" t="s">
        <v>78</v>
      </c>
      <c r="Q315" s="29"/>
      <c r="R315" s="29"/>
      <c r="S315" s="29"/>
      <c r="T315" s="29"/>
      <c r="U315" s="29"/>
      <c r="V315" s="29"/>
      <c r="W315" s="29"/>
      <c r="X315" s="3"/>
      <c r="Y315" s="16"/>
      <c r="Z315" s="1"/>
      <c r="AA315" s="1"/>
      <c r="AB315" s="1"/>
    </row>
    <row r="316" spans="1:28" s="101" customFormat="1" ht="11.5" customHeight="1" outlineLevel="2" x14ac:dyDescent="0.35">
      <c r="A316" s="1"/>
      <c r="B316" s="33" t="s">
        <v>20</v>
      </c>
      <c r="C316" s="76">
        <f>INT($C$309)+2.01</f>
        <v>3.01</v>
      </c>
      <c r="D316" s="3"/>
      <c r="E316" s="3"/>
      <c r="F316" s="3"/>
      <c r="G316" s="3"/>
      <c r="H316" s="29"/>
      <c r="I316" s="29"/>
      <c r="J316" s="29"/>
      <c r="K316" s="29"/>
      <c r="L316" s="29"/>
      <c r="M316" s="29"/>
      <c r="N316" s="29"/>
      <c r="O316" s="29"/>
      <c r="P316" s="29"/>
      <c r="Q316" s="29"/>
      <c r="R316" s="29"/>
      <c r="S316" s="29"/>
      <c r="T316" s="29"/>
      <c r="U316" s="29"/>
      <c r="V316" s="29"/>
      <c r="W316" s="29"/>
      <c r="X316" s="3"/>
      <c r="Y316" s="16"/>
      <c r="Z316" s="1"/>
      <c r="AA316" s="1"/>
      <c r="AB316" s="1"/>
    </row>
    <row r="317" spans="1:28" s="101" customFormat="1" ht="13" customHeight="1" outlineLevel="4" x14ac:dyDescent="0.35">
      <c r="A317" s="1"/>
      <c r="B317" s="33"/>
      <c r="C317" s="76">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01" customFormat="1" ht="8.5" customHeight="1" outlineLevel="4" x14ac:dyDescent="0.35">
      <c r="A318" s="1"/>
      <c r="B318" s="33" t="s">
        <v>19</v>
      </c>
      <c r="C318" s="76">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101" customFormat="1" ht="5.15" customHeight="1" outlineLevel="2" x14ac:dyDescent="0.35">
      <c r="A319" s="1"/>
      <c r="B319" s="33"/>
      <c r="C319" s="76">
        <f>INT($C$309)+2.005</f>
        <v>3.0049999999999999</v>
      </c>
      <c r="D319" s="4" t="s">
        <v>2</v>
      </c>
      <c r="E319" s="4"/>
      <c r="F319" s="4"/>
      <c r="G319" s="4"/>
      <c r="H319" s="60"/>
      <c r="I319" s="60"/>
      <c r="J319" s="60"/>
      <c r="K319" s="60"/>
      <c r="L319" s="60"/>
      <c r="M319" s="60"/>
      <c r="N319" s="60"/>
      <c r="O319" s="60"/>
      <c r="P319" s="60"/>
      <c r="Q319" s="60"/>
      <c r="R319" s="60"/>
      <c r="S319" s="60"/>
      <c r="T319" s="60"/>
      <c r="U319" s="60"/>
      <c r="V319" s="60"/>
      <c r="W319" s="60"/>
      <c r="X319" s="4"/>
      <c r="Y319" s="16"/>
      <c r="Z319" s="1"/>
      <c r="AA319" s="1"/>
      <c r="AB319" s="1"/>
    </row>
    <row r="320" spans="1:28" s="101" customFormat="1" outlineLevel="2" x14ac:dyDescent="0.35">
      <c r="A320" s="1"/>
      <c r="B320" s="33"/>
      <c r="C320" s="76">
        <f>INT($C$309)+2</f>
        <v>3</v>
      </c>
      <c r="D320" s="4"/>
      <c r="E320" s="5"/>
      <c r="F320" s="5"/>
      <c r="G320" s="4"/>
      <c r="H320" s="2" t="s">
        <v>148</v>
      </c>
      <c r="I320" s="2"/>
      <c r="J320" s="36">
        <v>1</v>
      </c>
      <c r="K320" s="2"/>
      <c r="L320" s="132">
        <f>i_w_start_len1*i_n1_len^L323</f>
        <v>81</v>
      </c>
      <c r="M320" s="2"/>
      <c r="N320" s="127" t="s">
        <v>183</v>
      </c>
      <c r="O320" s="31">
        <v>10</v>
      </c>
      <c r="P320" s="132">
        <f>i_w_start_len3*i_n3_len^P323</f>
        <v>81</v>
      </c>
      <c r="Q320" s="2"/>
      <c r="R320" s="2"/>
      <c r="S320" s="2"/>
      <c r="T320" s="2"/>
      <c r="U320" s="2"/>
      <c r="V320" s="2"/>
      <c r="W320" s="2"/>
      <c r="X320" s="4"/>
      <c r="Y320" s="16"/>
      <c r="Z320" s="1"/>
      <c r="AA320" s="1"/>
      <c r="AB320" s="1"/>
    </row>
    <row r="321" spans="1:31" s="155" customFormat="1" outlineLevel="2" x14ac:dyDescent="0.35">
      <c r="A321" s="1"/>
      <c r="B321" s="33"/>
      <c r="C321" s="76"/>
      <c r="D321" s="4"/>
      <c r="E321" s="5"/>
      <c r="F321" s="5"/>
      <c r="G321" s="4"/>
      <c r="H321" s="2" t="s">
        <v>149</v>
      </c>
      <c r="I321" s="2"/>
      <c r="J321" s="132">
        <f>J$320/(J$322^J$323)</f>
        <v>1</v>
      </c>
      <c r="K321" s="2"/>
      <c r="L321" s="31">
        <v>3</v>
      </c>
      <c r="M321" s="2"/>
      <c r="N321" s="2"/>
      <c r="O321" s="2"/>
      <c r="P321" s="31">
        <v>3</v>
      </c>
      <c r="Q321" s="2"/>
      <c r="R321" s="2"/>
      <c r="S321" s="2"/>
      <c r="T321" s="2"/>
      <c r="U321" s="2"/>
      <c r="V321" s="2"/>
      <c r="W321" s="2"/>
      <c r="X321" s="4"/>
      <c r="Y321" s="16"/>
      <c r="Z321" s="1"/>
      <c r="AA321" s="1"/>
      <c r="AB321" s="1"/>
    </row>
    <row r="322" spans="1:31" s="101" customFormat="1" outlineLevel="3" x14ac:dyDescent="0.35">
      <c r="A322" s="1"/>
      <c r="B322" s="33"/>
      <c r="C322" s="76">
        <f t="shared" ref="C322:C335" si="43">INT($C$309)+3</f>
        <v>4</v>
      </c>
      <c r="D322" s="4"/>
      <c r="E322" s="5"/>
      <c r="F322" s="5"/>
      <c r="G322" s="4"/>
      <c r="H322" s="2" t="s">
        <v>150</v>
      </c>
      <c r="I322" s="2"/>
      <c r="J322" s="36">
        <v>1</v>
      </c>
      <c r="K322" s="126"/>
      <c r="L322" s="31">
        <v>3</v>
      </c>
      <c r="M322" s="126"/>
      <c r="N322" s="2"/>
      <c r="O322" s="2"/>
      <c r="P322" s="31">
        <v>3</v>
      </c>
      <c r="Q322" s="126"/>
      <c r="R322" s="126"/>
      <c r="S322" s="126"/>
      <c r="T322" s="126"/>
      <c r="U322" s="126"/>
      <c r="V322" s="126"/>
      <c r="W322" s="126"/>
      <c r="X322" s="4"/>
      <c r="Y322" s="16"/>
      <c r="Z322" s="1"/>
      <c r="AA322" s="1"/>
      <c r="AB322" s="1"/>
    </row>
    <row r="323" spans="1:31" s="155" customFormat="1" outlineLevel="3" x14ac:dyDescent="0.35">
      <c r="A323" s="1"/>
      <c r="B323" s="33"/>
      <c r="C323" s="76"/>
      <c r="D323" s="4"/>
      <c r="E323" s="5"/>
      <c r="F323" s="5"/>
      <c r="G323" s="4"/>
      <c r="H323" s="2" t="s">
        <v>153</v>
      </c>
      <c r="I323" s="2"/>
      <c r="J323" s="31">
        <v>1</v>
      </c>
      <c r="K323" s="2"/>
      <c r="L323" s="132">
        <f>COUNTIF(J341:O341,TRUE)</f>
        <v>3</v>
      </c>
      <c r="M323" s="2"/>
      <c r="N323" s="2"/>
      <c r="O323" s="2"/>
      <c r="P323" s="132">
        <f>COUNTIF(J353:M353,TRUE)</f>
        <v>3</v>
      </c>
      <c r="Q323" s="126"/>
      <c r="R323" s="178" t="s">
        <v>167</v>
      </c>
      <c r="S323" s="179"/>
      <c r="T323" s="179"/>
      <c r="U323" s="179"/>
      <c r="V323" s="179"/>
      <c r="W323" s="180"/>
      <c r="X323" s="4"/>
      <c r="Y323" s="16"/>
      <c r="Z323" s="1"/>
      <c r="AA323" s="1"/>
      <c r="AB323" s="1"/>
    </row>
    <row r="324" spans="1:31" s="101" customFormat="1" outlineLevel="3" x14ac:dyDescent="0.35">
      <c r="A324" s="1"/>
      <c r="B324" s="33"/>
      <c r="C324" s="76">
        <f t="shared" si="43"/>
        <v>4</v>
      </c>
      <c r="D324" s="4"/>
      <c r="E324" s="5"/>
      <c r="F324" s="5"/>
      <c r="G324" s="4"/>
      <c r="H324" s="104" t="s">
        <v>91</v>
      </c>
      <c r="I324" s="120" t="s">
        <v>67</v>
      </c>
      <c r="J324" s="119" t="b">
        <v>0</v>
      </c>
      <c r="K324" s="2"/>
      <c r="L324" s="119" t="b">
        <v>1</v>
      </c>
      <c r="M324" s="2"/>
      <c r="N324" s="2"/>
      <c r="O324" s="2"/>
      <c r="P324" s="119" t="b">
        <v>1</v>
      </c>
      <c r="Q324" s="2"/>
      <c r="R324" s="181"/>
      <c r="S324" s="182"/>
      <c r="T324" s="182"/>
      <c r="U324" s="182"/>
      <c r="V324" s="182"/>
      <c r="W324" s="183"/>
      <c r="X324" s="4"/>
      <c r="Y324" s="16"/>
      <c r="Z324" s="1"/>
      <c r="AA324" s="1"/>
      <c r="AB324" s="1"/>
    </row>
    <row r="325" spans="1:31" s="111" customFormat="1" outlineLevel="3" x14ac:dyDescent="0.35">
      <c r="A325" s="1"/>
      <c r="B325" s="33"/>
      <c r="C325" s="76">
        <f t="shared" si="43"/>
        <v>4</v>
      </c>
      <c r="D325" s="4"/>
      <c r="E325" s="5"/>
      <c r="F325" s="5"/>
      <c r="G325" s="4"/>
      <c r="H325" s="104" t="s">
        <v>100</v>
      </c>
      <c r="I325" s="120" t="s">
        <v>67</v>
      </c>
      <c r="J325" s="119" t="b">
        <v>0</v>
      </c>
      <c r="K325" s="2"/>
      <c r="L325" s="119" t="b">
        <v>0</v>
      </c>
      <c r="M325" s="2"/>
      <c r="N325" s="2"/>
      <c r="O325" s="2"/>
      <c r="P325" s="119" t="b">
        <v>1</v>
      </c>
      <c r="Q325" s="2"/>
      <c r="R325" s="181"/>
      <c r="S325" s="182"/>
      <c r="T325" s="182"/>
      <c r="U325" s="182"/>
      <c r="V325" s="182"/>
      <c r="W325" s="183"/>
      <c r="X325" s="4"/>
      <c r="Y325" s="16"/>
      <c r="Z325" s="1"/>
      <c r="AA325" s="1"/>
      <c r="AB325" s="1"/>
    </row>
    <row r="326" spans="1:31" s="131" customFormat="1" outlineLevel="3" x14ac:dyDescent="0.35">
      <c r="A326" s="1"/>
      <c r="B326" s="33"/>
      <c r="C326" s="76">
        <f>INT(C$309+3)</f>
        <v>4</v>
      </c>
      <c r="D326" s="4"/>
      <c r="E326" s="5"/>
      <c r="F326" s="5"/>
      <c r="G326" s="4"/>
      <c r="H326" s="2" t="s">
        <v>152</v>
      </c>
      <c r="I326" s="2"/>
      <c r="J326" s="31">
        <v>1</v>
      </c>
      <c r="K326" s="2"/>
      <c r="L326" s="31">
        <v>1</v>
      </c>
      <c r="M326" s="2"/>
      <c r="N326" s="2"/>
      <c r="O326" s="2"/>
      <c r="P326" s="31">
        <v>1</v>
      </c>
      <c r="Q326" s="2"/>
      <c r="R326" s="163"/>
      <c r="S326" s="164"/>
      <c r="T326" s="164"/>
      <c r="U326" s="164"/>
      <c r="V326" s="164"/>
      <c r="W326" s="165"/>
      <c r="X326" s="4"/>
      <c r="Y326" s="16"/>
      <c r="Z326" s="1"/>
      <c r="AA326" s="1"/>
      <c r="AB326" s="1"/>
    </row>
    <row r="327" spans="1:31" s="125" customFormat="1" outlineLevel="3" x14ac:dyDescent="0.35">
      <c r="A327" s="1"/>
      <c r="B327" s="33"/>
      <c r="C327" s="76">
        <f>INT(C$309+3)</f>
        <v>4</v>
      </c>
      <c r="D327" s="4"/>
      <c r="E327" s="5"/>
      <c r="F327" s="5"/>
      <c r="G327" s="4"/>
      <c r="H327" s="2"/>
      <c r="I327" s="56"/>
      <c r="J327" s="2" t="s">
        <v>282</v>
      </c>
      <c r="K327" s="2" t="s">
        <v>115</v>
      </c>
      <c r="L327" s="2" t="s">
        <v>282</v>
      </c>
      <c r="M327" s="2" t="s">
        <v>115</v>
      </c>
      <c r="N327" s="2"/>
      <c r="O327" s="2"/>
      <c r="P327" s="2" t="s">
        <v>282</v>
      </c>
      <c r="Q327" s="2" t="s">
        <v>115</v>
      </c>
      <c r="R327" s="2"/>
      <c r="S327" s="2"/>
      <c r="T327" s="2"/>
      <c r="U327" s="2"/>
      <c r="V327" s="2"/>
      <c r="W327" s="2"/>
      <c r="X327" s="4"/>
      <c r="Y327" s="16"/>
      <c r="Z327" s="1"/>
      <c r="AA327" s="1"/>
      <c r="AB327" s="1"/>
      <c r="AC327" s="130"/>
      <c r="AD327" s="130"/>
      <c r="AE327" s="130"/>
    </row>
    <row r="328" spans="1:31" s="111" customFormat="1" outlineLevel="3" x14ac:dyDescent="0.35">
      <c r="A328" s="1"/>
      <c r="B328" s="33"/>
      <c r="C328" s="76">
        <f t="shared" si="43"/>
        <v>4</v>
      </c>
      <c r="D328" s="4"/>
      <c r="E328" s="5">
        <v>0</v>
      </c>
      <c r="F328" s="5"/>
      <c r="G328" s="4"/>
      <c r="H328" s="54" t="s">
        <v>114</v>
      </c>
      <c r="I328" s="169" t="s">
        <v>118</v>
      </c>
      <c r="J328" s="149">
        <v>0</v>
      </c>
      <c r="K328" s="31">
        <v>1</v>
      </c>
      <c r="L328" s="31">
        <v>0</v>
      </c>
      <c r="M328" s="31">
        <v>1</v>
      </c>
      <c r="N328" s="2"/>
      <c r="O328" s="54"/>
      <c r="P328" s="149">
        <v>0</v>
      </c>
      <c r="Q328" s="149">
        <v>1</v>
      </c>
      <c r="R328" s="2"/>
      <c r="S328" s="2"/>
      <c r="T328" s="2"/>
      <c r="U328" s="2"/>
      <c r="V328" s="2"/>
      <c r="W328" s="2"/>
      <c r="X328" s="4"/>
      <c r="Y328" s="16"/>
      <c r="Z328" s="1"/>
      <c r="AA328" s="1"/>
      <c r="AB328" s="1"/>
    </row>
    <row r="329" spans="1:31" s="111" customFormat="1" outlineLevel="3" x14ac:dyDescent="0.35">
      <c r="A329" s="1"/>
      <c r="B329" s="33"/>
      <c r="C329" s="76">
        <f t="shared" si="43"/>
        <v>4</v>
      </c>
      <c r="D329" s="4"/>
      <c r="E329" s="5">
        <v>1</v>
      </c>
      <c r="F329" s="5"/>
      <c r="G329" s="4"/>
      <c r="H329" s="54"/>
      <c r="I329" s="169" t="s">
        <v>119</v>
      </c>
      <c r="J329" s="54"/>
      <c r="K329" s="54"/>
      <c r="L329" s="31">
        <v>0.5</v>
      </c>
      <c r="M329" s="31">
        <v>0.5</v>
      </c>
      <c r="N329" s="2"/>
      <c r="O329" s="54"/>
      <c r="P329" s="149">
        <v>1</v>
      </c>
      <c r="Q329" s="149">
        <v>0.5</v>
      </c>
      <c r="R329" s="2"/>
      <c r="S329" s="2"/>
      <c r="T329" s="2"/>
      <c r="U329" s="2"/>
      <c r="V329" s="2"/>
      <c r="W329" s="2"/>
      <c r="X329" s="4"/>
      <c r="Y329" s="16"/>
      <c r="Z329" s="1"/>
      <c r="AA329" s="1"/>
      <c r="AB329" s="1"/>
    </row>
    <row r="330" spans="1:31" s="111" customFormat="1" outlineLevel="3" x14ac:dyDescent="0.35">
      <c r="A330" s="1"/>
      <c r="B330" s="33"/>
      <c r="C330" s="76">
        <f t="shared" si="43"/>
        <v>4</v>
      </c>
      <c r="D330" s="4"/>
      <c r="E330" s="5">
        <v>2</v>
      </c>
      <c r="F330" s="5"/>
      <c r="G330" s="4"/>
      <c r="H330" s="54"/>
      <c r="I330" s="169" t="s">
        <v>120</v>
      </c>
      <c r="J330" s="54"/>
      <c r="K330" s="54"/>
      <c r="L330" s="31">
        <v>-1</v>
      </c>
      <c r="M330" s="31">
        <v>1.5</v>
      </c>
      <c r="N330" s="2"/>
      <c r="O330" s="54"/>
      <c r="P330" s="149">
        <v>-1</v>
      </c>
      <c r="Q330" s="149">
        <v>1.5</v>
      </c>
      <c r="R330" s="2"/>
      <c r="S330" s="2"/>
      <c r="T330" s="2"/>
      <c r="U330" s="2"/>
      <c r="V330" s="2"/>
      <c r="W330" s="2"/>
      <c r="X330" s="4"/>
      <c r="Y330" s="16"/>
      <c r="Z330" s="1"/>
      <c r="AA330" s="1"/>
      <c r="AB330" s="1"/>
    </row>
    <row r="331" spans="1:31" s="111" customFormat="1" outlineLevel="3" x14ac:dyDescent="0.35">
      <c r="A331" s="1"/>
      <c r="B331" s="33"/>
      <c r="C331" s="76">
        <f t="shared" si="43"/>
        <v>4</v>
      </c>
      <c r="D331" s="4"/>
      <c r="E331" s="5">
        <v>3</v>
      </c>
      <c r="F331" s="5"/>
      <c r="G331" s="4"/>
      <c r="H331" s="54"/>
      <c r="I331" s="169" t="s">
        <v>121</v>
      </c>
      <c r="J331" s="54"/>
      <c r="K331" s="54"/>
      <c r="L331" s="54">
        <v>1</v>
      </c>
      <c r="M331" s="54">
        <v>0.5</v>
      </c>
      <c r="N331" s="2"/>
      <c r="O331" s="2"/>
      <c r="P331" s="170">
        <v>4</v>
      </c>
      <c r="Q331" s="54">
        <v>300</v>
      </c>
      <c r="R331" s="2"/>
      <c r="S331" s="2"/>
      <c r="T331" s="2"/>
      <c r="U331" s="2"/>
      <c r="V331" s="2"/>
      <c r="W331" s="2"/>
      <c r="X331" s="4"/>
      <c r="Y331" s="16"/>
      <c r="Z331" s="1"/>
      <c r="AA331" s="1"/>
      <c r="AB331" s="1"/>
    </row>
    <row r="332" spans="1:31" s="111" customFormat="1" outlineLevel="3" x14ac:dyDescent="0.35">
      <c r="A332" s="1"/>
      <c r="B332" s="33"/>
      <c r="C332" s="76">
        <f t="shared" si="43"/>
        <v>4</v>
      </c>
      <c r="D332" s="4"/>
      <c r="E332" s="5">
        <v>4</v>
      </c>
      <c r="F332" s="5"/>
      <c r="G332" s="4"/>
      <c r="H332" s="54"/>
      <c r="I332" s="169" t="s">
        <v>122</v>
      </c>
      <c r="J332" s="54"/>
      <c r="K332" s="54"/>
      <c r="L332" s="54">
        <v>-1</v>
      </c>
      <c r="M332" s="54">
        <v>1.5</v>
      </c>
      <c r="N332" s="2"/>
      <c r="O332" s="2"/>
      <c r="P332" s="54">
        <v>-0.5</v>
      </c>
      <c r="Q332" s="54">
        <v>1.25</v>
      </c>
      <c r="R332" s="2"/>
      <c r="S332" s="2"/>
      <c r="T332" s="2"/>
      <c r="U332" s="2"/>
      <c r="V332" s="2"/>
      <c r="W332" s="2"/>
      <c r="X332" s="4"/>
      <c r="Y332" s="16"/>
      <c r="Z332" s="1"/>
      <c r="AA332" s="1"/>
      <c r="AB332" s="1"/>
    </row>
    <row r="333" spans="1:31" s="111" customFormat="1" outlineLevel="3" x14ac:dyDescent="0.35">
      <c r="A333" s="1"/>
      <c r="B333" s="33"/>
      <c r="C333" s="76">
        <f t="shared" si="43"/>
        <v>4</v>
      </c>
      <c r="D333" s="4"/>
      <c r="E333" s="5">
        <v>5</v>
      </c>
      <c r="F333" s="5"/>
      <c r="G333" s="4"/>
      <c r="H333" s="54"/>
      <c r="I333" s="169" t="s">
        <v>123</v>
      </c>
      <c r="J333" s="54"/>
      <c r="K333" s="54"/>
      <c r="L333" s="54">
        <v>3.5</v>
      </c>
      <c r="M333" s="54">
        <v>100</v>
      </c>
      <c r="N333" s="2"/>
      <c r="O333" s="2"/>
      <c r="P333" s="54">
        <v>-1</v>
      </c>
      <c r="Q333" s="54">
        <v>1.5</v>
      </c>
      <c r="R333" s="2"/>
      <c r="S333" s="2"/>
      <c r="T333" s="2"/>
      <c r="U333" s="2"/>
      <c r="V333" s="2"/>
      <c r="W333" s="2"/>
      <c r="X333" s="4"/>
      <c r="Y333" s="16"/>
      <c r="Z333" s="1"/>
      <c r="AA333" s="1"/>
      <c r="AB333" s="1"/>
    </row>
    <row r="334" spans="1:31" s="111" customFormat="1" outlineLevel="3" x14ac:dyDescent="0.35">
      <c r="A334" s="1"/>
      <c r="B334" s="33"/>
      <c r="C334" s="76">
        <f t="shared" si="43"/>
        <v>4</v>
      </c>
      <c r="D334" s="4"/>
      <c r="E334" s="5">
        <v>6</v>
      </c>
      <c r="F334" s="5"/>
      <c r="G334" s="4"/>
      <c r="H334" s="54"/>
      <c r="I334" s="169" t="s">
        <v>124</v>
      </c>
      <c r="J334" s="54"/>
      <c r="K334" s="54"/>
      <c r="L334" s="54"/>
      <c r="M334" s="54"/>
      <c r="N334" s="2"/>
      <c r="O334" s="2"/>
      <c r="P334" s="54">
        <v>4</v>
      </c>
      <c r="Q334" s="54">
        <v>300</v>
      </c>
      <c r="R334" s="2"/>
      <c r="S334" s="2"/>
      <c r="T334" s="2"/>
      <c r="U334" s="2"/>
      <c r="V334" s="2"/>
      <c r="W334" s="2"/>
      <c r="X334" s="4"/>
      <c r="Y334" s="16"/>
      <c r="Z334" s="1"/>
      <c r="AA334" s="1"/>
      <c r="AB334" s="1"/>
    </row>
    <row r="335" spans="1:31" s="111" customFormat="1" outlineLevel="3" x14ac:dyDescent="0.35">
      <c r="A335" s="1"/>
      <c r="B335" s="33"/>
      <c r="C335" s="76">
        <f t="shared" si="43"/>
        <v>4</v>
      </c>
      <c r="D335" s="4"/>
      <c r="E335" s="5">
        <v>7</v>
      </c>
      <c r="F335" s="5"/>
      <c r="G335" s="4"/>
      <c r="H335" s="54"/>
      <c r="I335" s="169" t="s">
        <v>125</v>
      </c>
      <c r="J335" s="54"/>
      <c r="K335" s="54"/>
      <c r="L335" s="54"/>
      <c r="M335" s="54"/>
      <c r="N335" s="2"/>
      <c r="O335" s="2"/>
      <c r="P335" s="54">
        <v>3.5</v>
      </c>
      <c r="Q335" s="54">
        <v>100</v>
      </c>
      <c r="R335" s="2"/>
      <c r="S335" s="2"/>
      <c r="T335" s="2"/>
      <c r="U335" s="2"/>
      <c r="V335" s="2"/>
      <c r="W335" s="2"/>
      <c r="X335" s="4"/>
      <c r="Y335" s="16"/>
      <c r="Z335" s="1"/>
      <c r="AA335" s="1"/>
      <c r="AB335" s="1"/>
    </row>
    <row r="336" spans="1:31" s="101" customFormat="1" ht="5.15" customHeight="1" outlineLevel="3" x14ac:dyDescent="0.35">
      <c r="A336" s="1"/>
      <c r="B336" s="33"/>
      <c r="C336" s="76">
        <f>INT($C$309)+3.005</f>
        <v>4.0049999999999999</v>
      </c>
      <c r="D336" s="4"/>
      <c r="E336" s="4"/>
      <c r="F336" s="4"/>
      <c r="G336" s="4"/>
      <c r="H336" s="86"/>
      <c r="I336" s="86"/>
      <c r="J336" s="86"/>
      <c r="K336" s="86"/>
      <c r="L336" s="86"/>
      <c r="M336" s="86"/>
      <c r="N336" s="86"/>
      <c r="O336" s="86"/>
      <c r="P336" s="86"/>
      <c r="Q336" s="86"/>
      <c r="R336" s="86"/>
      <c r="S336" s="86"/>
      <c r="T336" s="86"/>
      <c r="U336" s="86"/>
      <c r="V336" s="86"/>
      <c r="W336" s="86"/>
      <c r="X336" s="4" t="s">
        <v>3</v>
      </c>
      <c r="Y336" s="16"/>
      <c r="Z336" s="1"/>
      <c r="AA336" s="1"/>
      <c r="AB336" s="1"/>
    </row>
    <row r="337" spans="1:28" s="155" customFormat="1" ht="5.15" customHeight="1" outlineLevel="2" x14ac:dyDescent="0.35">
      <c r="A337" s="1"/>
      <c r="B337" s="33"/>
      <c r="C337" s="76">
        <f>INT($C$309)+2.005</f>
        <v>3.0049999999999999</v>
      </c>
      <c r="D337" s="4" t="s">
        <v>2</v>
      </c>
      <c r="E337" s="4"/>
      <c r="F337" s="4"/>
      <c r="G337" s="4"/>
      <c r="H337" s="60"/>
      <c r="I337" s="60"/>
      <c r="J337" s="60"/>
      <c r="K337" s="60"/>
      <c r="L337" s="60"/>
      <c r="M337" s="60"/>
      <c r="N337" s="60"/>
      <c r="O337" s="60"/>
      <c r="P337" s="60"/>
      <c r="Q337" s="60"/>
      <c r="R337" s="60"/>
      <c r="S337" s="60"/>
      <c r="T337" s="60"/>
      <c r="U337" s="60"/>
      <c r="V337" s="60"/>
      <c r="W337" s="60"/>
      <c r="X337" s="4"/>
      <c r="Y337" s="16"/>
      <c r="Z337" s="1"/>
      <c r="AA337" s="1"/>
      <c r="AB337" s="1"/>
    </row>
    <row r="338" spans="1:28" s="155" customFormat="1" outlineLevel="2" x14ac:dyDescent="0.35">
      <c r="A338" s="1"/>
      <c r="B338" s="33"/>
      <c r="C338" s="76">
        <f>INT($C$309)+2</f>
        <v>3</v>
      </c>
      <c r="D338" s="4"/>
      <c r="E338" s="5"/>
      <c r="F338" s="5"/>
      <c r="G338" s="4"/>
      <c r="H338" s="107" t="s">
        <v>268</v>
      </c>
      <c r="I338" s="2"/>
      <c r="J338" s="2"/>
      <c r="K338" s="2"/>
      <c r="L338" s="2"/>
      <c r="M338" s="2"/>
      <c r="N338" s="2"/>
      <c r="O338" s="2"/>
      <c r="P338" s="2"/>
      <c r="Q338" s="2"/>
      <c r="R338" s="2"/>
      <c r="S338" s="2"/>
      <c r="T338" s="2"/>
      <c r="U338" s="2"/>
      <c r="V338" s="2"/>
      <c r="W338" s="2"/>
      <c r="X338" s="4"/>
      <c r="Y338" s="16"/>
      <c r="Z338" s="1"/>
      <c r="AA338" s="1"/>
      <c r="AB338" s="1"/>
    </row>
    <row r="339" spans="1:28" s="155" customFormat="1" outlineLevel="3" x14ac:dyDescent="0.35">
      <c r="A339" s="1"/>
      <c r="B339" s="33"/>
      <c r="C339" s="76">
        <f t="shared" ref="C339:C359" si="44">INT($C$309)+3</f>
        <v>4</v>
      </c>
      <c r="D339" s="4"/>
      <c r="E339" s="5"/>
      <c r="F339" s="5"/>
      <c r="G339" s="4"/>
      <c r="H339" s="2"/>
      <c r="I339" s="2"/>
      <c r="J339" s="2" t="s">
        <v>262</v>
      </c>
      <c r="K339" s="2" t="s">
        <v>263</v>
      </c>
      <c r="L339" s="2" t="s">
        <v>101</v>
      </c>
      <c r="M339" s="2" t="s">
        <v>264</v>
      </c>
      <c r="N339" s="2" t="s">
        <v>102</v>
      </c>
      <c r="O339" s="2" t="s">
        <v>265</v>
      </c>
      <c r="P339" s="2"/>
      <c r="Q339" s="2"/>
      <c r="R339" s="2"/>
      <c r="S339" s="2"/>
      <c r="T339" s="2"/>
      <c r="U339" s="2"/>
      <c r="V339" s="2"/>
      <c r="W339" s="2"/>
      <c r="X339" s="4"/>
      <c r="Y339" s="16"/>
      <c r="Z339" s="1"/>
      <c r="AA339" s="1"/>
      <c r="AB339" s="1"/>
    </row>
    <row r="340" spans="1:28" s="155" customFormat="1" outlineLevel="3" x14ac:dyDescent="0.35">
      <c r="A340" s="1"/>
      <c r="B340" s="33"/>
      <c r="C340" s="76">
        <f t="shared" si="44"/>
        <v>4</v>
      </c>
      <c r="D340" s="4"/>
      <c r="E340" s="5"/>
      <c r="F340" s="5"/>
      <c r="G340" s="4"/>
      <c r="H340" s="2"/>
      <c r="I340" s="2"/>
      <c r="J340" s="2" t="s">
        <v>251</v>
      </c>
      <c r="K340" s="2" t="s">
        <v>252</v>
      </c>
      <c r="L340" s="2" t="s">
        <v>253</v>
      </c>
      <c r="M340" s="2" t="s">
        <v>254</v>
      </c>
      <c r="N340" s="2" t="s">
        <v>255</v>
      </c>
      <c r="O340" s="2" t="s">
        <v>261</v>
      </c>
      <c r="P340" s="2"/>
      <c r="Q340" s="2" t="s">
        <v>274</v>
      </c>
      <c r="R340" s="2"/>
      <c r="S340" s="2"/>
      <c r="T340" s="2"/>
      <c r="U340" s="2"/>
      <c r="V340" s="2"/>
      <c r="W340" s="2"/>
      <c r="X340" s="4"/>
      <c r="Y340" s="16"/>
      <c r="Z340" s="1"/>
      <c r="AA340" s="1"/>
      <c r="AB340" s="1"/>
    </row>
    <row r="341" spans="1:28" s="155" customFormat="1" outlineLevel="3" x14ac:dyDescent="0.35">
      <c r="A341" s="1"/>
      <c r="B341" s="33"/>
      <c r="C341" s="76">
        <f t="shared" si="44"/>
        <v>4</v>
      </c>
      <c r="D341" s="4"/>
      <c r="E341" s="5"/>
      <c r="F341" s="5"/>
      <c r="G341" s="4"/>
      <c r="H341" s="2" t="s">
        <v>258</v>
      </c>
      <c r="I341" s="2" t="s">
        <v>260</v>
      </c>
      <c r="J341" s="31" t="b">
        <v>0</v>
      </c>
      <c r="K341" s="31" t="b">
        <v>1</v>
      </c>
      <c r="L341" s="31" t="b">
        <v>1</v>
      </c>
      <c r="M341" s="31" t="b">
        <v>1</v>
      </c>
      <c r="N341" s="31" t="b">
        <v>0</v>
      </c>
      <c r="O341" s="31" t="b">
        <v>0</v>
      </c>
      <c r="P341" s="2"/>
      <c r="Q341" s="31">
        <f>K342</f>
        <v>0</v>
      </c>
      <c r="R341" s="2"/>
      <c r="S341" s="2"/>
      <c r="T341" s="2"/>
      <c r="U341" s="2"/>
      <c r="V341" s="2"/>
      <c r="W341" s="2"/>
      <c r="X341" s="4"/>
      <c r="Y341" s="16"/>
      <c r="Z341" s="1"/>
      <c r="AA341" s="1"/>
      <c r="AB341" s="1"/>
    </row>
    <row r="342" spans="1:28" s="155" customFormat="1" outlineLevel="3" x14ac:dyDescent="0.35">
      <c r="A342" s="1"/>
      <c r="B342" s="33"/>
      <c r="C342" s="76"/>
      <c r="D342" s="4"/>
      <c r="E342" s="5"/>
      <c r="F342" s="5"/>
      <c r="G342" s="4"/>
      <c r="H342" s="2" t="s">
        <v>273</v>
      </c>
      <c r="I342" s="2"/>
      <c r="J342" s="132">
        <f>COUNTIF($J$341:J341,TRUE)-1</f>
        <v>-1</v>
      </c>
      <c r="K342" s="132">
        <f>COUNTIF($J$341:K341,TRUE)-1</f>
        <v>0</v>
      </c>
      <c r="L342" s="132">
        <f>COUNTIF($J$341:L341,TRUE)-1</f>
        <v>1</v>
      </c>
      <c r="M342" s="132">
        <f>COUNTIF($J$341:M341,TRUE)-1</f>
        <v>2</v>
      </c>
      <c r="N342" s="132">
        <f>COUNTIF($J$341:N341,TRUE)-1</f>
        <v>2</v>
      </c>
      <c r="O342" s="132">
        <f>COUNTIF($J$341:O341,TRUE)-1</f>
        <v>2</v>
      </c>
      <c r="P342" s="2"/>
      <c r="Q342" s="2"/>
      <c r="R342" s="2"/>
      <c r="S342" s="2"/>
      <c r="T342" s="2"/>
      <c r="U342" s="2"/>
      <c r="V342" s="2"/>
      <c r="W342" s="2"/>
      <c r="X342" s="4"/>
      <c r="Y342" s="16"/>
      <c r="Z342" s="1"/>
      <c r="AA342" s="1"/>
      <c r="AB342" s="1"/>
    </row>
    <row r="343" spans="1:28" s="155" customFormat="1" outlineLevel="3" x14ac:dyDescent="0.35">
      <c r="A343" s="1"/>
      <c r="B343" s="33"/>
      <c r="C343" s="76">
        <f>INT(C$309+3)</f>
        <v>4</v>
      </c>
      <c r="D343" s="4"/>
      <c r="E343" s="5"/>
      <c r="F343" s="5"/>
      <c r="G343" s="4"/>
      <c r="H343" s="2" t="s">
        <v>259</v>
      </c>
      <c r="I343" s="2" t="s">
        <v>260</v>
      </c>
      <c r="J343" s="31" t="b">
        <v>0</v>
      </c>
      <c r="K343" s="31" t="b">
        <v>1</v>
      </c>
      <c r="L343" s="31" t="b">
        <v>1</v>
      </c>
      <c r="M343" s="31" t="b">
        <v>1</v>
      </c>
      <c r="N343" s="31" t="b">
        <v>0</v>
      </c>
      <c r="O343" s="31" t="b">
        <v>0</v>
      </c>
      <c r="P343" s="2"/>
      <c r="Q343" s="2"/>
      <c r="R343" s="2"/>
      <c r="S343" s="2"/>
      <c r="T343" s="2"/>
      <c r="U343" s="2"/>
      <c r="V343" s="2"/>
      <c r="W343" s="2"/>
      <c r="X343" s="4"/>
      <c r="Y343" s="16"/>
      <c r="Z343" s="1"/>
      <c r="AA343" s="1"/>
      <c r="AB343" s="1"/>
    </row>
    <row r="344" spans="1:28" s="155" customFormat="1" outlineLevel="3" x14ac:dyDescent="0.35">
      <c r="A344" s="1"/>
      <c r="B344" s="33"/>
      <c r="C344" s="76"/>
      <c r="D344" s="4"/>
      <c r="E344" s="5"/>
      <c r="F344" s="5"/>
      <c r="G344" s="4"/>
      <c r="H344" s="2" t="s">
        <v>283</v>
      </c>
      <c r="I344" s="2"/>
      <c r="J344" s="31" t="b">
        <v>0</v>
      </c>
      <c r="K344" s="31" t="b">
        <v>1</v>
      </c>
      <c r="L344" s="31" t="b">
        <v>1</v>
      </c>
      <c r="M344" s="31" t="b">
        <v>1</v>
      </c>
      <c r="N344" s="31" t="b">
        <v>0</v>
      </c>
      <c r="O344" s="31" t="b">
        <v>0</v>
      </c>
      <c r="P344" s="2"/>
      <c r="Q344" s="2"/>
      <c r="R344" s="2"/>
      <c r="S344" s="2"/>
      <c r="T344" s="2"/>
      <c r="U344" s="2"/>
      <c r="V344" s="2"/>
      <c r="W344" s="2"/>
      <c r="X344" s="4"/>
      <c r="Y344" s="16"/>
      <c r="Z344" s="1"/>
      <c r="AA344" s="1"/>
      <c r="AB344" s="1"/>
    </row>
    <row r="345" spans="1:28" s="155" customFormat="1" outlineLevel="3" x14ac:dyDescent="0.35">
      <c r="A345" s="1"/>
      <c r="B345" s="33"/>
      <c r="C345" s="76">
        <f>INT(C$309+3)</f>
        <v>4</v>
      </c>
      <c r="D345" s="4"/>
      <c r="E345" s="5"/>
      <c r="F345" s="5"/>
      <c r="G345" s="4"/>
      <c r="H345" s="2" t="s">
        <v>266</v>
      </c>
      <c r="I345" s="2" t="s">
        <v>257</v>
      </c>
      <c r="J345" s="2"/>
      <c r="K345" s="2"/>
      <c r="L345" s="2"/>
      <c r="M345" s="2"/>
      <c r="N345" s="2"/>
      <c r="O345" s="166">
        <v>43784</v>
      </c>
      <c r="P345" s="2"/>
      <c r="Q345" s="2"/>
      <c r="R345" s="2"/>
      <c r="S345" s="2"/>
      <c r="T345" s="2"/>
      <c r="U345" s="2"/>
      <c r="V345" s="2"/>
      <c r="W345" s="2"/>
      <c r="X345" s="4"/>
      <c r="Y345" s="16"/>
      <c r="Z345" s="1"/>
      <c r="AA345" s="1"/>
      <c r="AB345" s="1"/>
    </row>
    <row r="346" spans="1:28" s="155" customFormat="1" outlineLevel="3" x14ac:dyDescent="0.35">
      <c r="A346" s="1"/>
      <c r="B346" s="33"/>
      <c r="C346" s="76">
        <f t="shared" si="44"/>
        <v>4</v>
      </c>
      <c r="D346" s="4"/>
      <c r="E346" s="5">
        <v>0</v>
      </c>
      <c r="F346" s="5"/>
      <c r="G346" s="4"/>
      <c r="H346" s="2"/>
      <c r="I346" s="2" t="s">
        <v>256</v>
      </c>
      <c r="J346" s="2"/>
      <c r="K346" s="2"/>
      <c r="L346" s="2"/>
      <c r="M346" s="2"/>
      <c r="N346" s="2"/>
      <c r="O346" s="166">
        <v>43480</v>
      </c>
      <c r="P346" s="2"/>
      <c r="Q346" s="2"/>
      <c r="R346" s="2"/>
      <c r="S346" s="2"/>
      <c r="T346" s="2"/>
      <c r="U346" s="2"/>
      <c r="V346" s="2"/>
      <c r="W346" s="2"/>
      <c r="X346" s="4"/>
      <c r="Y346" s="16"/>
      <c r="Z346" s="1"/>
      <c r="AA346" s="1"/>
      <c r="AB346" s="1"/>
    </row>
    <row r="347" spans="1:28" s="155" customFormat="1" outlineLevel="3" x14ac:dyDescent="0.35">
      <c r="A347" s="1"/>
      <c r="B347" s="33"/>
      <c r="C347" s="76">
        <f t="shared" si="44"/>
        <v>4</v>
      </c>
      <c r="D347" s="4"/>
      <c r="E347" s="5">
        <v>1</v>
      </c>
      <c r="F347" s="5"/>
      <c r="G347" s="4"/>
      <c r="H347" s="2"/>
      <c r="I347" s="171"/>
      <c r="J347" s="172" t="s">
        <v>285</v>
      </c>
      <c r="K347" s="172" t="s">
        <v>286</v>
      </c>
      <c r="L347" s="172" t="s">
        <v>287</v>
      </c>
      <c r="M347" s="2"/>
      <c r="N347" s="2"/>
      <c r="O347" s="2"/>
      <c r="P347" s="2"/>
      <c r="Q347" s="2"/>
      <c r="R347" s="2"/>
      <c r="S347" s="2"/>
      <c r="T347" s="2"/>
      <c r="U347" s="2"/>
      <c r="V347" s="2"/>
      <c r="W347" s="2"/>
      <c r="X347" s="4"/>
      <c r="Y347" s="16"/>
      <c r="Z347" s="1"/>
      <c r="AA347" s="1"/>
      <c r="AB347" s="1"/>
    </row>
    <row r="348" spans="1:28" s="155" customFormat="1" outlineLevel="3" x14ac:dyDescent="0.35">
      <c r="A348" s="1"/>
      <c r="B348" s="33"/>
      <c r="C348" s="76"/>
      <c r="D348" s="4"/>
      <c r="E348" s="5"/>
      <c r="F348" s="5"/>
      <c r="G348" s="4"/>
      <c r="H348" s="2" t="s">
        <v>284</v>
      </c>
      <c r="I348" s="171"/>
      <c r="J348" s="31">
        <f>K342</f>
        <v>0</v>
      </c>
      <c r="K348" s="31">
        <f t="shared" ref="K348" si="45">L342</f>
        <v>1</v>
      </c>
      <c r="L348" s="31">
        <f>M342</f>
        <v>2</v>
      </c>
      <c r="M348" s="2"/>
      <c r="N348" s="2"/>
      <c r="O348" s="2"/>
      <c r="P348" s="2"/>
      <c r="Q348" s="2"/>
      <c r="R348" s="2"/>
      <c r="S348" s="2"/>
      <c r="T348" s="2"/>
      <c r="U348" s="2"/>
      <c r="V348" s="2"/>
      <c r="W348" s="2"/>
      <c r="X348" s="4"/>
      <c r="Y348" s="16"/>
      <c r="Z348" s="1"/>
      <c r="AA348" s="1"/>
      <c r="AB348" s="1"/>
    </row>
    <row r="349" spans="1:28" s="155" customFormat="1" outlineLevel="3" x14ac:dyDescent="0.35">
      <c r="A349" s="1"/>
      <c r="B349" s="33"/>
      <c r="C349" s="76"/>
      <c r="D349" s="4"/>
      <c r="E349" s="5"/>
      <c r="F349" s="5"/>
      <c r="G349" s="4"/>
      <c r="H349" s="2"/>
      <c r="I349" s="171"/>
      <c r="J349" s="172"/>
      <c r="K349" s="172"/>
      <c r="L349" s="172"/>
      <c r="M349" s="2"/>
      <c r="N349" s="2"/>
      <c r="O349" s="2"/>
      <c r="P349" s="2"/>
      <c r="Q349" s="2"/>
      <c r="R349" s="2"/>
      <c r="S349" s="2"/>
      <c r="T349" s="2"/>
      <c r="U349" s="2"/>
      <c r="V349" s="2"/>
      <c r="W349" s="2"/>
      <c r="X349" s="4"/>
      <c r="Y349" s="16"/>
      <c r="Z349" s="1"/>
      <c r="AA349" s="1"/>
      <c r="AB349" s="1"/>
    </row>
    <row r="350" spans="1:28" s="155" customFormat="1" outlineLevel="2" x14ac:dyDescent="0.35">
      <c r="A350" s="1"/>
      <c r="B350" s="33"/>
      <c r="C350" s="76">
        <f>INT($C$309)+2</f>
        <v>3</v>
      </c>
      <c r="D350" s="4"/>
      <c r="E350" s="5"/>
      <c r="F350" s="5"/>
      <c r="G350" s="4"/>
      <c r="H350" s="107" t="s">
        <v>275</v>
      </c>
      <c r="I350" s="2"/>
      <c r="J350" s="2"/>
      <c r="K350" s="2"/>
      <c r="L350" s="2"/>
      <c r="M350" s="2"/>
      <c r="N350" s="2"/>
      <c r="O350" s="2"/>
      <c r="P350" s="2"/>
      <c r="Q350" s="2"/>
      <c r="R350" s="2"/>
      <c r="S350" s="2"/>
      <c r="T350" s="2"/>
      <c r="U350" s="2"/>
      <c r="V350" s="2"/>
      <c r="W350" s="2"/>
      <c r="X350" s="4"/>
      <c r="Y350" s="16"/>
      <c r="Z350" s="1"/>
      <c r="AA350" s="1"/>
      <c r="AB350" s="1"/>
    </row>
    <row r="351" spans="1:28" s="155" customFormat="1" outlineLevel="3" x14ac:dyDescent="0.35">
      <c r="A351" s="1"/>
      <c r="B351" s="33"/>
      <c r="C351" s="76">
        <f t="shared" si="44"/>
        <v>4</v>
      </c>
      <c r="D351" s="4"/>
      <c r="E351" s="5"/>
      <c r="F351" s="5"/>
      <c r="G351" s="4"/>
      <c r="H351" s="2"/>
      <c r="I351" s="2"/>
      <c r="J351" s="2" t="s">
        <v>262</v>
      </c>
      <c r="K351" s="2" t="s">
        <v>276</v>
      </c>
      <c r="L351" s="2" t="s">
        <v>277</v>
      </c>
      <c r="M351" s="2" t="s">
        <v>278</v>
      </c>
      <c r="N351" s="2"/>
      <c r="O351" s="2"/>
      <c r="P351" s="2"/>
      <c r="Q351" s="2"/>
      <c r="R351" s="2"/>
      <c r="S351" s="2"/>
      <c r="T351" s="2"/>
      <c r="U351" s="2"/>
      <c r="V351" s="2"/>
      <c r="W351" s="2"/>
      <c r="X351" s="4"/>
      <c r="Y351" s="16"/>
      <c r="Z351" s="1"/>
      <c r="AA351" s="1"/>
      <c r="AB351" s="1"/>
    </row>
    <row r="352" spans="1:28" s="155" customFormat="1" outlineLevel="3" x14ac:dyDescent="0.35">
      <c r="A352" s="1"/>
      <c r="B352" s="33"/>
      <c r="C352" s="76">
        <f t="shared" si="44"/>
        <v>4</v>
      </c>
      <c r="D352" s="4"/>
      <c r="E352" s="5"/>
      <c r="F352" s="5"/>
      <c r="G352" s="4"/>
      <c r="H352" s="2"/>
      <c r="I352" s="2"/>
      <c r="J352" s="2" t="s">
        <v>251</v>
      </c>
      <c r="K352" s="2" t="s">
        <v>252</v>
      </c>
      <c r="L352" s="2" t="s">
        <v>253</v>
      </c>
      <c r="M352" s="2" t="s">
        <v>254</v>
      </c>
      <c r="N352" s="2"/>
      <c r="O352" s="2"/>
      <c r="P352" s="2"/>
      <c r="Q352" s="2" t="s">
        <v>274</v>
      </c>
      <c r="R352" s="2"/>
      <c r="S352" s="2"/>
      <c r="T352" s="2"/>
      <c r="U352" s="2"/>
      <c r="V352" s="2"/>
      <c r="W352" s="2"/>
      <c r="X352" s="4"/>
      <c r="Y352" s="16"/>
      <c r="Z352" s="1"/>
      <c r="AA352" s="1"/>
      <c r="AB352" s="1"/>
    </row>
    <row r="353" spans="1:28" s="155" customFormat="1" outlineLevel="3" x14ac:dyDescent="0.35">
      <c r="A353" s="1"/>
      <c r="B353" s="33"/>
      <c r="C353" s="76">
        <f t="shared" si="44"/>
        <v>4</v>
      </c>
      <c r="D353" s="4"/>
      <c r="E353" s="5"/>
      <c r="F353" s="5"/>
      <c r="G353" s="4"/>
      <c r="H353" s="2" t="s">
        <v>258</v>
      </c>
      <c r="I353" s="2" t="s">
        <v>260</v>
      </c>
      <c r="J353" s="31" t="b">
        <v>0</v>
      </c>
      <c r="K353" s="31" t="b">
        <v>1</v>
      </c>
      <c r="L353" s="31" t="b">
        <v>1</v>
      </c>
      <c r="M353" s="31" t="b">
        <v>1</v>
      </c>
      <c r="N353" s="2"/>
      <c r="O353" s="2"/>
      <c r="P353" s="2"/>
      <c r="Q353" s="31">
        <f>K354</f>
        <v>0</v>
      </c>
      <c r="R353" s="2"/>
      <c r="S353" s="2"/>
      <c r="T353" s="2"/>
      <c r="U353" s="2"/>
      <c r="V353" s="2"/>
      <c r="W353" s="2"/>
      <c r="X353" s="4"/>
      <c r="Y353" s="16"/>
      <c r="Z353" s="1"/>
      <c r="AA353" s="1"/>
      <c r="AB353" s="1"/>
    </row>
    <row r="354" spans="1:28" s="155" customFormat="1" outlineLevel="3" x14ac:dyDescent="0.35">
      <c r="A354" s="1"/>
      <c r="B354" s="33"/>
      <c r="C354" s="76"/>
      <c r="D354" s="4"/>
      <c r="E354" s="5"/>
      <c r="F354" s="5"/>
      <c r="G354" s="4"/>
      <c r="H354" s="2" t="s">
        <v>273</v>
      </c>
      <c r="I354" s="2"/>
      <c r="J354" s="132">
        <f>COUNTIF($J$353:J353,TRUE)-1</f>
        <v>-1</v>
      </c>
      <c r="K354" s="132">
        <f>COUNTIF($J$353:K353,TRUE)-1</f>
        <v>0</v>
      </c>
      <c r="L354" s="132">
        <f>COUNTIF($J$353:L353,TRUE)-1</f>
        <v>1</v>
      </c>
      <c r="M354" s="132">
        <f>COUNTIF($J$353:M353,TRUE)-1</f>
        <v>2</v>
      </c>
      <c r="N354" s="2"/>
      <c r="O354" s="2"/>
      <c r="P354" s="2"/>
      <c r="Q354" s="2"/>
      <c r="R354" s="2"/>
      <c r="S354" s="2"/>
      <c r="T354" s="2"/>
      <c r="U354" s="2"/>
      <c r="V354" s="2"/>
      <c r="W354" s="2"/>
      <c r="X354" s="4"/>
      <c r="Y354" s="16"/>
      <c r="Z354" s="1"/>
      <c r="AA354" s="1"/>
      <c r="AB354" s="1"/>
    </row>
    <row r="355" spans="1:28" s="155" customFormat="1" outlineLevel="3" x14ac:dyDescent="0.35">
      <c r="A355" s="1"/>
      <c r="B355" s="33"/>
      <c r="C355" s="76">
        <f>INT(C$309+3)</f>
        <v>4</v>
      </c>
      <c r="D355" s="4"/>
      <c r="E355" s="5"/>
      <c r="F355" s="5"/>
      <c r="G355" s="4"/>
      <c r="H355" s="2" t="s">
        <v>259</v>
      </c>
      <c r="I355" s="2" t="s">
        <v>260</v>
      </c>
      <c r="J355" s="31" t="b">
        <v>0</v>
      </c>
      <c r="K355" s="31" t="b">
        <v>1</v>
      </c>
      <c r="L355" s="31" t="b">
        <v>0</v>
      </c>
      <c r="M355" s="31" t="b">
        <v>0</v>
      </c>
      <c r="N355" s="2"/>
      <c r="O355" s="2"/>
      <c r="P355" s="2"/>
      <c r="Q355" s="2"/>
      <c r="R355" s="2"/>
      <c r="S355" s="2"/>
      <c r="T355" s="2"/>
      <c r="U355" s="2"/>
      <c r="V355" s="2"/>
      <c r="W355" s="2"/>
      <c r="X355" s="4"/>
      <c r="Y355" s="16"/>
      <c r="Z355" s="1"/>
      <c r="AA355" s="1"/>
      <c r="AB355" s="1"/>
    </row>
    <row r="356" spans="1:28" s="155" customFormat="1" outlineLevel="3" x14ac:dyDescent="0.35">
      <c r="A356" s="1"/>
      <c r="B356" s="33"/>
      <c r="C356" s="76">
        <f>INT(C$309+3)</f>
        <v>4</v>
      </c>
      <c r="D356" s="4"/>
      <c r="E356" s="5"/>
      <c r="F356" s="5"/>
      <c r="G356" s="4"/>
      <c r="H356" s="2"/>
      <c r="I356" s="2"/>
      <c r="J356" s="2"/>
      <c r="K356" s="2"/>
      <c r="L356" s="2"/>
      <c r="M356" s="2"/>
      <c r="N356" s="2"/>
      <c r="O356" s="2"/>
      <c r="P356" s="2"/>
      <c r="Q356" s="2"/>
      <c r="R356" s="2"/>
      <c r="S356" s="2"/>
      <c r="T356" s="2"/>
      <c r="U356" s="2"/>
      <c r="V356" s="2"/>
      <c r="W356" s="2"/>
      <c r="X356" s="4"/>
      <c r="Y356" s="16"/>
      <c r="Z356" s="1"/>
      <c r="AA356" s="1"/>
      <c r="AB356" s="1"/>
    </row>
    <row r="357" spans="1:28" s="155" customFormat="1" outlineLevel="3" x14ac:dyDescent="0.35">
      <c r="A357" s="1"/>
      <c r="B357" s="33"/>
      <c r="C357" s="76">
        <f t="shared" si="44"/>
        <v>4</v>
      </c>
      <c r="D357" s="4"/>
      <c r="E357" s="5">
        <v>0</v>
      </c>
      <c r="F357" s="5"/>
      <c r="G357" s="4"/>
      <c r="H357" s="2"/>
      <c r="I357" s="2"/>
      <c r="J357" s="2"/>
      <c r="K357" s="2"/>
      <c r="L357" s="2"/>
      <c r="M357" s="2"/>
      <c r="N357" s="2"/>
      <c r="O357" s="2"/>
      <c r="P357" s="2"/>
      <c r="Q357" s="2"/>
      <c r="R357" s="2"/>
      <c r="S357" s="2"/>
      <c r="T357" s="2"/>
      <c r="U357" s="2"/>
      <c r="V357" s="2"/>
      <c r="W357" s="2"/>
      <c r="X357" s="4"/>
      <c r="Y357" s="16"/>
      <c r="Z357" s="1"/>
      <c r="AA357" s="1"/>
      <c r="AB357" s="1"/>
    </row>
    <row r="358" spans="1:28" s="155" customFormat="1" outlineLevel="3" x14ac:dyDescent="0.35">
      <c r="A358" s="1"/>
      <c r="B358" s="33"/>
      <c r="C358" s="76">
        <f t="shared" si="44"/>
        <v>4</v>
      </c>
      <c r="D358" s="4"/>
      <c r="E358" s="5">
        <v>6</v>
      </c>
      <c r="F358" s="5"/>
      <c r="G358" s="4"/>
      <c r="H358" s="2"/>
      <c r="I358" s="2"/>
      <c r="J358" s="2"/>
      <c r="K358" s="2"/>
      <c r="L358" s="2"/>
      <c r="M358" s="2"/>
      <c r="N358" s="2"/>
      <c r="O358" s="2"/>
      <c r="P358" s="2"/>
      <c r="Q358" s="184"/>
      <c r="R358" s="185"/>
      <c r="S358" s="185"/>
      <c r="T358" s="185"/>
      <c r="U358" s="185"/>
      <c r="V358" s="185"/>
      <c r="W358" s="186"/>
      <c r="X358" s="4"/>
      <c r="Y358" s="16"/>
      <c r="Z358" s="1"/>
      <c r="AA358" s="1"/>
      <c r="AB358" s="1"/>
    </row>
    <row r="359" spans="1:28" s="155" customFormat="1" outlineLevel="3" x14ac:dyDescent="0.35">
      <c r="A359" s="1"/>
      <c r="B359" s="33"/>
      <c r="C359" s="76">
        <f t="shared" si="44"/>
        <v>4</v>
      </c>
      <c r="D359" s="4"/>
      <c r="E359" s="5">
        <v>7</v>
      </c>
      <c r="F359" s="5"/>
      <c r="G359" s="4"/>
      <c r="H359" s="2"/>
      <c r="I359" s="2"/>
      <c r="J359" s="2"/>
      <c r="K359" s="2"/>
      <c r="L359" s="2"/>
      <c r="M359" s="2"/>
      <c r="N359" s="2"/>
      <c r="O359" s="2"/>
      <c r="P359" s="2"/>
      <c r="Q359" s="2"/>
      <c r="R359" s="2"/>
      <c r="S359" s="2"/>
      <c r="T359" s="2"/>
      <c r="U359" s="2"/>
      <c r="V359" s="2"/>
      <c r="W359" s="2"/>
      <c r="X359" s="4"/>
      <c r="Y359" s="16"/>
      <c r="Z359" s="1"/>
      <c r="AA359" s="1"/>
      <c r="AB359" s="1"/>
    </row>
    <row r="360" spans="1:28" s="155" customFormat="1" ht="5.15" customHeight="1" outlineLevel="3" x14ac:dyDescent="0.35">
      <c r="A360" s="1"/>
      <c r="B360" s="33"/>
      <c r="C360" s="76">
        <f>INT($C$309)+3.005</f>
        <v>4.0049999999999999</v>
      </c>
      <c r="D360" s="4"/>
      <c r="E360" s="4"/>
      <c r="F360" s="4"/>
      <c r="G360" s="4"/>
      <c r="H360" s="86"/>
      <c r="I360" s="86"/>
      <c r="J360" s="86"/>
      <c r="K360" s="86"/>
      <c r="L360" s="86"/>
      <c r="M360" s="86"/>
      <c r="N360" s="86"/>
      <c r="O360" s="86"/>
      <c r="P360" s="86"/>
      <c r="Q360" s="86"/>
      <c r="R360" s="86"/>
      <c r="S360" s="86"/>
      <c r="T360" s="86"/>
      <c r="U360" s="86"/>
      <c r="V360" s="86"/>
      <c r="W360" s="86"/>
      <c r="X360" s="4" t="s">
        <v>3</v>
      </c>
      <c r="Y360" s="16"/>
      <c r="Z360" s="1"/>
      <c r="AA360" s="1"/>
      <c r="AB360" s="1"/>
    </row>
    <row r="361" spans="1:28" s="102" customFormat="1" ht="5.15" customHeight="1" outlineLevel="2" x14ac:dyDescent="0.35">
      <c r="A361" s="1"/>
      <c r="B361" s="33"/>
      <c r="C361" s="76">
        <f>INT($C$309)+2.005</f>
        <v>3.0049999999999999</v>
      </c>
      <c r="D361" s="4" t="s">
        <v>2</v>
      </c>
      <c r="E361" s="4"/>
      <c r="F361" s="4"/>
      <c r="G361" s="4"/>
      <c r="H361" s="98"/>
      <c r="I361" s="98"/>
      <c r="J361" s="98"/>
      <c r="K361" s="98"/>
      <c r="L361" s="98"/>
      <c r="M361" s="98"/>
      <c r="N361" s="98"/>
      <c r="O361" s="98"/>
      <c r="P361" s="98"/>
      <c r="Q361" s="98"/>
      <c r="R361" s="98"/>
      <c r="S361" s="98"/>
      <c r="T361" s="98"/>
      <c r="U361" s="98"/>
      <c r="V361" s="98"/>
      <c r="W361" s="98"/>
      <c r="X361" s="4"/>
      <c r="Y361" s="16"/>
      <c r="Z361" s="1"/>
      <c r="AA361" s="1"/>
      <c r="AB361" s="1"/>
    </row>
    <row r="362" spans="1:28" s="102" customFormat="1" outlineLevel="2" x14ac:dyDescent="0.35">
      <c r="A362" s="1"/>
      <c r="B362" s="33"/>
      <c r="C362" s="76">
        <f>INT($C$309)+2</f>
        <v>3</v>
      </c>
      <c r="D362" s="4"/>
      <c r="E362" s="5"/>
      <c r="F362" s="5"/>
      <c r="G362" s="4"/>
      <c r="H362" s="2" t="s">
        <v>151</v>
      </c>
      <c r="I362" s="149"/>
      <c r="J362" s="107" t="s">
        <v>75</v>
      </c>
      <c r="K362" s="107"/>
      <c r="L362" s="107"/>
      <c r="M362" s="107"/>
      <c r="N362" s="2"/>
      <c r="O362" s="107" t="s">
        <v>76</v>
      </c>
      <c r="P362" s="2"/>
      <c r="Q362" s="2"/>
      <c r="R362" s="2"/>
      <c r="S362" s="2"/>
      <c r="T362" s="107" t="s">
        <v>78</v>
      </c>
      <c r="U362" s="2"/>
      <c r="V362" s="2"/>
      <c r="W362" s="2"/>
      <c r="X362" s="4"/>
      <c r="Y362" s="16"/>
      <c r="Z362" s="1"/>
      <c r="AA362" s="1"/>
      <c r="AB362" s="1"/>
    </row>
    <row r="363" spans="1:28" s="155" customFormat="1" outlineLevel="2" x14ac:dyDescent="0.35">
      <c r="A363" s="1"/>
      <c r="B363" s="33"/>
      <c r="C363" s="76"/>
      <c r="D363" s="4"/>
      <c r="E363" s="5"/>
      <c r="F363" s="5"/>
      <c r="G363" s="4"/>
      <c r="H363" s="2"/>
      <c r="I363" s="149"/>
      <c r="J363" s="107" t="s">
        <v>269</v>
      </c>
      <c r="K363" s="107" t="s">
        <v>270</v>
      </c>
      <c r="L363" s="107" t="s">
        <v>271</v>
      </c>
      <c r="M363" s="107" t="s">
        <v>272</v>
      </c>
      <c r="N363" s="2"/>
      <c r="O363" s="107" t="s">
        <v>269</v>
      </c>
      <c r="P363" s="107" t="s">
        <v>270</v>
      </c>
      <c r="Q363" s="107" t="s">
        <v>271</v>
      </c>
      <c r="R363" s="107" t="s">
        <v>272</v>
      </c>
      <c r="S363" s="2"/>
      <c r="T363" s="107" t="s">
        <v>269</v>
      </c>
      <c r="U363" s="107" t="s">
        <v>270</v>
      </c>
      <c r="V363" s="107" t="s">
        <v>271</v>
      </c>
      <c r="W363" s="107" t="s">
        <v>272</v>
      </c>
      <c r="X363" s="4"/>
      <c r="Y363" s="16"/>
      <c r="Z363" s="1"/>
      <c r="AA363" s="1"/>
      <c r="AB363" s="1"/>
    </row>
    <row r="364" spans="1:28" s="102" customFormat="1" outlineLevel="2" x14ac:dyDescent="0.35">
      <c r="A364" s="1"/>
      <c r="B364" s="33"/>
      <c r="C364" s="76">
        <f>INT($C$309)+2</f>
        <v>3</v>
      </c>
      <c r="D364" s="4"/>
      <c r="E364" s="5">
        <v>0</v>
      </c>
      <c r="F364" s="5"/>
      <c r="G364" s="4"/>
      <c r="H364" s="61" t="s">
        <v>279</v>
      </c>
      <c r="I364" s="149"/>
      <c r="J364" s="162">
        <v>0</v>
      </c>
      <c r="K364" s="106">
        <v>0</v>
      </c>
      <c r="L364" s="106">
        <v>0</v>
      </c>
      <c r="M364" s="106">
        <v>0</v>
      </c>
      <c r="N364" s="2"/>
      <c r="O364" s="106">
        <v>0</v>
      </c>
      <c r="P364" s="106">
        <v>0</v>
      </c>
      <c r="Q364" s="106">
        <v>0</v>
      </c>
      <c r="R364" s="106">
        <v>0</v>
      </c>
      <c r="S364" s="2"/>
      <c r="T364" s="106">
        <v>0</v>
      </c>
      <c r="U364" s="106">
        <v>0</v>
      </c>
      <c r="V364" s="106">
        <v>0</v>
      </c>
      <c r="W364" s="106">
        <v>0</v>
      </c>
      <c r="X364" s="4"/>
      <c r="Y364" s="16"/>
      <c r="Z364" s="1"/>
      <c r="AA364" s="1"/>
      <c r="AB364" s="1"/>
    </row>
    <row r="365" spans="1:28" s="130" customFormat="1" outlineLevel="2" x14ac:dyDescent="0.35">
      <c r="A365" s="1"/>
      <c r="B365" s="33"/>
      <c r="C365" s="76">
        <f>INT($C$309)+2</f>
        <v>3</v>
      </c>
      <c r="D365" s="4"/>
      <c r="E365" s="5">
        <v>27</v>
      </c>
      <c r="F365" s="5"/>
      <c r="G365" s="4"/>
      <c r="H365" s="61" t="s">
        <v>280</v>
      </c>
      <c r="I365" s="149"/>
      <c r="J365" s="149"/>
      <c r="K365" s="2"/>
      <c r="L365" s="107"/>
      <c r="M365" s="2"/>
      <c r="N365" s="2"/>
      <c r="O365" s="32">
        <v>0.15</v>
      </c>
      <c r="P365" s="32">
        <v>0.1</v>
      </c>
      <c r="Q365" s="32">
        <v>0.05</v>
      </c>
      <c r="R365" s="32">
        <v>0.1</v>
      </c>
      <c r="S365" s="2"/>
      <c r="T365" s="32">
        <v>0.15</v>
      </c>
      <c r="U365" s="32">
        <v>0.1</v>
      </c>
      <c r="V365" s="32">
        <v>0.05</v>
      </c>
      <c r="W365" s="32">
        <v>0.1</v>
      </c>
      <c r="X365" s="4"/>
      <c r="Y365" s="16"/>
      <c r="Z365" s="1"/>
      <c r="AA365" s="1"/>
      <c r="AB365" s="1"/>
    </row>
    <row r="366" spans="1:28" s="130" customFormat="1" outlineLevel="2" x14ac:dyDescent="0.35">
      <c r="A366" s="1"/>
      <c r="B366" s="33"/>
      <c r="C366" s="76">
        <f>INT($C$309)+2</f>
        <v>3</v>
      </c>
      <c r="D366" s="4"/>
      <c r="E366" s="5">
        <v>54</v>
      </c>
      <c r="F366" s="5"/>
      <c r="G366" s="4"/>
      <c r="H366" s="61" t="s">
        <v>281</v>
      </c>
      <c r="I366" s="149"/>
      <c r="J366" s="149"/>
      <c r="K366" s="2"/>
      <c r="L366" s="107"/>
      <c r="M366" s="2"/>
      <c r="N366" s="2"/>
      <c r="O366" s="32">
        <v>-0.15</v>
      </c>
      <c r="P366" s="32">
        <v>-0.1</v>
      </c>
      <c r="Q366" s="32">
        <v>-0.05</v>
      </c>
      <c r="R366" s="32">
        <v>-0.1</v>
      </c>
      <c r="S366" s="2"/>
      <c r="T366" s="32">
        <v>-0.15</v>
      </c>
      <c r="U366" s="32">
        <v>-0.1</v>
      </c>
      <c r="V366" s="32">
        <v>-0.05</v>
      </c>
      <c r="W366" s="32">
        <v>-0.1</v>
      </c>
      <c r="X366" s="4"/>
      <c r="Y366" s="16"/>
      <c r="Z366" s="1"/>
      <c r="AA366" s="1"/>
      <c r="AB366" s="1"/>
    </row>
    <row r="367" spans="1:28" s="155" customFormat="1" outlineLevel="2" x14ac:dyDescent="0.35">
      <c r="A367" s="1"/>
      <c r="B367" s="33"/>
      <c r="C367" s="76"/>
      <c r="D367" s="4"/>
      <c r="E367" s="5"/>
      <c r="F367" s="5"/>
      <c r="G367" s="4"/>
      <c r="H367" s="168"/>
      <c r="I367" s="167"/>
      <c r="J367" s="2"/>
      <c r="K367" s="2"/>
      <c r="L367" s="107"/>
      <c r="M367" s="2"/>
      <c r="N367" s="2"/>
      <c r="O367" s="2"/>
      <c r="P367" s="2"/>
      <c r="Q367" s="2"/>
      <c r="R367" s="2"/>
      <c r="S367" s="2"/>
      <c r="T367" s="2"/>
      <c r="U367" s="2"/>
      <c r="V367" s="2"/>
      <c r="W367" s="2"/>
      <c r="X367" s="4"/>
      <c r="Y367" s="16"/>
      <c r="Z367" s="1"/>
      <c r="AA367" s="1"/>
      <c r="AB367" s="1"/>
    </row>
    <row r="368" spans="1:28" s="102" customFormat="1" ht="5.15" customHeight="1" outlineLevel="3" x14ac:dyDescent="0.35">
      <c r="A368" s="1"/>
      <c r="B368" s="33"/>
      <c r="C368" s="76">
        <f>INT($C$309)+3.005</f>
        <v>4.0049999999999999</v>
      </c>
      <c r="D368" s="4"/>
      <c r="E368" s="4"/>
      <c r="F368" s="4"/>
      <c r="G368" s="4"/>
      <c r="H368" s="4"/>
      <c r="I368" s="4"/>
      <c r="J368" s="4"/>
      <c r="K368" s="4"/>
      <c r="L368" s="4"/>
      <c r="M368" s="4"/>
      <c r="N368" s="4"/>
      <c r="O368" s="4"/>
      <c r="P368" s="4"/>
      <c r="Q368" s="4"/>
      <c r="R368" s="4"/>
      <c r="S368" s="4"/>
      <c r="T368" s="4"/>
      <c r="U368" s="4"/>
      <c r="V368" s="4"/>
      <c r="W368" s="4"/>
      <c r="X368" s="4" t="s">
        <v>3</v>
      </c>
      <c r="Y368" s="16"/>
      <c r="Z368" s="1"/>
      <c r="AA368" s="1"/>
      <c r="AB368" s="1"/>
    </row>
    <row r="369" spans="1:28" s="142" customFormat="1" ht="5.15" customHeight="1" outlineLevel="2" x14ac:dyDescent="0.35">
      <c r="A369" s="1"/>
      <c r="B369" s="33"/>
      <c r="C369" s="76">
        <f>INT($C$309)+2.005</f>
        <v>3.0049999999999999</v>
      </c>
      <c r="D369" s="4"/>
      <c r="E369" s="4"/>
      <c r="F369" s="4"/>
      <c r="G369" s="4"/>
      <c r="H369" s="4"/>
      <c r="I369" s="4"/>
      <c r="J369" s="4"/>
      <c r="K369" s="4"/>
      <c r="L369" s="4"/>
      <c r="M369" s="4"/>
      <c r="N369" s="4"/>
      <c r="O369" s="4"/>
      <c r="P369" s="4"/>
      <c r="Q369" s="4"/>
      <c r="R369" s="4"/>
      <c r="S369" s="4"/>
      <c r="T369" s="4"/>
      <c r="U369" s="4"/>
      <c r="V369" s="4"/>
      <c r="W369" s="4"/>
      <c r="X369" s="4"/>
      <c r="Y369" s="16"/>
      <c r="Z369" s="1"/>
      <c r="AA369" s="1"/>
      <c r="AB369" s="1"/>
    </row>
    <row r="370" spans="1:28" s="142" customFormat="1" ht="5.15" customHeight="1" outlineLevel="1" x14ac:dyDescent="0.35">
      <c r="A370" s="1"/>
      <c r="B370" s="35"/>
      <c r="C370" s="79">
        <f>INT($C$309)+1.005</f>
        <v>2.0049999999999999</v>
      </c>
      <c r="D370" s="17"/>
      <c r="E370" s="17"/>
      <c r="F370" s="17"/>
      <c r="G370" s="17"/>
      <c r="H370" s="17"/>
      <c r="I370" s="17"/>
      <c r="J370" s="17"/>
      <c r="K370" s="17"/>
      <c r="L370" s="17"/>
      <c r="M370" s="17"/>
      <c r="N370" s="17"/>
      <c r="O370" s="17"/>
      <c r="P370" s="17"/>
      <c r="Q370" s="17"/>
      <c r="R370" s="17"/>
      <c r="S370" s="17"/>
      <c r="T370" s="17"/>
      <c r="U370" s="17"/>
      <c r="V370" s="17"/>
      <c r="W370" s="17"/>
      <c r="X370" s="17"/>
      <c r="Y370" s="18" t="s">
        <v>1</v>
      </c>
      <c r="Z370" s="1"/>
      <c r="AA370" s="1"/>
      <c r="AB370" s="1"/>
    </row>
    <row r="371" spans="1:28" s="142" customFormat="1" ht="5.15" customHeight="1" x14ac:dyDescent="0.35">
      <c r="A371" s="1"/>
      <c r="B371" s="19"/>
      <c r="C371" s="80">
        <f>INT($C$309)+0.005</f>
        <v>1.0049999999999999</v>
      </c>
      <c r="D371" s="19"/>
      <c r="E371" s="19"/>
      <c r="F371" s="19"/>
      <c r="G371" s="19"/>
      <c r="H371" s="19"/>
      <c r="I371" s="19"/>
      <c r="J371" s="19"/>
      <c r="K371" s="19"/>
      <c r="L371" s="19"/>
      <c r="M371" s="19"/>
      <c r="N371" s="19"/>
      <c r="O371" s="19"/>
      <c r="P371" s="19"/>
      <c r="Q371" s="19"/>
      <c r="R371" s="19"/>
      <c r="S371" s="19"/>
      <c r="T371" s="19"/>
      <c r="U371" s="19"/>
      <c r="V371" s="19"/>
      <c r="W371" s="19"/>
      <c r="X371" s="19"/>
      <c r="Y371" s="19"/>
      <c r="Z371" s="1"/>
      <c r="AA371" s="1"/>
      <c r="AB371" s="1"/>
    </row>
    <row r="372" spans="1:28" s="142" customFormat="1" outlineLevel="2" x14ac:dyDescent="0.35">
      <c r="A372" s="1"/>
      <c r="B372" s="1"/>
      <c r="C372" s="76">
        <f>INT($C$309)+2</f>
        <v>3</v>
      </c>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x14ac:dyDescent="0.35">
      <c r="A373" s="1"/>
      <c r="B373" s="1"/>
      <c r="C373" s="69"/>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x14ac:dyDescent="0.35">
      <c r="A374" s="1"/>
      <c r="B374" s="1"/>
      <c r="C374" s="69"/>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x14ac:dyDescent="0.35">
      <c r="A375" s="1"/>
      <c r="B375" s="1"/>
      <c r="C375" s="69"/>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x14ac:dyDescent="0.35">
      <c r="A376" s="1"/>
      <c r="B376" s="1"/>
      <c r="C376" s="69"/>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x14ac:dyDescent="0.35">
      <c r="A377" s="1"/>
      <c r="B377" s="1"/>
      <c r="C377" s="69"/>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x14ac:dyDescent="0.35">
      <c r="A378" s="1"/>
      <c r="B378" s="1"/>
      <c r="C378" s="69"/>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x14ac:dyDescent="0.35">
      <c r="C379" s="75" t="s">
        <v>4</v>
      </c>
    </row>
  </sheetData>
  <mergeCells count="4">
    <mergeCell ref="J18:T18"/>
    <mergeCell ref="J21:T21"/>
    <mergeCell ref="R323:W325"/>
    <mergeCell ref="Q358:W358"/>
  </mergeCells>
  <phoneticPr fontId="14" type="noConversion"/>
  <conditionalFormatting sqref="I364:J366 I362:I363">
    <cfRule type="expression" dxfId="20" priority="75">
      <formula>($E362&gt;=I$320)</formula>
    </cfRule>
  </conditionalFormatting>
  <conditionalFormatting sqref="O364:O366">
    <cfRule type="expression" dxfId="19" priority="76">
      <formula>($E364&gt;=L$320)</formula>
    </cfRule>
  </conditionalFormatting>
  <conditionalFormatting sqref="T364:T366">
    <cfRule type="expression" dxfId="18" priority="83">
      <formula>($E364&gt;=P$320)</formula>
    </cfRule>
  </conditionalFormatting>
  <conditionalFormatting sqref="P366">
    <cfRule type="expression" dxfId="17" priority="149">
      <formula>(#REF!&gt;=L$320)</formula>
    </cfRule>
  </conditionalFormatting>
  <conditionalFormatting sqref="Q366 U366">
    <cfRule type="expression" dxfId="16" priority="150">
      <formula>(#REF!&gt;=L$320)</formula>
    </cfRule>
  </conditionalFormatting>
  <conditionalFormatting sqref="R366">
    <cfRule type="expression" dxfId="15" priority="152">
      <formula>(#REF!&gt;=L$320)</formula>
    </cfRule>
  </conditionalFormatting>
  <conditionalFormatting sqref="W366">
    <cfRule type="expression" dxfId="14" priority="153">
      <formula>(#REF!&gt;=P$320)</formula>
    </cfRule>
  </conditionalFormatting>
  <conditionalFormatting sqref="V366">
    <cfRule type="expression" dxfId="13" priority="154">
      <formula>(#REF!&gt;=P$320)</formula>
    </cfRule>
  </conditionalFormatting>
  <conditionalFormatting sqref="P365">
    <cfRule type="expression" dxfId="12" priority="155">
      <formula>(#REF!&gt;=L$320)</formula>
    </cfRule>
  </conditionalFormatting>
  <conditionalFormatting sqref="Q365 U365">
    <cfRule type="expression" dxfId="11" priority="156">
      <formula>(#REF!&gt;=L$320)</formula>
    </cfRule>
  </conditionalFormatting>
  <conditionalFormatting sqref="R365">
    <cfRule type="expression" dxfId="10" priority="158">
      <formula>(#REF!&gt;=L$320)</formula>
    </cfRule>
  </conditionalFormatting>
  <conditionalFormatting sqref="W365">
    <cfRule type="expression" dxfId="9" priority="159">
      <formula>(#REF!&gt;=P$320)</formula>
    </cfRule>
  </conditionalFormatting>
  <conditionalFormatting sqref="V365">
    <cfRule type="expression" dxfId="8" priority="160">
      <formula>(#REF!&gt;=P$320)</formula>
    </cfRule>
  </conditionalFormatting>
  <conditionalFormatting sqref="K364">
    <cfRule type="expression" dxfId="7" priority="161">
      <formula>(#REF!&gt;=J$320)</formula>
    </cfRule>
  </conditionalFormatting>
  <conditionalFormatting sqref="M364">
    <cfRule type="expression" dxfId="6" priority="162">
      <formula>(#REF!&gt;=J$320)</formula>
    </cfRule>
  </conditionalFormatting>
  <conditionalFormatting sqref="L364">
    <cfRule type="expression" dxfId="5" priority="163">
      <formula>(#REF!&gt;=J$320)</formula>
    </cfRule>
  </conditionalFormatting>
  <conditionalFormatting sqref="P364">
    <cfRule type="expression" dxfId="4" priority="164">
      <formula>(#REF!&gt;=L$320)</formula>
    </cfRule>
  </conditionalFormatting>
  <conditionalFormatting sqref="Q364 U364">
    <cfRule type="expression" dxfId="3" priority="165">
      <formula>(#REF!&gt;=L$320)</formula>
    </cfRule>
  </conditionalFormatting>
  <conditionalFormatting sqref="R364">
    <cfRule type="expression" dxfId="2" priority="167">
      <formula>(#REF!&gt;=L$320)</formula>
    </cfRule>
  </conditionalFormatting>
  <conditionalFormatting sqref="W364">
    <cfRule type="expression" dxfId="1" priority="168">
      <formula>(#REF!&gt;=P$320)</formula>
    </cfRule>
  </conditionalFormatting>
  <conditionalFormatting sqref="V364">
    <cfRule type="expression" dxfId="0" priority="169">
      <formula>(#REF!&gt;=P$320)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9"/>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70">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70">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70">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70">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70">
        <f>INT($C$6)+1.045</f>
        <v>2.0449999999999999</v>
      </c>
      <c r="D18" s="4"/>
      <c r="E18" s="5"/>
      <c r="F18" s="5"/>
      <c r="G18" s="4"/>
      <c r="H18" s="2" t="s">
        <v>16</v>
      </c>
      <c r="I18" s="31">
        <v>1</v>
      </c>
      <c r="J18" s="187" t="s">
        <v>22</v>
      </c>
      <c r="K18" s="187"/>
      <c r="L18" s="187"/>
      <c r="M18" s="187"/>
      <c r="N18" s="187"/>
      <c r="O18" s="187"/>
      <c r="P18" s="187"/>
      <c r="Q18" s="187"/>
      <c r="R18" s="187"/>
      <c r="S18" s="187"/>
      <c r="T18" s="187"/>
      <c r="U18" s="187"/>
      <c r="V18" s="187"/>
      <c r="W18" s="187"/>
      <c r="X18" s="187"/>
      <c r="Y18" s="2"/>
      <c r="Z18" s="4"/>
      <c r="AA18" s="16"/>
      <c r="AB18" s="1"/>
      <c r="AC18" s="1"/>
      <c r="AD18" s="1"/>
    </row>
    <row r="19" spans="1:30"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70">
        <f>INT($C$6)+1.045</f>
        <v>2.0449999999999999</v>
      </c>
      <c r="D21" s="4"/>
      <c r="E21" s="5"/>
      <c r="F21" s="5"/>
      <c r="G21" s="4"/>
      <c r="H21" s="2" t="s">
        <v>17</v>
      </c>
      <c r="I21" s="23">
        <v>1</v>
      </c>
      <c r="J21" s="176" t="s">
        <v>34</v>
      </c>
      <c r="K21" s="177"/>
      <c r="L21" s="177"/>
      <c r="M21" s="177"/>
      <c r="N21" s="177"/>
      <c r="O21" s="177"/>
      <c r="P21" s="177"/>
      <c r="Q21" s="177"/>
      <c r="R21" s="177"/>
      <c r="S21" s="177"/>
      <c r="T21" s="177"/>
      <c r="U21" s="177"/>
      <c r="V21" s="177"/>
      <c r="W21" s="177"/>
      <c r="X21" s="188"/>
      <c r="Y21" s="2"/>
      <c r="Z21" s="4"/>
      <c r="AA21" s="16"/>
      <c r="AB21" s="1"/>
      <c r="AC21" s="1"/>
      <c r="AD21" s="1"/>
    </row>
    <row r="22" spans="1:30"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70">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70">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70">
        <f>INT($C$6)+3</f>
        <v>4</v>
      </c>
      <c r="D33" s="4"/>
      <c r="E33" s="5"/>
      <c r="F33" s="5"/>
      <c r="G33" s="4"/>
      <c r="H33" s="41" t="s">
        <v>32</v>
      </c>
      <c r="I33" s="23" t="s">
        <v>23</v>
      </c>
      <c r="J33" s="83" t="s">
        <v>49</v>
      </c>
      <c r="K33" s="84"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70">
        <f>INT($C$6)+3</f>
        <v>4</v>
      </c>
      <c r="D34" s="4"/>
      <c r="E34" s="5"/>
      <c r="F34" s="5"/>
      <c r="G34" s="4"/>
      <c r="H34" s="2"/>
      <c r="I34" s="43" t="s">
        <v>57</v>
      </c>
      <c r="J34" s="48" t="s">
        <v>58</v>
      </c>
      <c r="K34" s="45" t="s">
        <v>59</v>
      </c>
      <c r="L34" s="47" t="s">
        <v>60</v>
      </c>
      <c r="M34" s="46" t="s">
        <v>61</v>
      </c>
      <c r="N34" s="87" t="s">
        <v>62</v>
      </c>
      <c r="O34" s="88" t="s">
        <v>63</v>
      </c>
      <c r="P34" s="89" t="s">
        <v>64</v>
      </c>
      <c r="Q34" s="90" t="s">
        <v>65</v>
      </c>
      <c r="R34" s="91" t="s">
        <v>52</v>
      </c>
      <c r="S34" s="92" t="s">
        <v>53</v>
      </c>
      <c r="T34" s="93" t="s">
        <v>54</v>
      </c>
      <c r="U34" s="94" t="s">
        <v>55</v>
      </c>
      <c r="V34" s="95" t="s">
        <v>56</v>
      </c>
      <c r="W34" s="96" t="s">
        <v>66</v>
      </c>
      <c r="X34" s="2"/>
      <c r="Y34" s="2"/>
      <c r="Z34" s="4"/>
      <c r="AA34" s="16"/>
      <c r="AB34" s="1"/>
      <c r="AC34" s="1"/>
      <c r="AD34" s="1"/>
    </row>
    <row r="35" spans="1:30" outlineLevel="3" x14ac:dyDescent="0.35">
      <c r="A35" s="1"/>
      <c r="B35" s="33"/>
      <c r="C35" s="70">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70">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70">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70">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70">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3">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4">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70">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9"/>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9"/>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9"/>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9"/>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9"/>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9"/>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5"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125</vt:i4>
      </vt:variant>
    </vt:vector>
  </HeadingPairs>
  <TitlesOfParts>
    <vt:vector size="128"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i_adjp_cfw_initial_w0</vt:lpstr>
      <vt:lpstr>i_adjp_cfw_initial_w1</vt:lpstr>
      <vt:lpstr>i_adjp_cfw_initial_w3</vt:lpstr>
      <vt:lpstr>i_adjp_fd_initial_w0</vt:lpstr>
      <vt:lpstr>i_adjp_fd_initial_w1</vt:lpstr>
      <vt:lpstr>i_adjp_fd_initial_w3</vt:lpstr>
      <vt:lpstr>i_adjp_fl_initial_w0</vt:lpstr>
      <vt:lpstr>i_adjp_fl_initial_w1</vt:lpstr>
      <vt:lpstr>i_adjp_fl_initial_w3</vt:lpstr>
      <vt:lpstr>i_adjp_lw_initial_w0</vt:lpstr>
      <vt:lpstr>i_adjp_lw_initial_w1</vt:lpstr>
      <vt:lpstr>i_adjp_lw_initial_w3</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i_density_n0</vt:lpstr>
      <vt:lpstr>i_density_n1</vt:lpstr>
      <vt:lpstr>i_density_n3</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i_nut_spread_n0</vt:lpstr>
      <vt:lpstr>i_nut_spread_n1</vt:lpstr>
      <vt:lpstr>i_nut_spread_n3</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2021-03-12T00:10:26Z</dcterms:modified>
</cp:coreProperties>
</file>