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A2A489D1-B3E4-416F-9DCD-09C1E7882532}" xr6:coauthVersionLast="45" xr6:coauthVersionMax="45" xr10:uidLastSave="{00000000-0000-0000-0000-000000000000}"/>
  <bookViews>
    <workbookView xWindow="57480" yWindow="-120" windowWidth="29040" windowHeight="15840" activeTab="3"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Sheep Regions" sheetId="12" r:id="rId8"/>
    <sheet name="Mach" sheetId="2" r:id="rId9"/>
    <sheet name="Stubble" sheetId="6" r:id="rId10"/>
    <sheet name="Finance" sheetId="3" r:id="rId11"/>
    <sheet name="Report Settings" sheetId="13" r:id="rId12"/>
  </sheets>
  <externalReferences>
    <externalReference r:id="rId13"/>
    <externalReference r:id="rId14"/>
  </externalReferences>
  <definedNames>
    <definedName name="_xlnm._FilterDatabase" localSheetId="4" hidden="1">Annual!$G$139:$O$149</definedName>
    <definedName name="approx_hay_yield" localSheetId="8">Mach!$B$42</definedName>
    <definedName name="arable" localSheetId="5">Crop!$H$97:$M$98</definedName>
    <definedName name="ave_pad_distance" localSheetId="8">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crop_monitoring">Labour!$E$119:$Q$131</definedName>
    <definedName name="daily_harvest_hours" localSheetId="8">Mach!$B$12</definedName>
    <definedName name="daily_hours">Labour!$G$48:$J$52</definedName>
    <definedName name="daily_seed_hours" localSheetId="8">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aft_seeding" localSheetId="8">'[1]Mach 1'!$B$35</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fuel_adj_tractor" localSheetId="8">'[1]Mach 1'!$B$37</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hf">Stubble!$J$15</definedName>
    <definedName name="i_store_fec_rep">'Report Settings'!$J$18</definedName>
    <definedName name="i_store_lw_rep">'Report Settings'!$G$18</definedName>
    <definedName name="initial_fungus" localSheetId="5">'[2]Initial conditions'!$M$12:$O$12</definedName>
    <definedName name="initial_nutrients">'[2]Initial conditions'!$R$12</definedName>
    <definedName name="initial_weed" localSheetId="5">'[2]Initial conditions'!$H$11:$J$13</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Annual!$K$405:$P$415</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8">Mach!$B$5</definedName>
    <definedName name="option" localSheetId="8">Mach!$B$3</definedName>
    <definedName name="overdraw_limit" localSheetId="10">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8">Mach!$A$33:$B$38</definedName>
    <definedName name="seeding_after_season_start" localSheetId="5">Crop!$I$39</definedName>
    <definedName name="seeding_fuel_lmu_adj" localSheetId="8">Mach!$A$19:$B$24</definedName>
    <definedName name="seeding_helper">Labour!$E$98</definedName>
    <definedName name="seeding_length">Annual!$J$112</definedName>
    <definedName name="seeding_occur" localSheetId="8">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prayer_crop_allocation" localSheetId="8">Mach!#REF!</definedName>
    <definedName name="start_harvest_crops" localSheetId="5">Crop!$H$64:$I$75</definedName>
    <definedName name="steady_state">General!$M$37</definedName>
    <definedName name="step_size">Stubble!$H$65</definedName>
    <definedName name="storage_cost_date">'Sup Feed'!$K$32</definedName>
    <definedName name="storage_grain">'[1]Sup Feed'!$I$26:$N$28</definedName>
    <definedName name="storage_type">'Sup Feed'!$I$13:$K$18</definedName>
    <definedName name="stub_cat_prop">Stubble!$H$116:$L$124</definedName>
    <definedName name="stub_cat_qual">Stubble!$H$127:$L$135</definedName>
    <definedName name="stub_handling_date" localSheetId="8">Mach!$B$45</definedName>
    <definedName name="stub_handling_length" localSheetId="8">Mach!$B$47</definedName>
    <definedName name="stubble_handling" localSheetId="9">Stubble!$G$35:$H$46</definedName>
    <definedName name="super">Labour!$O$69:$P$73</definedName>
    <definedName name="tax">Labour!$F$69:$G$72</definedName>
    <definedName name="test" localSheetId="7">'Sheep Regions'!$B$3:$E$9</definedName>
    <definedName name="tillage_maint" localSheetId="8">'[1]Mach 1'!$B$39</definedName>
    <definedName name="tillage_maint_lmu_adj" localSheetId="8">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 i="5" l="1"/>
  <c r="I58" i="1" l="1"/>
  <c r="O173" i="9" l="1"/>
  <c r="O172" i="9"/>
  <c r="O171" i="9"/>
  <c r="O170" i="9"/>
  <c r="O169" i="9"/>
  <c r="U304" i="9" l="1"/>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R188" i="9" l="1"/>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S196" i="9" l="1"/>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L168" i="9" l="1"/>
  <c r="K168" i="9"/>
  <c r="M166" i="9"/>
  <c r="T190" i="9"/>
  <c r="T166" i="9" s="1"/>
  <c r="L166" i="9" l="1"/>
  <c r="K166" i="9"/>
  <c r="G19" i="6" l="1"/>
  <c r="I385" i="1" l="1"/>
  <c r="I386" i="1"/>
  <c r="I387" i="1"/>
  <c r="I388" i="1"/>
  <c r="I389" i="1"/>
  <c r="I384" i="1"/>
  <c r="O127" i="1" l="1"/>
  <c r="N127" i="1"/>
  <c r="M127" i="1"/>
  <c r="L127" i="1"/>
  <c r="X200" i="1" l="1"/>
  <c r="Y200" i="1"/>
  <c r="Z200" i="1"/>
  <c r="AA200" i="1"/>
  <c r="X201" i="1"/>
  <c r="Y201" i="1"/>
  <c r="Z201" i="1"/>
  <c r="AA201" i="1"/>
  <c r="X202" i="1"/>
  <c r="Y202" i="1"/>
  <c r="Z202" i="1"/>
  <c r="AA202" i="1"/>
  <c r="J47" i="5" l="1"/>
  <c r="G49" i="5"/>
  <c r="X203" i="1" l="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G252" i="1" l="1"/>
  <c r="G210" i="1"/>
  <c r="G85" i="1" l="1"/>
  <c r="G327" i="1"/>
  <c r="G144" i="1" l="1"/>
  <c r="L118" i="6" l="1"/>
  <c r="L119" i="6"/>
  <c r="L120" i="6"/>
  <c r="L121" i="6"/>
  <c r="L122" i="6"/>
  <c r="L123" i="6"/>
  <c r="L124" i="6"/>
  <c r="L117" i="6"/>
  <c r="J115" i="9" l="1"/>
  <c r="N149" i="9"/>
  <c r="N148" i="9"/>
  <c r="N147" i="9"/>
  <c r="N146" i="9"/>
  <c r="N145" i="9"/>
  <c r="N144" i="9"/>
  <c r="N143" i="9"/>
  <c r="N142" i="9"/>
  <c r="N141" i="9"/>
  <c r="N140" i="9"/>
  <c r="N63" i="11" l="1"/>
  <c r="N64" i="11"/>
  <c r="N65" i="11"/>
  <c r="N66" i="11"/>
  <c r="N67" i="11"/>
  <c r="N68" i="11"/>
  <c r="N62" i="11"/>
  <c r="L51" i="11"/>
  <c r="L52" i="11"/>
  <c r="H54" i="11"/>
  <c r="I54" i="11"/>
  <c r="G70" i="11"/>
  <c r="Q57" i="11"/>
  <c r="K52" i="11"/>
  <c r="K51" i="11"/>
  <c r="G35" i="11"/>
  <c r="K17" i="11" l="1"/>
  <c r="J17" i="11"/>
  <c r="G20" i="11"/>
  <c r="J72" i="5" l="1"/>
  <c r="G74" i="5"/>
  <c r="M72" i="5"/>
  <c r="G187" i="1" l="1"/>
  <c r="E134" i="10" l="1"/>
  <c r="E87" i="10"/>
  <c r="E19" i="10"/>
  <c r="E59" i="10"/>
  <c r="E38" i="10"/>
  <c r="G458" i="1" l="1"/>
  <c r="G392" i="1" l="1"/>
  <c r="G49" i="6" l="1"/>
  <c r="G145" i="6"/>
  <c r="C13" i="7" l="1"/>
  <c r="C5" i="7"/>
  <c r="C6" i="7"/>
  <c r="C7" i="7"/>
  <c r="C8" i="7"/>
  <c r="C9" i="7"/>
  <c r="C10" i="7"/>
  <c r="C11" i="7"/>
  <c r="C12" i="7"/>
  <c r="C4" i="7"/>
  <c r="G102" i="1" l="1"/>
  <c r="G485" i="1"/>
  <c r="G307" i="1"/>
  <c r="G425" i="1"/>
  <c r="G510" i="1"/>
  <c r="G371" i="1"/>
  <c r="G350" i="1"/>
  <c r="G2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charset val="1"/>
          </rPr>
          <t>Michael Young (21512438):</t>
        </r>
        <r>
          <rPr>
            <sz val="9"/>
            <color indexed="81"/>
            <rFont val="Tahoma"/>
            <charset val="1"/>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8" authorId="0" shapeId="0" xr:uid="{77D6B486-ED55-4262-A332-0E3A89D6A697}">
      <text>
        <r>
          <rPr>
            <b/>
            <sz val="9"/>
            <color indexed="81"/>
            <rFont val="Tahoma"/>
            <charset val="1"/>
          </rPr>
          <t>Michael Young (21512438):</t>
        </r>
        <r>
          <rPr>
            <sz val="9"/>
            <color indexed="81"/>
            <rFont val="Tahoma"/>
            <charset val="1"/>
          </rPr>
          <t xml:space="preserve">
hrs per week required to monitor average sized paddock (input for average sized paddock in general!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sharedStrings.xml><?xml version="1.0" encoding="utf-8"?>
<sst xmlns="http://schemas.openxmlformats.org/spreadsheetml/2006/main" count="1527" uniqueCount="552">
  <si>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</si>
  <si>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</si>
  <si>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</si>
  <si>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</si>
  <si>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</si>
  <si>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</si>
  <si>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</si>
  <si>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</si>
  <si>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</si>
  <si>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</si>
  <si>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</si>
  <si>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</si>
  <si>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</si>
  <si>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</si>
  <si>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</si>
  <si>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</si>
  <si>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</si>
  <si>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</si>
  <si>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</si>
  <si>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</si>
  <si>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</si>
  <si>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</si>
  <si>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</si>
  <si>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</si>
  <si>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</si>
  <si>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</si>
  <si>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</si>
  <si>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</si>
  <si>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</si>
  <si>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</si>
  <si>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</si>
  <si>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</si>
  <si>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</si>
  <si>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</si>
  <si>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</si>
  <si>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</si>
  <si>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</si>
  <si>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</si>
  <si>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</si>
  <si>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</si>
  <si>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</si>
  <si>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</si>
  <si>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</si>
  <si>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</si>
  <si>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</si>
  <si>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</si>
  <si>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</si>
  <si>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</si>
  <si>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</si>
  <si>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</si>
  <si>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</si>
  <si>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</si>
  <si>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</si>
  <si>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</si>
  <si>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</si>
  <si>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</si>
  <si>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</si>
  <si>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</si>
  <si>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</si>
  <si>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</si>
  <si>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</si>
  <si>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</si>
  <si>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</si>
  <si>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</si>
  <si>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</si>
  <si>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</si>
  <si>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</si>
  <si>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</si>
  <si>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</si>
  <si>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</si>
  <si>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</si>
  <si>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</si>
  <si>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</si>
  <si>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</si>
  <si>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</si>
  <si>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</si>
  <si>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</si>
  <si>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</si>
  <si>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</si>
  <si>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</si>
  <si>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</si>
  <si>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</si>
  <si>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</si>
  <si>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</si>
  <si>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</si>
  <si>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</si>
  <si>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</si>
  <si>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</si>
  <si>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</si>
  <si>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</si>
  <si>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</si>
  <si>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</si>
  <si>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</si>
  <si>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</si>
  <si>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</si>
  <si>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</si>
  <si>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</si>
  <si>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</si>
  <si>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</si>
  <si>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</si>
  <si>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</si>
  <si>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</si>
  <si>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</si>
  <si>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</si>
  <si>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</si>
  <si>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</si>
  <si>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</si>
  <si>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</si>
  <si>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</si>
  <si>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</si>
  <si>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</si>
  <si>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</si>
  <si>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</si>
  <si>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</si>
  <si>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</si>
  <si>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</si>
  <si>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</si>
  <si>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</si>
  <si>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</si>
  <si>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</si>
  <si>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</si>
  <si>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</si>
  <si>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</si>
  <si>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</si>
  <si>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</si>
  <si>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</si>
  <si>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</si>
  <si>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</si>
  <si>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</si>
  <si>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</si>
  <si>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</si>
  <si>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</si>
  <si>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</si>
  <si>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</si>
  <si>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</si>
  <si>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</si>
  <si>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</si>
  <si>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</si>
  <si>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</si>
  <si>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</si>
  <si>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</si>
  <si>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</si>
  <si>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</si>
  <si>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</si>
  <si>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</si>
  <si>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</si>
  <si>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</si>
  <si>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</si>
  <si>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</si>
  <si>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</si>
  <si>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</si>
  <si>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</si>
  <si>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</si>
  <si>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</si>
  <si>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</si>
  <si>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</si>
  <si>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</si>
  <si>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</si>
  <si>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</si>
  <si>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</si>
  <si>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</si>
  <si>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</si>
  <si>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</si>
  <si>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</si>
  <si>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</si>
  <si>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</si>
  <si>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</si>
  <si>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</si>
  <si>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</si>
  <si>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</si>
  <si>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</si>
  <si>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</si>
  <si>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</si>
  <si>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</si>
  <si>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</si>
  <si>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</si>
  <si>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</si>
  <si>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</si>
  <si>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</si>
  <si>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</si>
  <si>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</si>
  <si>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</si>
  <si>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</si>
  <si>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</si>
  <si>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</si>
  <si>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</si>
  <si>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</si>
  <si>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</si>
  <si>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</si>
  <si>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</si>
  <si>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</si>
  <si>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</si>
  <si>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</si>
  <si>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</si>
  <si>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</si>
  <si>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</si>
  <si>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</si>
  <si>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</si>
  <si>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</si>
  <si>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</si>
  <si>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</si>
  <si>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</si>
  <si>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</si>
  <si>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</si>
  <si>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</si>
  <si>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</si>
  <si>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</si>
  <si>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</si>
  <si>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</si>
  <si>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</si>
  <si>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</si>
  <si>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</si>
  <si>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</si>
  <si>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</si>
  <si>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</si>
  <si>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</si>
  <si>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</si>
  <si>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</si>
  <si>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</si>
  <si>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</si>
  <si>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</si>
  <si>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</si>
  <si>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</si>
  <si>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</si>
  <si>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</si>
  <si>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</si>
  <si>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</si>
  <si>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</si>
  <si>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</si>
  <si>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</si>
  <si>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</si>
  <si>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</si>
  <si>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</si>
  <si>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</si>
  <si>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</si>
  <si>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</si>
  <si>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</si>
  <si>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</si>
  <si>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</si>
  <si>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</si>
  <si>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</si>
  <si>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</si>
  <si>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</si>
  <si>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</si>
  <si>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</si>
  <si>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</si>
  <si>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</si>
  <si>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</si>
  <si>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</si>
  <si>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</si>
  <si>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</si>
  <si>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</si>
  <si>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</si>
  <si>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</si>
  <si>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</si>
  <si>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</si>
  <si>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</si>
  <si>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</si>
  <si>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</si>
  <si>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</si>
  <si>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</si>
  <si>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</si>
  <si>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</si>
  <si>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</si>
  <si>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</si>
  <si>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</si>
  <si>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</si>
  <si>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</si>
  <si>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</si>
  <si>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</si>
  <si>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</si>
  <si>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</si>
  <si>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</si>
  <si>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</si>
  <si>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</si>
  <si>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</si>
  <si>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</si>
  <si>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</si>
  <si>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</si>
  <si>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</si>
  <si>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</si>
  <si>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</si>
  <si>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</si>
  <si>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</si>
  <si>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</si>
  <si>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</si>
  <si>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</si>
  <si>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</si>
  <si>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</si>
  <si>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</si>
  <si>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</si>
  <si>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</si>
  <si>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</si>
  <si>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</si>
  <si>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ME above which to reduce efficiency</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</si>
  <si>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</si>
  <si>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</si>
  <si>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</si>
  <si>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</si>
  <si>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</si>
  <si>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</si>
  <si>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</si>
  <si>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</si>
  <si>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</si>
  <si>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Note: this is oly required if animals will be rationed to achieve the simulated LW pattern, which is the case with high quality green feed fed to ewes at maintenance in summer.</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</si>
  <si>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</si>
  <si>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</si>
  <si>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</si>
  <si>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</si>
  <si>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</si>
  <si>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</si>
  <si>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</si>
  <si>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</si>
  <si>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</si>
  <si>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</si>
  <si>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</si>
  <si>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</si>
  <si>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</si>
  <si>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</si>
  <si>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</si>
  <si>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</si>
  <si>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</si>
  <si>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</si>
  <si>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</si>
  <si>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</si>
  <si>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</si>
  <si>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</si>
  <si>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</si>
  <si>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</si>
  <si>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</si>
  <si>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</si>
  <si>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</si>
  <si>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</si>
  <si>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</si>
  <si>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</si>
  <si>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</si>
  <si>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</si>
  <si>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</si>
  <si>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</si>
  <si>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</si>
  <si>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</si>
  <si>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</si>
  <si>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</si>
  <si>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</si>
  <si>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</si>
  <si>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</si>
  <si>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</si>
  <si>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</si>
  <si>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</si>
  <si>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</si>
  <si>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</si>
  <si>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</si>
  <si>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</si>
  <si>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</si>
  <si>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</si>
  <si>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</si>
  <si>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</si>
  <si>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</si>
  <si>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</si>
  <si>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</si>
  <si>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</si>
  <si>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</si>
  <si>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</si>
  <si>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</si>
  <si>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</si>
  <si>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</si>
  <si>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</si>
  <si>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</si>
  <si>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</si>
  <si>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</si>
  <si>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</si>
  <si>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</si>
  <si>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</si>
  <si>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</si>
  <si>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</si>
  <si>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</si>
  <si>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</si>
  <si>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</si>
  <si>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</si>
  <si>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</si>
  <si>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</si>
  <si>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</si>
  <si>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</si>
  <si>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</si>
  <si>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</si>
  <si>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</si>
  <si>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</si>
  <si>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</si>
  <si>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</si>
  <si>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</si>
  <si>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</si>
  <si>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</si>
  <si>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</si>
  <si>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</si>
  <si>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</si>
  <si>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</si>
  <si>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</si>
  <si>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</si>
  <si>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</si>
  <si>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</si>
  <si>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</si>
  <si>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</si>
  <si>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</si>
  <si>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</si>
  <si>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</si>
  <si>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</si>
  <si>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</si>
  <si>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</si>
  <si>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</si>
  <si>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</si>
  <si>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</si>
  <si>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</si>
  <si>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</si>
  <si>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</si>
  <si>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</si>
  <si>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</si>
  <si>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</si>
  <si>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</si>
  <si>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</si>
  <si>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</si>
  <si>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</si>
  <si>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</si>
  <si>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</si>
  <si>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</si>
  <si>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</si>
  <si>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</si>
  <si>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</si>
  <si>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</si>
  <si>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</si>
  <si>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</si>
  <si>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</si>
  <si>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</si>
  <si>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</si>
  <si>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</si>
  <si>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</si>
  <si>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</si>
  <si>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</si>
  <si>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</si>
  <si>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</si>
  <si>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</si>
  <si>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</si>
  <si>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</si>
  <si>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axis 1</t>
  </si>
  <si>
    <t>axis 2</t>
  </si>
  <si>
    <t>axis -0</t>
  </si>
  <si>
    <t>slice 1</t>
  </si>
  <si>
    <t>slice 2</t>
  </si>
  <si>
    <t>canola</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</si>
  <si>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</si>
  <si>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</si>
  <si>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</si>
  <si>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</si>
  <si>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</si>
  <si>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</si>
  <si>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</si>
  <si>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</si>
  <si>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</si>
  <si>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</si>
  <si>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</si>
  <si>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</si>
  <si>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</si>
  <si>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</si>
  <si>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</si>
  <si>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</si>
  <si>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</si>
  <si>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</si>
  <si>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</si>
  <si>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</si>
  <si>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</si>
  <si>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</si>
  <si>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</si>
  <si>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</si>
  <si>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</si>
  <si>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</si>
  <si>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</si>
  <si>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</si>
  <si>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</si>
  <si>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</si>
  <si>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</si>
  <si>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</si>
  <si>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</si>
  <si>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</si>
  <si>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</si>
  <si>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</si>
  <si>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</si>
  <si>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</si>
  <si>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</si>
  <si>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</si>
  <si>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</si>
  <si>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</si>
  <si>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</si>
  <si>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</si>
  <si>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</si>
  <si>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</si>
  <si>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</si>
  <si>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Note: This might need a different system now that EV pool is defined bdifferently</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</si>
  <si>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</si>
  <si>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</si>
  <si>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</si>
  <si>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</si>
  <si>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</si>
  <si>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</si>
  <si>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</si>
  <si>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</si>
  <si>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</si>
  <si>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</si>
  <si>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</si>
  <si>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</si>
  <si>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</si>
  <si>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</si>
  <si>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</si>
  <si>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r>
      <t>ME/Vol required in each period or M/D for maintenance whichever is greater</t>
    </r>
    <r>
      <rPr>
        <b/>
        <sz val="10"/>
        <rFont val="Times New Roman"/>
        <family val="1"/>
      </rPr>
      <t>-potentially this could come from the the simulation-ev_cutoff_p6f</t>
    </r>
  </si>
  <si>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</si>
  <si>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</si>
  <si>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</si>
  <si>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</si>
  <si>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</si>
  <si>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</si>
  <si>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</si>
  <si>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</si>
  <si>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</si>
  <si>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</si>
  <si>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</si>
  <si>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</si>
  <si>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</si>
  <si>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</si>
  <si>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</si>
  <si>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</si>
  <si>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</si>
  <si>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</si>
  <si>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</si>
  <si>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</si>
  <si>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</si>
  <si>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</si>
  <si>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</si>
  <si>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</si>
  <si>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</si>
  <si>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</si>
  <si>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</si>
  <si>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</si>
  <si>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</si>
  <si>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</si>
  <si>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</si>
  <si>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</si>
  <si>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</si>
  <si>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</si>
  <si>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</si>
  <si>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</si>
  <si>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Weekly crop monitoring</t>
  </si>
  <si>
    <t>Areas</t>
  </si>
  <si>
    <t>Paddock Size</t>
  </si>
  <si>
    <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</si>
</sst>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s>
  <fonts count="29"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sz val="9"/>
      <color indexed="81"/>
      <name val="Tahoma"/>
      <charset val="1"/>
    </font>
    <font>
      <b/>
      <sz val="9"/>
      <color indexed="81"/>
      <name val="Tahoma"/>
      <charset val="1"/>
    </font>
  </fonts>
  <fills count="20">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s>
  <borders count="26">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s>
  <cellStyleXfs count="10">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cellStyleXfs>
  <cellXfs count="48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12" fillId="0" borderId="0" xfId="0" applyFont="1"/>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70" fontId="16" fillId="14" borderId="19" xfId="4" applyNumberFormat="1" applyBorder="1" applyAlignment="1" applyProtection="1">
      <alignment horizontal="center"/>
    </xf>
    <xf numFmtId="170" fontId="16" fillId="14" borderId="12" xfId="4" applyNumberFormat="1" applyBorder="1" applyAlignment="1" applyProtection="1">
      <alignment horizontal="center"/>
    </xf>
    <xf numFmtId="170" fontId="16" fillId="14" borderId="21" xfId="4" applyNumberFormat="1" applyBorder="1" applyAlignment="1" applyProtection="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cellXfs>
  <cellStyles count="10">
    <cellStyle name="Calculations" xfId="6" xr:uid="{449B9FA0-BCFF-41FE-A9C5-7F4DFD2D1D3B}"/>
    <cellStyle name="Formula 1" xfId="7" xr:uid="{F8CEB686-1EA8-43D0-A731-F4582AD6DEDB}"/>
    <cellStyle name="IndexSelectBackground" xfId="3" xr:uid="{D65E80AD-CB0E-4369-AB4D-3C50EADF821F}"/>
    <cellStyle name="InpPy" xfId="4" xr:uid="{C948E054-2361-4AEE-ADF5-D10B30DB2B39}"/>
    <cellStyle name="Input" xfId="8" builtinId="20"/>
    <cellStyle name="InputFormula" xfId="5" xr:uid="{3B8766E5-4D4B-4E97-8264-05B350C292E9}"/>
    <cellStyle name="KeyVariable" xfId="1" xr:uid="{7D8B17B2-0B03-4CD7-9699-1D9FAAFFB0E1}"/>
    <cellStyle name="Normal" xfId="0" builtinId="0"/>
    <cellStyle name="Percent" xfId="9" builtinId="5"/>
    <cellStyle name="WorksheetBackground" xfId="2" xr:uid="{F1D7B2CD-A7D3-44D4-9C6E-58E9948FB1C9}"/>
  </cellStyles>
  <dxfs count="6">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495300</xdr:colOff>
      <xdr:row>9</xdr:row>
      <xdr:rowOff>106680</xdr:rowOff>
    </xdr:from>
    <xdr:to>
      <xdr:col>4</xdr:col>
      <xdr:colOff>205740</xdr:colOff>
      <xdr:row>13</xdr:row>
      <xdr:rowOff>129540</xdr:rowOff>
    </xdr:to>
    <xdr:sp macro="" textlink="">
      <xdr:nvSpPr>
        <xdr:cNvPr id="2" name="TextBox 1">
          <a:extLst>
            <a:ext uri="{FF2B5EF4-FFF2-40B4-BE49-F238E27FC236}">
              <a16:creationId xmlns:a16="http://schemas.microsoft.com/office/drawing/2014/main" id="{38E28A42-5E13-421F-9494-002D29350BFA}"/>
            </a:ext>
          </a:extLst>
        </xdr:cNvPr>
        <xdr:cNvSpPr txBox="1"/>
      </xdr:nvSpPr>
      <xdr:spPr>
        <a:xfrm>
          <a:off x="495300" y="1752600"/>
          <a:ext cx="214884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array is named</a:t>
          </a:r>
          <a:r>
            <a:rPr lang="en-AU" sz="1100" baseline="0"/>
            <a:t> test - it can be deleted. its only there to use to help understand how reshape works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young/Dropbox/Michael/python/MUDAS/MRY%20crop%20sim/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Mach General"/>
      <sheetName val="Mach 1"/>
    </sheetNames>
    <sheetDataSet>
      <sheetData sheetId="0"/>
      <sheetData sheetId="1"/>
      <sheetData sheetId="2"/>
      <sheetData sheetId="3">
        <row r="26">
          <cell r="I26" t="str">
            <v>crop</v>
          </cell>
          <cell r="J26" t="str">
            <v>o</v>
          </cell>
          <cell r="K26" t="str">
            <v>b</v>
          </cell>
          <cell r="L26" t="str">
            <v>l</v>
          </cell>
          <cell r="M26" t="str">
            <v>w</v>
          </cell>
          <cell r="N26" t="str">
            <v>h</v>
          </cell>
        </row>
        <row r="27">
          <cell r="I27" t="str">
            <v>silo type</v>
          </cell>
          <cell r="J27" t="str">
            <v>grain</v>
          </cell>
          <cell r="K27" t="str">
            <v>grain</v>
          </cell>
          <cell r="L27" t="str">
            <v>grain</v>
          </cell>
          <cell r="M27" t="str">
            <v>grain</v>
          </cell>
          <cell r="N27" t="str">
            <v>hay</v>
          </cell>
        </row>
        <row r="28">
          <cell r="I28" t="str">
            <v>density</v>
          </cell>
          <cell r="J28">
            <v>0.45</v>
          </cell>
          <cell r="K28">
            <v>0.62</v>
          </cell>
          <cell r="L28">
            <v>0.72</v>
          </cell>
          <cell r="M28">
            <v>0.75</v>
          </cell>
          <cell r="N28">
            <v>1</v>
          </cell>
        </row>
      </sheetData>
      <sheetData sheetId="4"/>
      <sheetData sheetId="5">
        <row r="35">
          <cell r="B35">
            <v>12</v>
          </cell>
        </row>
        <row r="37">
          <cell r="B37">
            <v>5.41</v>
          </cell>
        </row>
        <row r="39">
          <cell r="B39">
            <v>1.08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l conditions"/>
      <sheetName val="Crop Sim"/>
    </sheetNames>
    <sheetDataSet>
      <sheetData sheetId="0">
        <row r="11">
          <cell r="I11" t="str">
            <v>broardleaf</v>
          </cell>
          <cell r="J11" t="str">
            <v>grass</v>
          </cell>
        </row>
        <row r="12">
          <cell r="H12" t="str">
            <v>soft seeds</v>
          </cell>
          <cell r="I12">
            <v>2500</v>
          </cell>
          <cell r="J12">
            <v>2500</v>
          </cell>
          <cell r="M12">
            <v>1</v>
          </cell>
          <cell r="N12">
            <v>1</v>
          </cell>
          <cell r="O12">
            <v>1</v>
          </cell>
          <cell r="R12">
            <v>50</v>
          </cell>
        </row>
        <row r="13">
          <cell r="H13" t="str">
            <v>hard seeds</v>
          </cell>
          <cell r="I13">
            <v>2000</v>
          </cell>
          <cell r="J13">
            <v>2000</v>
          </cell>
        </row>
      </sheetData>
      <sheetData sheetId="1">
        <row r="11">
          <cell r="I11" t="str">
            <v>yield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80" customFormat="1" ht="12" customHeight="1" x14ac:dyDescent="0.3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15" customHeight="1" thickBot="1" x14ac:dyDescent="0.4">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15" customHeight="1" x14ac:dyDescent="0.3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35">
      <c r="A4" s="274"/>
      <c r="B4" s="275"/>
      <c r="C4" s="280"/>
      <c r="D4" s="280"/>
      <c r="E4" s="280" t="s">
        <v>1</v>
      </c>
      <c r="F4" s="281"/>
      <c r="G4" s="282" t="s">
        <v>549</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3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3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3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35">
      <c r="A8" s="274"/>
      <c r="B8" s="275"/>
      <c r="C8" s="285"/>
      <c r="D8" s="285"/>
      <c r="E8" s="285"/>
      <c r="F8" s="285"/>
      <c r="G8" s="285"/>
      <c r="H8" s="285"/>
      <c r="I8" s="285"/>
      <c r="J8" s="461"/>
      <c r="K8" s="461"/>
      <c r="L8" s="461"/>
      <c r="M8" s="461"/>
      <c r="N8" s="461"/>
      <c r="O8" s="461"/>
      <c r="P8" s="461"/>
      <c r="Q8" s="461"/>
      <c r="R8" s="461"/>
      <c r="S8" s="461"/>
      <c r="T8" s="461"/>
      <c r="U8" s="461"/>
      <c r="V8" s="461"/>
      <c r="W8" s="284"/>
      <c r="X8" s="276"/>
      <c r="Y8" s="276"/>
      <c r="Z8" s="276"/>
    </row>
    <row r="9" spans="1:26" s="80" customFormat="1" ht="12" customHeight="1" x14ac:dyDescent="0.35">
      <c r="A9" s="274"/>
      <c r="B9" s="275"/>
      <c r="C9" s="285"/>
      <c r="D9" s="285"/>
      <c r="E9" s="285"/>
      <c r="F9" s="285"/>
      <c r="G9" s="285"/>
      <c r="H9" s="285"/>
      <c r="I9" s="285"/>
      <c r="J9" s="285"/>
      <c r="K9" s="285"/>
      <c r="L9" s="461"/>
      <c r="M9" s="461"/>
      <c r="N9" s="461"/>
      <c r="O9" s="461"/>
      <c r="P9" s="461"/>
      <c r="Q9" s="461"/>
      <c r="R9" s="461"/>
      <c r="S9" s="461"/>
      <c r="T9" s="461"/>
      <c r="U9" s="461"/>
      <c r="V9" s="461"/>
      <c r="W9" s="284"/>
      <c r="X9" s="276"/>
      <c r="Y9" s="276"/>
      <c r="Z9" s="276"/>
    </row>
    <row r="10" spans="1:26" s="80" customFormat="1" ht="12" customHeight="1" x14ac:dyDescent="0.35">
      <c r="A10" s="274"/>
      <c r="B10" s="275"/>
      <c r="C10" s="285"/>
      <c r="D10" s="285"/>
      <c r="E10" s="285"/>
      <c r="F10" s="285"/>
      <c r="G10" s="285"/>
      <c r="H10" s="285"/>
      <c r="I10" s="285"/>
      <c r="J10" s="285"/>
      <c r="K10" s="291"/>
      <c r="L10" s="292"/>
      <c r="M10" s="292"/>
      <c r="N10" s="292"/>
      <c r="O10" s="292"/>
      <c r="P10" s="292"/>
      <c r="Q10" s="292"/>
      <c r="R10" s="292"/>
      <c r="S10" s="461"/>
      <c r="T10" s="461"/>
      <c r="U10" s="461"/>
      <c r="V10" s="461"/>
      <c r="W10" s="284"/>
      <c r="X10" s="276"/>
      <c r="Y10" s="276"/>
      <c r="Z10" s="276"/>
    </row>
    <row r="11" spans="1:26" s="80" customFormat="1" ht="12" customHeight="1" x14ac:dyDescent="0.35">
      <c r="A11" s="274"/>
      <c r="B11" s="275"/>
      <c r="C11" s="285"/>
      <c r="D11" s="285"/>
      <c r="E11" s="285"/>
      <c r="F11" s="285"/>
      <c r="G11" s="214" t="s">
        <v>109</v>
      </c>
      <c r="H11" s="285"/>
      <c r="I11" s="285"/>
      <c r="J11" s="213" t="s">
        <v>128</v>
      </c>
      <c r="K11" s="213"/>
      <c r="L11" s="285"/>
      <c r="M11" s="285"/>
      <c r="N11" s="285" t="s">
        <v>550</v>
      </c>
      <c r="O11" s="285"/>
      <c r="P11" s="292"/>
      <c r="Q11" s="292"/>
      <c r="R11" s="292"/>
      <c r="S11" s="461"/>
      <c r="T11" s="461"/>
      <c r="U11" s="461"/>
      <c r="V11" s="461"/>
      <c r="W11" s="284"/>
      <c r="X11" s="276"/>
      <c r="Y11" s="276"/>
      <c r="Z11" s="276"/>
    </row>
    <row r="12" spans="1:26" s="80" customFormat="1" ht="12" customHeight="1" x14ac:dyDescent="0.35">
      <c r="A12" s="274"/>
      <c r="B12" s="275"/>
      <c r="C12" s="285"/>
      <c r="D12" s="285"/>
      <c r="E12" s="285"/>
      <c r="F12" s="293"/>
      <c r="G12" s="74" t="s">
        <v>296</v>
      </c>
      <c r="H12" s="74" t="s">
        <v>297</v>
      </c>
      <c r="I12" s="297"/>
      <c r="J12" s="74" t="s">
        <v>126</v>
      </c>
      <c r="K12" s="378">
        <v>13.59</v>
      </c>
      <c r="L12" s="297"/>
      <c r="M12" s="297"/>
      <c r="N12" s="466">
        <v>40</v>
      </c>
      <c r="O12" s="297" t="s">
        <v>551</v>
      </c>
      <c r="P12" s="298"/>
      <c r="Q12" s="298"/>
      <c r="R12" s="298"/>
      <c r="S12" s="298"/>
      <c r="T12" s="298"/>
      <c r="U12" s="298"/>
      <c r="V12" s="296"/>
      <c r="W12" s="284"/>
      <c r="X12" s="276"/>
      <c r="Y12" s="276"/>
      <c r="Z12" s="276"/>
    </row>
    <row r="13" spans="1:26" s="80" customFormat="1" ht="12" customHeight="1" x14ac:dyDescent="0.35">
      <c r="A13" s="274"/>
      <c r="B13" s="275"/>
      <c r="C13" s="285"/>
      <c r="D13" s="285"/>
      <c r="E13" s="285"/>
      <c r="F13" s="293"/>
      <c r="G13" s="74" t="s">
        <v>523</v>
      </c>
      <c r="H13" s="378">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35">
      <c r="A14" s="274"/>
      <c r="B14" s="275"/>
      <c r="C14" s="285"/>
      <c r="D14" s="285"/>
      <c r="E14" s="285"/>
      <c r="F14" s="293"/>
      <c r="G14" s="74" t="s">
        <v>66</v>
      </c>
      <c r="H14" s="378">
        <v>0</v>
      </c>
      <c r="I14" s="298"/>
      <c r="J14" s="74" t="s">
        <v>127</v>
      </c>
      <c r="K14" s="378">
        <v>25</v>
      </c>
      <c r="L14" s="298"/>
      <c r="M14" s="298"/>
      <c r="N14" s="298"/>
      <c r="O14" s="298"/>
      <c r="P14" s="298"/>
      <c r="Q14" s="298"/>
      <c r="R14" s="298"/>
      <c r="S14" s="298"/>
      <c r="T14" s="298"/>
      <c r="U14" s="298"/>
      <c r="V14" s="296"/>
      <c r="W14" s="284"/>
      <c r="X14" s="276"/>
      <c r="Y14" s="276"/>
      <c r="Z14" s="276"/>
    </row>
    <row r="15" spans="1:26" s="80" customFormat="1" ht="12" customHeight="1" x14ac:dyDescent="0.35">
      <c r="A15" s="274"/>
      <c r="B15" s="275"/>
      <c r="C15" s="285"/>
      <c r="D15" s="285"/>
      <c r="E15" s="285"/>
      <c r="F15" s="293"/>
      <c r="G15" s="74" t="s">
        <v>67</v>
      </c>
      <c r="H15" s="378">
        <v>150</v>
      </c>
      <c r="I15" s="298"/>
      <c r="J15" s="375"/>
      <c r="K15" s="298"/>
      <c r="L15" s="298"/>
      <c r="M15" s="298"/>
      <c r="N15" s="298"/>
      <c r="O15" s="298"/>
      <c r="P15" s="298"/>
      <c r="Q15" s="298"/>
      <c r="R15" s="298"/>
      <c r="S15" s="298"/>
      <c r="T15" s="298"/>
      <c r="U15" s="298"/>
      <c r="V15" s="296"/>
      <c r="W15" s="284"/>
      <c r="X15" s="276"/>
      <c r="Y15" s="276"/>
      <c r="Z15" s="276"/>
    </row>
    <row r="16" spans="1:26" s="80" customFormat="1" ht="12" customHeight="1" x14ac:dyDescent="0.35">
      <c r="A16" s="274"/>
      <c r="B16" s="275"/>
      <c r="C16" s="285"/>
      <c r="D16" s="285"/>
      <c r="E16" s="285"/>
      <c r="F16" s="293"/>
      <c r="G16" s="74" t="s">
        <v>68</v>
      </c>
      <c r="H16" s="378">
        <v>1230</v>
      </c>
      <c r="I16" s="298"/>
      <c r="J16" s="375"/>
      <c r="K16" s="298"/>
      <c r="L16" s="298"/>
      <c r="M16" s="298"/>
      <c r="N16" s="298"/>
      <c r="O16" s="298"/>
      <c r="P16" s="298"/>
      <c r="Q16" s="298"/>
      <c r="R16" s="298"/>
      <c r="S16" s="298"/>
      <c r="T16" s="298"/>
      <c r="U16" s="298"/>
      <c r="V16" s="296"/>
      <c r="W16" s="284"/>
      <c r="X16" s="276"/>
      <c r="Y16" s="276"/>
      <c r="Z16" s="276"/>
    </row>
    <row r="17" spans="1:26" s="80" customFormat="1" ht="12" customHeight="1" x14ac:dyDescent="0.35">
      <c r="A17" s="274"/>
      <c r="B17" s="275"/>
      <c r="C17" s="285"/>
      <c r="D17" s="285"/>
      <c r="E17" s="285"/>
      <c r="F17" s="293"/>
      <c r="G17" s="74" t="s">
        <v>69</v>
      </c>
      <c r="H17" s="378">
        <v>750</v>
      </c>
      <c r="I17" s="298"/>
      <c r="J17" s="375"/>
      <c r="K17" s="298"/>
      <c r="L17" s="298"/>
      <c r="M17" s="298"/>
      <c r="N17" s="298"/>
      <c r="O17" s="298"/>
      <c r="P17" s="298"/>
      <c r="Q17" s="298"/>
      <c r="R17" s="298"/>
      <c r="S17" s="298"/>
      <c r="T17" s="298"/>
      <c r="U17" s="298"/>
      <c r="V17" s="296"/>
      <c r="W17" s="284"/>
      <c r="X17" s="276"/>
      <c r="Y17" s="276"/>
      <c r="Z17" s="276"/>
    </row>
    <row r="18" spans="1:26" s="80" customFormat="1" ht="12" customHeight="1" x14ac:dyDescent="0.35">
      <c r="A18" s="274"/>
      <c r="B18" s="275"/>
      <c r="C18" s="285"/>
      <c r="D18" s="285"/>
      <c r="E18" s="285"/>
      <c r="F18" s="293"/>
      <c r="I18" s="298"/>
      <c r="J18" s="375"/>
      <c r="K18" s="298"/>
      <c r="L18" s="298"/>
      <c r="M18" s="298"/>
      <c r="N18" s="298"/>
      <c r="O18" s="298"/>
      <c r="P18" s="298"/>
      <c r="Q18" s="298"/>
      <c r="R18" s="298"/>
      <c r="S18" s="298"/>
      <c r="T18" s="298"/>
      <c r="U18" s="298"/>
      <c r="V18" s="296"/>
      <c r="W18" s="284"/>
      <c r="X18" s="276"/>
      <c r="Y18" s="276"/>
      <c r="Z18" s="276"/>
    </row>
    <row r="19" spans="1:26" s="80" customFormat="1" ht="12" customHeight="1" x14ac:dyDescent="0.35">
      <c r="A19" s="274"/>
      <c r="B19" s="275"/>
      <c r="C19" s="285"/>
      <c r="D19" s="285"/>
      <c r="E19" s="285"/>
      <c r="F19" s="300"/>
      <c r="I19" s="298"/>
      <c r="J19" s="375"/>
      <c r="K19" s="298"/>
      <c r="L19" s="298"/>
      <c r="M19" s="298"/>
      <c r="N19" s="298"/>
      <c r="O19" s="298"/>
      <c r="P19" s="298"/>
      <c r="Q19" s="298"/>
      <c r="R19" s="298"/>
      <c r="S19" s="298"/>
      <c r="T19" s="298"/>
      <c r="U19" s="298"/>
      <c r="V19" s="296"/>
      <c r="W19" s="284"/>
      <c r="X19" s="276"/>
      <c r="Y19" s="276"/>
      <c r="Z19" s="276"/>
    </row>
    <row r="20" spans="1:26" s="80" customFormat="1" ht="12" customHeight="1" x14ac:dyDescent="0.3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3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3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15" customHeight="1" x14ac:dyDescent="0.3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5" customHeight="1" x14ac:dyDescent="0.3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3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3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15" customHeight="1" thickBot="1" x14ac:dyDescent="0.4">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15" customHeight="1" x14ac:dyDescent="0.3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35">
      <c r="A29" s="274"/>
      <c r="B29" s="275"/>
      <c r="C29" s="280"/>
      <c r="D29" s="280"/>
      <c r="E29" s="280" t="s">
        <v>1</v>
      </c>
      <c r="F29" s="281"/>
      <c r="G29" s="282" t="s">
        <v>481</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3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35">
      <c r="A31" s="274"/>
      <c r="B31" s="275"/>
      <c r="C31" s="285"/>
      <c r="D31" s="280"/>
      <c r="E31" s="285"/>
      <c r="F31" s="281"/>
      <c r="G31" s="287"/>
      <c r="H31" s="281"/>
      <c r="I31" s="281"/>
      <c r="J31" s="281" t="s">
        <v>483</v>
      </c>
      <c r="K31" s="281"/>
      <c r="L31" s="281"/>
      <c r="M31" s="281"/>
      <c r="N31" s="281"/>
      <c r="O31" s="281"/>
      <c r="P31" s="281"/>
      <c r="Q31" s="281"/>
      <c r="R31" s="281"/>
      <c r="S31" s="283"/>
      <c r="T31" s="286"/>
      <c r="U31" s="283"/>
      <c r="V31" s="283"/>
      <c r="W31" s="284"/>
      <c r="X31" s="276"/>
      <c r="Y31" s="276"/>
      <c r="Z31" s="276"/>
    </row>
    <row r="32" spans="1:26" customFormat="1" ht="12" customHeight="1" x14ac:dyDescent="0.3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3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3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3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35">
      <c r="A36" s="274"/>
      <c r="B36" s="275"/>
      <c r="C36" s="285"/>
      <c r="D36" s="285"/>
      <c r="E36" s="285"/>
      <c r="F36" s="285"/>
      <c r="G36" s="285"/>
      <c r="H36" s="285"/>
      <c r="I36" s="285"/>
      <c r="J36" s="291" t="s">
        <v>482</v>
      </c>
      <c r="K36" s="291" t="s">
        <v>484</v>
      </c>
      <c r="L36" s="292"/>
      <c r="M36" s="374" t="s">
        <v>535</v>
      </c>
      <c r="N36" s="292"/>
      <c r="O36" s="292"/>
      <c r="P36" s="292"/>
      <c r="Q36" s="292"/>
      <c r="R36" s="292"/>
      <c r="S36" s="290"/>
      <c r="T36" s="290"/>
      <c r="U36" s="290"/>
      <c r="V36" s="290"/>
      <c r="W36" s="284"/>
      <c r="X36" s="276"/>
      <c r="Y36" s="276"/>
      <c r="Z36" s="276"/>
    </row>
    <row r="37" spans="1:26" customFormat="1" ht="12" customHeight="1" x14ac:dyDescent="0.35">
      <c r="A37" s="274"/>
      <c r="B37" s="275"/>
      <c r="C37" s="285"/>
      <c r="D37" s="285"/>
      <c r="E37" s="285"/>
      <c r="F37" s="293"/>
      <c r="G37" s="74"/>
      <c r="H37" s="297"/>
      <c r="I37" s="308" t="s">
        <v>538</v>
      </c>
      <c r="J37" s="379">
        <v>1</v>
      </c>
      <c r="K37" s="380" t="b">
        <v>1</v>
      </c>
      <c r="L37" s="298"/>
      <c r="M37" s="380" t="b">
        <v>1</v>
      </c>
      <c r="N37" s="298"/>
      <c r="O37" s="298"/>
      <c r="P37" s="298"/>
      <c r="Q37" s="298"/>
      <c r="R37" s="298"/>
      <c r="S37" s="298"/>
      <c r="T37" s="298"/>
      <c r="U37" s="298"/>
      <c r="V37" s="296"/>
      <c r="W37" s="284"/>
      <c r="X37" s="276"/>
      <c r="Y37" s="276"/>
      <c r="Z37" s="276"/>
    </row>
    <row r="38" spans="1:26" customFormat="1" ht="12" customHeight="1" x14ac:dyDescent="0.35">
      <c r="A38" s="274"/>
      <c r="B38" s="275"/>
      <c r="C38" s="285"/>
      <c r="D38" s="285"/>
      <c r="E38" s="285"/>
      <c r="F38" s="293"/>
      <c r="G38" s="74"/>
      <c r="H38" s="297"/>
      <c r="I38" s="298"/>
      <c r="J38" s="375"/>
      <c r="K38" s="298"/>
      <c r="L38" s="298"/>
      <c r="M38" s="298"/>
      <c r="N38" s="298"/>
      <c r="O38" s="298"/>
      <c r="P38" s="298"/>
      <c r="Q38" s="298"/>
      <c r="R38" s="298"/>
      <c r="S38" s="298"/>
      <c r="T38" s="298"/>
      <c r="U38" s="298"/>
      <c r="V38" s="296"/>
      <c r="W38" s="284"/>
      <c r="X38" s="276"/>
      <c r="Y38" s="276"/>
      <c r="Z38" s="276"/>
    </row>
    <row r="39" spans="1:26" customFormat="1" ht="12" customHeight="1" x14ac:dyDescent="0.35">
      <c r="A39" s="274"/>
      <c r="B39" s="275"/>
      <c r="C39" s="285"/>
      <c r="D39" s="285"/>
      <c r="E39" s="285"/>
      <c r="F39" s="293"/>
      <c r="G39" s="74"/>
      <c r="H39" s="297"/>
      <c r="I39" s="298"/>
      <c r="J39" s="375"/>
      <c r="K39" s="298"/>
      <c r="L39" s="298"/>
      <c r="M39" s="298"/>
      <c r="N39" s="298"/>
      <c r="O39" s="298"/>
      <c r="P39" s="298"/>
      <c r="Q39" s="298"/>
      <c r="R39" s="298"/>
      <c r="S39" s="298"/>
      <c r="T39" s="298"/>
      <c r="U39" s="298"/>
      <c r="V39" s="296"/>
      <c r="W39" s="284"/>
      <c r="X39" s="276"/>
      <c r="Y39" s="276"/>
      <c r="Z39" s="276"/>
    </row>
    <row r="40" spans="1:26" customFormat="1" ht="12" customHeight="1" x14ac:dyDescent="0.35">
      <c r="A40" s="274"/>
      <c r="B40" s="275"/>
      <c r="C40" s="285"/>
      <c r="D40" s="285"/>
      <c r="E40" s="285"/>
      <c r="F40" s="293"/>
      <c r="G40" s="74"/>
      <c r="H40" s="297"/>
      <c r="I40" s="298"/>
      <c r="J40" s="375"/>
      <c r="K40" s="298"/>
      <c r="L40" s="298"/>
      <c r="M40" s="298"/>
      <c r="N40" s="298"/>
      <c r="O40" s="298"/>
      <c r="P40" s="298"/>
      <c r="Q40" s="298"/>
      <c r="R40" s="298"/>
      <c r="S40" s="298"/>
      <c r="T40" s="298"/>
      <c r="U40" s="298"/>
      <c r="V40" s="296"/>
      <c r="W40" s="284"/>
      <c r="X40" s="276"/>
      <c r="Y40" s="276"/>
      <c r="Z40" s="276"/>
    </row>
    <row r="41" spans="1:26" customFormat="1" ht="12" customHeight="1" x14ac:dyDescent="0.35">
      <c r="A41" s="274"/>
      <c r="B41" s="275"/>
      <c r="C41" s="285"/>
      <c r="D41" s="285"/>
      <c r="E41" s="285"/>
      <c r="F41" s="293"/>
      <c r="G41" s="74"/>
      <c r="H41" s="297"/>
      <c r="I41" s="298"/>
      <c r="J41" s="375"/>
      <c r="K41" s="298"/>
      <c r="L41" s="298"/>
      <c r="M41" s="298"/>
      <c r="N41" s="298"/>
      <c r="O41" s="298"/>
      <c r="P41" s="298"/>
      <c r="Q41" s="298"/>
      <c r="R41" s="298"/>
      <c r="S41" s="298"/>
      <c r="T41" s="298"/>
      <c r="U41" s="298"/>
      <c r="V41" s="296"/>
      <c r="W41" s="284"/>
      <c r="X41" s="276"/>
      <c r="Y41" s="276"/>
      <c r="Z41" s="276"/>
    </row>
    <row r="42" spans="1:26" customFormat="1" ht="12" customHeight="1" x14ac:dyDescent="0.35">
      <c r="A42" s="274"/>
      <c r="B42" s="275"/>
      <c r="C42" s="285"/>
      <c r="D42" s="285"/>
      <c r="E42" s="285"/>
      <c r="F42" s="293"/>
      <c r="G42" s="74"/>
      <c r="H42" s="297"/>
      <c r="I42" s="298"/>
      <c r="J42" s="375"/>
      <c r="K42" s="298"/>
      <c r="L42" s="298"/>
      <c r="M42" s="298"/>
      <c r="N42" s="298"/>
      <c r="O42" s="298"/>
      <c r="P42" s="298"/>
      <c r="Q42" s="298"/>
      <c r="R42" s="298"/>
      <c r="S42" s="298"/>
      <c r="T42" s="298"/>
      <c r="U42" s="298"/>
      <c r="V42" s="296"/>
      <c r="W42" s="284"/>
      <c r="X42" s="276"/>
      <c r="Y42" s="276"/>
      <c r="Z42" s="276"/>
    </row>
    <row r="43" spans="1:26" customFormat="1" ht="12" customHeight="1" x14ac:dyDescent="0.35">
      <c r="A43" s="274"/>
      <c r="B43" s="275"/>
      <c r="C43" s="285"/>
      <c r="D43" s="285"/>
      <c r="E43" s="285"/>
      <c r="F43" s="293"/>
      <c r="G43" s="74"/>
      <c r="H43" s="297"/>
      <c r="I43" s="298"/>
      <c r="J43" s="375"/>
      <c r="K43" s="298"/>
      <c r="L43" s="298"/>
      <c r="M43" s="298"/>
      <c r="N43" s="298"/>
      <c r="O43" s="298"/>
      <c r="P43" s="298"/>
      <c r="Q43" s="298"/>
      <c r="R43" s="298"/>
      <c r="S43" s="298"/>
      <c r="T43" s="298"/>
      <c r="U43" s="298"/>
      <c r="V43" s="296"/>
      <c r="W43" s="284"/>
      <c r="X43" s="276"/>
      <c r="Y43" s="276"/>
      <c r="Z43" s="276"/>
    </row>
    <row r="44" spans="1:26" customFormat="1" ht="12" customHeight="1" x14ac:dyDescent="0.35">
      <c r="A44" s="274"/>
      <c r="B44" s="275"/>
      <c r="C44" s="285"/>
      <c r="D44" s="285"/>
      <c r="E44" s="285"/>
      <c r="F44" s="300"/>
      <c r="G44" s="74"/>
      <c r="H44" s="297"/>
      <c r="I44" s="298"/>
      <c r="J44" s="375"/>
      <c r="K44" s="298"/>
      <c r="L44" s="298"/>
      <c r="M44" s="298"/>
      <c r="N44" s="298"/>
      <c r="O44" s="298"/>
      <c r="P44" s="298"/>
      <c r="Q44" s="298"/>
      <c r="R44" s="298"/>
      <c r="S44" s="298"/>
      <c r="T44" s="298"/>
      <c r="U44" s="298"/>
      <c r="V44" s="296"/>
      <c r="W44" s="284"/>
      <c r="X44" s="276"/>
      <c r="Y44" s="276"/>
      <c r="Z44" s="276"/>
    </row>
    <row r="45" spans="1:26" customFormat="1" ht="12" customHeight="1" x14ac:dyDescent="0.35">
      <c r="A45" s="274"/>
      <c r="B45" s="275"/>
      <c r="C45" s="285"/>
      <c r="D45" s="285"/>
      <c r="E45" s="285"/>
      <c r="F45" s="300"/>
      <c r="G45" s="74"/>
      <c r="H45" s="297"/>
      <c r="I45" s="298"/>
      <c r="J45" s="375"/>
      <c r="K45" s="298"/>
      <c r="L45" s="298"/>
      <c r="M45" s="298"/>
      <c r="N45" s="298"/>
      <c r="O45" s="298"/>
      <c r="P45" s="298"/>
      <c r="Q45" s="298"/>
      <c r="R45" s="298"/>
      <c r="S45" s="298"/>
      <c r="T45" s="298"/>
      <c r="U45" s="298"/>
      <c r="V45" s="296"/>
      <c r="W45" s="284"/>
      <c r="X45" s="276"/>
      <c r="Y45" s="276"/>
      <c r="Z45" s="276"/>
    </row>
    <row r="46" spans="1:26" customFormat="1" ht="12" customHeight="1" x14ac:dyDescent="0.35">
      <c r="A46" s="274"/>
      <c r="B46" s="275"/>
      <c r="C46" s="285"/>
      <c r="D46" s="285"/>
      <c r="E46" s="285"/>
      <c r="F46" s="301"/>
      <c r="G46" s="297"/>
      <c r="H46" s="297"/>
      <c r="I46" s="297"/>
      <c r="J46" s="376"/>
      <c r="K46" s="298"/>
      <c r="L46" s="298"/>
      <c r="M46" s="302"/>
      <c r="N46" s="298"/>
      <c r="O46" s="298"/>
      <c r="P46" s="298"/>
      <c r="Q46" s="298"/>
      <c r="R46" s="298"/>
      <c r="S46" s="298"/>
      <c r="T46" s="298"/>
      <c r="U46" s="298"/>
      <c r="V46" s="296"/>
      <c r="W46" s="284"/>
      <c r="X46" s="276"/>
      <c r="Y46" s="276"/>
      <c r="Z46" s="276"/>
    </row>
    <row r="47" spans="1:26" customFormat="1" ht="12" customHeight="1" x14ac:dyDescent="0.35">
      <c r="A47" s="274"/>
      <c r="B47" s="275"/>
      <c r="C47" s="285"/>
      <c r="D47" s="285"/>
      <c r="E47" s="285"/>
      <c r="F47" s="301"/>
      <c r="G47" s="297" t="s">
        <v>372</v>
      </c>
      <c r="H47" s="297"/>
      <c r="I47" s="297"/>
      <c r="J47" s="381">
        <f>SUM(J37:J46)</f>
        <v>1</v>
      </c>
      <c r="K47" s="297"/>
      <c r="L47" s="297"/>
      <c r="M47" s="297"/>
      <c r="N47" s="298"/>
      <c r="O47" s="298"/>
      <c r="P47" s="298"/>
      <c r="Q47" s="298"/>
      <c r="R47" s="298"/>
      <c r="S47" s="298"/>
      <c r="T47" s="298"/>
      <c r="U47" s="298"/>
      <c r="V47" s="296"/>
      <c r="W47" s="284"/>
      <c r="X47" s="276"/>
      <c r="Y47" s="276"/>
      <c r="Z47" s="276"/>
    </row>
    <row r="48" spans="1:26" customFormat="1" ht="5.15" customHeight="1" x14ac:dyDescent="0.3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5" customHeight="1" x14ac:dyDescent="0.3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3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3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15" customHeight="1" thickBot="1" x14ac:dyDescent="0.4">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15" customHeight="1" x14ac:dyDescent="0.3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35">
      <c r="A54" s="274"/>
      <c r="B54" s="275"/>
      <c r="C54" s="280"/>
      <c r="D54" s="280"/>
      <c r="E54" s="280" t="s">
        <v>1</v>
      </c>
      <c r="F54" s="281"/>
      <c r="G54" s="282" t="s">
        <v>358</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35">
      <c r="A55" s="274"/>
      <c r="B55" s="275"/>
      <c r="C55" s="280"/>
      <c r="D55" s="280"/>
      <c r="E55" s="285"/>
      <c r="F55" s="281"/>
      <c r="G55" s="281" t="s">
        <v>359</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35">
      <c r="A56" s="274"/>
      <c r="B56" s="275"/>
      <c r="C56" s="285"/>
      <c r="D56" s="280"/>
      <c r="E56" s="285"/>
      <c r="F56" s="281"/>
      <c r="G56" s="287">
        <v>38576.728726851848</v>
      </c>
      <c r="H56" s="281" t="s">
        <v>360</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3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3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3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35">
      <c r="A60" s="274"/>
      <c r="B60" s="275"/>
      <c r="C60" s="285"/>
      <c r="D60" s="285"/>
      <c r="E60" s="285"/>
      <c r="F60" s="285"/>
      <c r="G60" s="285"/>
      <c r="H60" s="285"/>
      <c r="I60" s="285"/>
      <c r="J60" s="285"/>
      <c r="K60" s="291"/>
      <c r="L60" s="292"/>
      <c r="M60" s="292" t="s">
        <v>362</v>
      </c>
      <c r="N60" s="292"/>
      <c r="O60" s="292"/>
      <c r="P60" s="292"/>
      <c r="Q60" s="292"/>
      <c r="R60" s="292"/>
      <c r="S60" s="290"/>
      <c r="T60" s="290"/>
      <c r="U60" s="290"/>
      <c r="V60" s="290"/>
      <c r="W60" s="284"/>
      <c r="X60" s="276"/>
      <c r="Y60" s="276"/>
      <c r="Z60" s="276"/>
    </row>
    <row r="61" spans="1:26" customFormat="1" ht="12" customHeight="1" x14ac:dyDescent="0.35">
      <c r="A61" s="274"/>
      <c r="B61" s="275"/>
      <c r="C61" s="285"/>
      <c r="D61" s="285"/>
      <c r="E61" s="285"/>
      <c r="F61" s="285"/>
      <c r="G61" s="285"/>
      <c r="H61" s="285"/>
      <c r="I61" s="285"/>
      <c r="J61" s="291" t="s">
        <v>361</v>
      </c>
      <c r="K61" s="291"/>
      <c r="L61" s="292"/>
      <c r="M61" s="292"/>
      <c r="N61" s="292"/>
      <c r="O61" s="292"/>
      <c r="P61" s="292"/>
      <c r="Q61" s="292"/>
      <c r="R61" s="292"/>
      <c r="S61" s="290"/>
      <c r="T61" s="290"/>
      <c r="U61" s="290"/>
      <c r="V61" s="290"/>
      <c r="W61" s="284"/>
      <c r="X61" s="276"/>
      <c r="Y61" s="276"/>
      <c r="Z61" s="276"/>
    </row>
    <row r="62" spans="1:26" customFormat="1" ht="12" customHeight="1" x14ac:dyDescent="0.35">
      <c r="A62" s="274"/>
      <c r="B62" s="275"/>
      <c r="C62" s="285"/>
      <c r="D62" s="285"/>
      <c r="E62" s="285"/>
      <c r="F62" s="293"/>
      <c r="G62" s="74"/>
      <c r="H62" s="297"/>
      <c r="I62" s="308" t="s">
        <v>364</v>
      </c>
      <c r="J62" s="384">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35">
      <c r="A63" s="274"/>
      <c r="B63" s="275"/>
      <c r="C63" s="285"/>
      <c r="D63" s="285"/>
      <c r="E63" s="285"/>
      <c r="F63" s="293"/>
      <c r="G63" s="74"/>
      <c r="H63" s="297"/>
      <c r="I63" s="308" t="s">
        <v>365</v>
      </c>
      <c r="J63" s="384">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35">
      <c r="A64" s="274"/>
      <c r="B64" s="275"/>
      <c r="C64" s="285"/>
      <c r="D64" s="285"/>
      <c r="E64" s="285"/>
      <c r="F64" s="293"/>
      <c r="G64" s="74"/>
      <c r="H64" s="297"/>
      <c r="I64" s="308" t="s">
        <v>366</v>
      </c>
      <c r="J64" s="384">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35">
      <c r="A65" s="274"/>
      <c r="B65" s="275"/>
      <c r="C65" s="285"/>
      <c r="D65" s="285"/>
      <c r="E65" s="285"/>
      <c r="F65" s="293"/>
      <c r="G65" s="74"/>
      <c r="H65" s="297"/>
      <c r="I65" s="308" t="s">
        <v>367</v>
      </c>
      <c r="J65" s="384">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35">
      <c r="A66" s="274"/>
      <c r="B66" s="275"/>
      <c r="C66" s="285"/>
      <c r="D66" s="285"/>
      <c r="E66" s="285"/>
      <c r="F66" s="293"/>
      <c r="G66" s="74"/>
      <c r="H66" s="297"/>
      <c r="I66" s="308" t="s">
        <v>368</v>
      </c>
      <c r="J66" s="384">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35">
      <c r="A67" s="274"/>
      <c r="B67" s="275"/>
      <c r="C67" s="285"/>
      <c r="D67" s="285"/>
      <c r="E67" s="285"/>
      <c r="F67" s="293"/>
      <c r="G67" s="74"/>
      <c r="H67" s="297"/>
      <c r="I67" s="308" t="s">
        <v>369</v>
      </c>
      <c r="J67" s="384">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35">
      <c r="A68" s="274"/>
      <c r="B68" s="275"/>
      <c r="C68" s="285"/>
      <c r="D68" s="285"/>
      <c r="E68" s="285"/>
      <c r="F68" s="293"/>
      <c r="G68" s="74"/>
      <c r="H68" s="297"/>
      <c r="I68" s="308" t="s">
        <v>370</v>
      </c>
      <c r="J68" s="384">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35">
      <c r="A69" s="274"/>
      <c r="B69" s="275"/>
      <c r="C69" s="285"/>
      <c r="D69" s="285"/>
      <c r="E69" s="285"/>
      <c r="F69" s="300"/>
      <c r="G69" s="74"/>
      <c r="H69" s="297"/>
      <c r="I69" s="308" t="s">
        <v>371</v>
      </c>
      <c r="J69" s="384">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35">
      <c r="A70" s="274"/>
      <c r="B70" s="275"/>
      <c r="C70" s="285"/>
      <c r="D70" s="285"/>
      <c r="E70" s="285"/>
      <c r="F70" s="300"/>
      <c r="G70" s="74"/>
      <c r="H70" s="297"/>
      <c r="I70" s="308" t="s">
        <v>312</v>
      </c>
      <c r="J70" s="384">
        <v>6000</v>
      </c>
      <c r="K70" s="298"/>
      <c r="L70" s="298"/>
      <c r="M70" s="299"/>
      <c r="N70" s="298"/>
      <c r="O70" s="298"/>
      <c r="P70" s="298"/>
      <c r="Q70" s="298"/>
      <c r="R70" s="298"/>
      <c r="S70" s="298"/>
      <c r="T70" s="298"/>
      <c r="U70" s="298"/>
      <c r="V70" s="296"/>
      <c r="W70" s="284"/>
      <c r="X70" s="276"/>
      <c r="Y70" s="276"/>
      <c r="Z70" s="276"/>
    </row>
    <row r="71" spans="1:26" customFormat="1" ht="12" customHeight="1" x14ac:dyDescent="0.3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35">
      <c r="A72" s="274"/>
      <c r="B72" s="275"/>
      <c r="C72" s="285"/>
      <c r="D72" s="285"/>
      <c r="E72" s="285"/>
      <c r="F72" s="301"/>
      <c r="G72" s="297" t="s">
        <v>372</v>
      </c>
      <c r="H72" s="297"/>
      <c r="I72" s="297"/>
      <c r="J72" s="382">
        <f>SUM(J62:J70)</f>
        <v>98500</v>
      </c>
      <c r="K72" s="298"/>
      <c r="L72" s="298"/>
      <c r="M72" s="383">
        <f>SUM(M62:M69)</f>
        <v>41000</v>
      </c>
      <c r="N72" s="298"/>
      <c r="O72" s="298"/>
      <c r="P72" s="298"/>
      <c r="Q72" s="298"/>
      <c r="R72" s="298"/>
      <c r="S72" s="298"/>
      <c r="T72" s="298"/>
      <c r="U72" s="298"/>
      <c r="V72" s="296"/>
      <c r="W72" s="284"/>
      <c r="X72" s="276"/>
      <c r="Y72" s="276"/>
      <c r="Z72" s="276"/>
    </row>
    <row r="73" spans="1:26" customFormat="1" ht="5.15" customHeight="1" x14ac:dyDescent="0.3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5" customHeight="1" x14ac:dyDescent="0.3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3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1640625" defaultRowHeight="14.5" x14ac:dyDescent="0.35"/>
  <cols>
    <col min="1" max="1" width="8.81640625" style="72"/>
    <col min="2" max="2" width="10.81640625" style="72" customWidth="1"/>
    <col min="3" max="16384" width="8.81640625" style="72"/>
  </cols>
  <sheetData>
    <row r="2" spans="1:5" x14ac:dyDescent="0.35">
      <c r="A2" s="73" t="s">
        <v>111</v>
      </c>
    </row>
    <row r="3" spans="1:5" x14ac:dyDescent="0.35">
      <c r="A3" s="75" t="s">
        <v>112</v>
      </c>
      <c r="B3" s="74" t="s">
        <v>113</v>
      </c>
      <c r="C3" s="74" t="s">
        <v>114</v>
      </c>
    </row>
    <row r="4" spans="1:5" x14ac:dyDescent="0.35">
      <c r="A4" s="74" t="s">
        <v>524</v>
      </c>
      <c r="B4" s="386">
        <v>43579</v>
      </c>
      <c r="C4" s="385">
        <f>B5-B4</f>
        <v>21</v>
      </c>
    </row>
    <row r="5" spans="1:5" x14ac:dyDescent="0.35">
      <c r="A5" s="76" t="s">
        <v>525</v>
      </c>
      <c r="B5" s="386">
        <v>43600</v>
      </c>
      <c r="C5" s="385">
        <f t="shared" ref="C5:C12" si="0">B6-B5</f>
        <v>28</v>
      </c>
      <c r="E5" s="72" t="s">
        <v>491</v>
      </c>
    </row>
    <row r="6" spans="1:5" x14ac:dyDescent="0.35">
      <c r="A6" s="76" t="s">
        <v>526</v>
      </c>
      <c r="B6" s="386">
        <v>43628</v>
      </c>
      <c r="C6" s="385">
        <f t="shared" si="0"/>
        <v>56</v>
      </c>
    </row>
    <row r="7" spans="1:5" x14ac:dyDescent="0.35">
      <c r="A7" s="76" t="s">
        <v>527</v>
      </c>
      <c r="B7" s="386">
        <v>43684</v>
      </c>
      <c r="C7" s="385">
        <f t="shared" si="0"/>
        <v>49</v>
      </c>
    </row>
    <row r="8" spans="1:5" x14ac:dyDescent="0.35">
      <c r="A8" s="76" t="s">
        <v>528</v>
      </c>
      <c r="B8" s="386">
        <v>43733</v>
      </c>
      <c r="C8" s="385">
        <f t="shared" si="0"/>
        <v>35</v>
      </c>
    </row>
    <row r="9" spans="1:5" x14ac:dyDescent="0.35">
      <c r="A9" s="76" t="s">
        <v>529</v>
      </c>
      <c r="B9" s="386">
        <v>43768</v>
      </c>
      <c r="C9" s="385">
        <f t="shared" si="0"/>
        <v>28</v>
      </c>
    </row>
    <row r="10" spans="1:5" x14ac:dyDescent="0.35">
      <c r="A10" s="76" t="s">
        <v>530</v>
      </c>
      <c r="B10" s="386">
        <v>43796</v>
      </c>
      <c r="C10" s="385">
        <f t="shared" si="0"/>
        <v>56</v>
      </c>
    </row>
    <row r="11" spans="1:5" x14ac:dyDescent="0.35">
      <c r="A11" s="76" t="s">
        <v>531</v>
      </c>
      <c r="B11" s="386">
        <v>43852</v>
      </c>
      <c r="C11" s="385">
        <f t="shared" si="0"/>
        <v>50</v>
      </c>
    </row>
    <row r="12" spans="1:5" x14ac:dyDescent="0.35">
      <c r="A12" s="76" t="s">
        <v>532</v>
      </c>
      <c r="B12" s="386">
        <v>43902</v>
      </c>
      <c r="C12" s="385">
        <f t="shared" si="0"/>
        <v>28</v>
      </c>
    </row>
    <row r="13" spans="1:5" x14ac:dyDescent="0.35">
      <c r="A13" s="76" t="s">
        <v>533</v>
      </c>
      <c r="B13" s="386">
        <v>43930</v>
      </c>
      <c r="C13" s="385">
        <f>B14-B13</f>
        <v>15</v>
      </c>
    </row>
    <row r="14" spans="1:5" x14ac:dyDescent="0.35">
      <c r="A14" s="76" t="s">
        <v>534</v>
      </c>
      <c r="B14" s="386">
        <v>43945</v>
      </c>
      <c r="C14" s="385">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abSelected="1"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 thickBot="1" x14ac:dyDescent="0.4">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3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35">
      <c r="A4" s="274"/>
      <c r="B4" s="275"/>
      <c r="C4" s="280"/>
      <c r="D4" s="280"/>
      <c r="E4" s="280" t="s">
        <v>1</v>
      </c>
      <c r="F4" s="281"/>
      <c r="G4" s="282" t="s">
        <v>373</v>
      </c>
      <c r="H4" s="281"/>
      <c r="I4" s="281"/>
      <c r="J4" s="281"/>
      <c r="K4" s="281"/>
      <c r="L4" s="281"/>
      <c r="M4" s="281"/>
      <c r="N4" s="281"/>
      <c r="O4" s="281"/>
      <c r="P4" s="281"/>
      <c r="Q4" s="281"/>
      <c r="R4" s="281"/>
      <c r="S4" s="283"/>
      <c r="T4" s="281"/>
      <c r="U4" s="283"/>
      <c r="V4" s="283"/>
      <c r="W4" s="284"/>
      <c r="X4" s="276"/>
      <c r="Y4" s="276"/>
      <c r="Z4" s="276"/>
    </row>
    <row r="5" spans="1:26" x14ac:dyDescent="0.35">
      <c r="A5" s="274"/>
      <c r="B5" s="275"/>
      <c r="C5" s="280"/>
      <c r="D5" s="280"/>
      <c r="E5" s="285"/>
      <c r="F5" s="281"/>
      <c r="G5" s="281" t="s">
        <v>374</v>
      </c>
      <c r="H5" s="281"/>
      <c r="I5" s="281"/>
      <c r="J5" s="281"/>
      <c r="K5" s="281"/>
      <c r="L5" s="281"/>
      <c r="M5" s="281"/>
      <c r="N5" s="281"/>
      <c r="O5" s="281"/>
      <c r="P5" s="281"/>
      <c r="Q5" s="281"/>
      <c r="R5" s="281"/>
      <c r="S5" s="283"/>
      <c r="T5" s="286"/>
      <c r="U5" s="283"/>
      <c r="V5" s="283"/>
      <c r="W5" s="284"/>
      <c r="X5" s="276"/>
      <c r="Y5" s="276"/>
      <c r="Z5" s="276"/>
    </row>
    <row r="6" spans="1:26" x14ac:dyDescent="0.35">
      <c r="A6" s="274"/>
      <c r="B6" s="275"/>
      <c r="C6" s="285"/>
      <c r="D6" s="280"/>
      <c r="E6" s="285"/>
      <c r="F6" s="281"/>
      <c r="G6" s="287">
        <v>43614</v>
      </c>
      <c r="H6" s="281"/>
      <c r="I6" s="281" t="s">
        <v>375</v>
      </c>
      <c r="J6" s="281"/>
      <c r="K6" s="281"/>
      <c r="L6" s="281"/>
      <c r="M6" s="281"/>
      <c r="N6" s="281"/>
      <c r="O6" s="281"/>
      <c r="P6" s="281"/>
      <c r="Q6" s="281"/>
      <c r="R6" s="281"/>
      <c r="S6" s="283"/>
      <c r="T6" s="286"/>
      <c r="U6" s="283"/>
      <c r="V6" s="283"/>
      <c r="W6" s="284"/>
      <c r="X6" s="276"/>
      <c r="Y6" s="276"/>
      <c r="Z6" s="276"/>
    </row>
    <row r="7" spans="1:26" x14ac:dyDescent="0.3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3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3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35">
      <c r="A10" s="274"/>
      <c r="B10" s="275"/>
      <c r="C10" s="285"/>
      <c r="D10" s="285"/>
      <c r="E10" s="285"/>
      <c r="F10" s="285"/>
      <c r="G10" s="285"/>
      <c r="H10" s="285"/>
      <c r="I10" s="285"/>
      <c r="J10" s="291" t="s">
        <v>376</v>
      </c>
      <c r="K10" s="291" t="s">
        <v>377</v>
      </c>
      <c r="L10" s="292"/>
      <c r="M10" s="292"/>
      <c r="N10" s="292"/>
      <c r="O10" s="292"/>
      <c r="P10" s="292"/>
      <c r="Q10" s="292"/>
      <c r="R10" s="292"/>
      <c r="S10" s="290"/>
      <c r="T10" s="290"/>
      <c r="U10" s="290"/>
      <c r="V10" s="290"/>
      <c r="W10" s="284"/>
      <c r="X10" s="276"/>
      <c r="Y10" s="276"/>
      <c r="Z10" s="276"/>
    </row>
    <row r="11" spans="1:26" x14ac:dyDescent="0.3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3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35">
      <c r="A13" s="274"/>
      <c r="B13" s="275"/>
      <c r="C13" s="285"/>
      <c r="D13" s="285"/>
      <c r="E13" s="285"/>
      <c r="F13" s="293"/>
      <c r="G13" s="294"/>
      <c r="H13" s="294"/>
      <c r="I13" s="294"/>
      <c r="J13" s="295" t="s">
        <v>381</v>
      </c>
      <c r="K13" s="295" t="s">
        <v>382</v>
      </c>
      <c r="L13" s="295"/>
      <c r="M13" s="295"/>
      <c r="N13" s="295"/>
      <c r="O13" s="295"/>
      <c r="P13" s="295"/>
      <c r="Q13" s="295"/>
      <c r="R13" s="295"/>
      <c r="S13" s="295"/>
      <c r="T13" s="295"/>
      <c r="U13" s="295"/>
      <c r="V13" s="296"/>
      <c r="W13" s="284"/>
      <c r="X13" s="276"/>
      <c r="Y13" s="276"/>
      <c r="Z13" s="276"/>
    </row>
    <row r="14" spans="1:26" x14ac:dyDescent="0.35">
      <c r="A14" s="274"/>
      <c r="B14" s="275"/>
      <c r="C14" s="285"/>
      <c r="D14" s="285"/>
      <c r="E14" s="285"/>
      <c r="F14" s="293"/>
      <c r="H14" s="297"/>
      <c r="I14" s="310" t="s">
        <v>383</v>
      </c>
      <c r="J14" s="387">
        <v>70</v>
      </c>
      <c r="K14" s="387">
        <v>120</v>
      </c>
      <c r="L14" s="297"/>
      <c r="M14" s="310"/>
      <c r="N14" s="310"/>
      <c r="O14" s="298"/>
      <c r="P14" s="298"/>
      <c r="Q14" s="298"/>
      <c r="R14" s="298"/>
      <c r="S14" s="298"/>
      <c r="T14" s="298"/>
      <c r="U14" s="298"/>
      <c r="V14" s="296"/>
      <c r="W14" s="284"/>
      <c r="X14" s="276"/>
      <c r="Y14" s="276"/>
      <c r="Z14" s="276"/>
    </row>
    <row r="15" spans="1:26" x14ac:dyDescent="0.35">
      <c r="A15" s="274"/>
      <c r="B15" s="275"/>
      <c r="C15" s="285"/>
      <c r="D15" s="285"/>
      <c r="E15" s="285"/>
      <c r="F15" s="293"/>
      <c r="H15" s="297"/>
      <c r="I15" s="310" t="s">
        <v>384</v>
      </c>
      <c r="J15" s="387">
        <v>4760</v>
      </c>
      <c r="K15" s="387">
        <v>6752</v>
      </c>
      <c r="L15" s="297" t="s">
        <v>363</v>
      </c>
      <c r="M15" s="297" t="s">
        <v>380</v>
      </c>
      <c r="N15" s="310"/>
      <c r="O15" s="298"/>
      <c r="P15" s="298"/>
      <c r="Q15" s="298"/>
      <c r="R15" s="298"/>
      <c r="S15" s="298"/>
      <c r="T15" s="298"/>
      <c r="U15" s="298"/>
      <c r="V15" s="296"/>
      <c r="W15" s="284"/>
      <c r="X15" s="276"/>
      <c r="Y15" s="276"/>
      <c r="Z15" s="276"/>
    </row>
    <row r="16" spans="1:26" x14ac:dyDescent="0.35">
      <c r="A16" s="274"/>
      <c r="B16" s="275"/>
      <c r="C16" s="285"/>
      <c r="D16" s="285"/>
      <c r="E16" s="285"/>
      <c r="F16" s="293"/>
      <c r="H16" s="297"/>
      <c r="I16" s="310" t="s">
        <v>385</v>
      </c>
      <c r="J16" s="387">
        <v>30</v>
      </c>
      <c r="K16" s="387">
        <v>30</v>
      </c>
      <c r="L16" s="297" t="s">
        <v>378</v>
      </c>
      <c r="M16" s="310"/>
      <c r="N16" s="310"/>
      <c r="O16" s="298"/>
      <c r="P16" s="298"/>
      <c r="Q16" s="298"/>
      <c r="R16" s="298"/>
      <c r="S16" s="298"/>
      <c r="T16" s="298"/>
      <c r="U16" s="298"/>
      <c r="V16" s="296"/>
      <c r="W16" s="284"/>
      <c r="X16" s="276"/>
      <c r="Y16" s="276"/>
      <c r="Z16" s="276"/>
    </row>
    <row r="17" spans="1:26" x14ac:dyDescent="0.35">
      <c r="A17" s="274"/>
      <c r="B17" s="275"/>
      <c r="C17" s="285"/>
      <c r="D17" s="285"/>
      <c r="E17" s="285"/>
      <c r="F17" s="293"/>
      <c r="H17" s="297"/>
      <c r="I17" s="310" t="s">
        <v>386</v>
      </c>
      <c r="J17" s="2">
        <f>J15/EXP(J16*LN(1.2))</f>
        <v>20.052548309496157</v>
      </c>
      <c r="K17" s="2">
        <f>K15/EXP(K16*LN(1.2))</f>
        <v>28.444287013806314</v>
      </c>
      <c r="L17" s="297" t="s">
        <v>363</v>
      </c>
      <c r="M17" s="310"/>
      <c r="N17" s="310"/>
      <c r="O17" s="298"/>
      <c r="P17" s="298"/>
      <c r="Q17" s="298"/>
      <c r="R17" s="298"/>
      <c r="S17" s="298"/>
      <c r="T17" s="298"/>
      <c r="U17" s="298"/>
      <c r="V17" s="296"/>
      <c r="W17" s="284"/>
      <c r="X17" s="276"/>
      <c r="Y17" s="276"/>
      <c r="Z17" s="276"/>
    </row>
    <row r="18" spans="1:26" x14ac:dyDescent="0.35">
      <c r="A18" s="274"/>
      <c r="B18" s="275"/>
      <c r="C18" s="285"/>
      <c r="D18" s="285"/>
      <c r="E18" s="285"/>
      <c r="F18" s="301"/>
      <c r="H18" s="297"/>
      <c r="I18" s="311" t="s">
        <v>312</v>
      </c>
      <c r="J18" s="388">
        <v>3.6</v>
      </c>
      <c r="K18" s="388">
        <v>0</v>
      </c>
      <c r="L18" s="297" t="s">
        <v>51</v>
      </c>
      <c r="M18" s="298"/>
      <c r="N18" s="298"/>
      <c r="O18" s="298"/>
      <c r="P18" s="298"/>
      <c r="Q18" s="298"/>
      <c r="R18" s="298"/>
      <c r="S18" s="298"/>
      <c r="T18" s="298"/>
      <c r="U18" s="298"/>
      <c r="V18" s="296"/>
      <c r="W18" s="284"/>
      <c r="X18" s="276"/>
      <c r="Y18" s="276"/>
      <c r="Z18" s="276"/>
    </row>
    <row r="19" spans="1:26" x14ac:dyDescent="0.3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3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3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15" customHeight="1" thickBot="1" x14ac:dyDescent="0.4">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15" customHeight="1" x14ac:dyDescent="0.3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35">
      <c r="A24" s="274"/>
      <c r="B24" s="275"/>
      <c r="C24" s="280"/>
      <c r="D24" s="280"/>
      <c r="E24" s="280" t="s">
        <v>1</v>
      </c>
      <c r="F24" s="281"/>
      <c r="G24" s="282" t="s">
        <v>379</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35">
      <c r="A25" s="274"/>
      <c r="B25" s="275"/>
      <c r="C25" s="280"/>
      <c r="D25" s="280"/>
      <c r="E25" s="285"/>
      <c r="F25" s="281"/>
      <c r="G25" s="281" t="s">
        <v>387</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3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3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3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3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3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3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35">
      <c r="A32" s="274"/>
      <c r="B32" s="275"/>
      <c r="C32" s="285"/>
      <c r="D32" s="285"/>
      <c r="E32" s="285"/>
      <c r="F32" s="293"/>
      <c r="H32" s="297"/>
      <c r="I32" s="310"/>
      <c r="J32" s="297" t="s">
        <v>113</v>
      </c>
      <c r="K32" s="389">
        <v>43819</v>
      </c>
      <c r="L32" s="297"/>
      <c r="M32" s="297"/>
      <c r="N32" s="297"/>
      <c r="O32" s="298"/>
      <c r="P32" s="298"/>
      <c r="Q32" s="298"/>
      <c r="R32" s="298"/>
      <c r="S32" s="298"/>
      <c r="T32" s="298"/>
      <c r="U32" s="298"/>
      <c r="V32" s="296"/>
      <c r="W32" s="284"/>
      <c r="X32" s="276"/>
      <c r="Y32" s="276"/>
      <c r="Z32" s="276"/>
    </row>
    <row r="33" spans="1:26" x14ac:dyDescent="0.3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3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5" customHeight="1" x14ac:dyDescent="0.3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3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4">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3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35">
      <c r="A39" s="314"/>
      <c r="B39" s="275"/>
      <c r="C39" s="280"/>
      <c r="D39" s="280">
        <v>-40.808730158730249</v>
      </c>
      <c r="E39" s="280" t="s">
        <v>1</v>
      </c>
      <c r="F39" s="281"/>
      <c r="G39" s="282" t="s">
        <v>388</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35">
      <c r="A40" s="314"/>
      <c r="B40" s="275"/>
      <c r="C40" s="280"/>
      <c r="D40" s="280"/>
      <c r="E40" s="285"/>
      <c r="F40" s="281"/>
      <c r="G40" s="281" t="s">
        <v>389</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3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35">
      <c r="A42" s="314"/>
      <c r="B42" s="275"/>
      <c r="C42" s="285">
        <v>1</v>
      </c>
      <c r="D42" s="280"/>
      <c r="E42" s="285"/>
      <c r="F42" s="281"/>
      <c r="G42" s="309" t="s">
        <v>390</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3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3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35">
      <c r="A45" s="314"/>
      <c r="B45" s="275"/>
      <c r="C45" s="285"/>
      <c r="D45" s="285"/>
      <c r="E45" s="285"/>
      <c r="F45" s="285"/>
      <c r="G45" s="285"/>
      <c r="H45" s="318"/>
      <c r="I45" s="319"/>
      <c r="J45" s="291"/>
      <c r="K45" s="291" t="s">
        <v>391</v>
      </c>
      <c r="L45" s="291"/>
      <c r="M45" s="290"/>
      <c r="N45" s="290"/>
      <c r="O45" s="290"/>
      <c r="P45" s="290"/>
      <c r="Q45" s="290"/>
      <c r="R45" s="290"/>
      <c r="S45" s="290"/>
      <c r="T45" s="290"/>
      <c r="U45" s="290"/>
      <c r="V45" s="290"/>
      <c r="W45" s="284"/>
      <c r="X45" s="276"/>
      <c r="Y45" s="276"/>
      <c r="Z45" s="276"/>
    </row>
    <row r="46" spans="1:26" ht="12.75" customHeight="1" x14ac:dyDescent="0.35">
      <c r="A46" s="314"/>
      <c r="B46" s="275"/>
      <c r="C46" s="285"/>
      <c r="D46" s="285"/>
      <c r="E46" s="285"/>
      <c r="F46" s="285"/>
      <c r="G46" s="285"/>
      <c r="H46" s="285"/>
      <c r="I46" s="319"/>
      <c r="J46" s="290"/>
      <c r="K46" s="290" t="s">
        <v>392</v>
      </c>
      <c r="L46" s="290"/>
      <c r="M46" s="290"/>
      <c r="N46" s="290"/>
      <c r="O46" s="290"/>
      <c r="P46" s="290"/>
      <c r="Q46" s="290"/>
      <c r="R46" s="290"/>
      <c r="S46" s="290"/>
      <c r="T46" s="290"/>
      <c r="U46" s="290"/>
      <c r="V46" s="290"/>
      <c r="W46" s="284"/>
      <c r="X46" s="276"/>
      <c r="Y46" s="276"/>
      <c r="Z46" s="276"/>
    </row>
    <row r="47" spans="1:26" ht="12.75" customHeight="1" x14ac:dyDescent="0.3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35">
      <c r="A48" s="314"/>
      <c r="B48" s="275"/>
      <c r="C48" s="285"/>
      <c r="D48" s="285"/>
      <c r="E48" s="285"/>
      <c r="F48" s="293"/>
      <c r="G48" s="326" t="s">
        <v>393</v>
      </c>
      <c r="H48" s="322"/>
      <c r="I48" s="323"/>
      <c r="J48" s="324"/>
      <c r="K48" s="324"/>
      <c r="L48" s="324"/>
      <c r="M48" s="324"/>
      <c r="N48" s="324"/>
      <c r="O48" s="324"/>
      <c r="P48" s="324"/>
      <c r="Q48" s="324"/>
      <c r="R48" s="324"/>
      <c r="T48" s="324"/>
      <c r="U48" s="324"/>
      <c r="V48" s="296"/>
      <c r="W48" s="284"/>
      <c r="X48" s="276"/>
      <c r="Y48" s="276"/>
      <c r="Z48" s="276"/>
    </row>
    <row r="49" spans="1:26" ht="12.75" customHeight="1" x14ac:dyDescent="0.35">
      <c r="A49" s="314"/>
      <c r="B49" s="275"/>
      <c r="C49" s="285"/>
      <c r="D49" s="285"/>
      <c r="E49" s="285"/>
      <c r="F49" s="293"/>
      <c r="I49" s="327"/>
      <c r="J49" s="328"/>
      <c r="K49" s="328"/>
      <c r="L49" s="328"/>
      <c r="M49" s="328"/>
      <c r="N49" s="328"/>
      <c r="O49" s="328"/>
      <c r="P49" s="328"/>
      <c r="W49" s="284"/>
      <c r="X49" s="276"/>
      <c r="Y49" s="276"/>
      <c r="Z49" s="276"/>
    </row>
    <row r="50" spans="1:26" ht="12.75" customHeight="1" x14ac:dyDescent="0.35">
      <c r="A50" s="314"/>
      <c r="B50" s="275"/>
      <c r="C50" s="285"/>
      <c r="D50" s="285"/>
      <c r="E50" s="285"/>
      <c r="F50" s="293"/>
      <c r="G50" s="328"/>
      <c r="H50" s="328" t="s">
        <v>381</v>
      </c>
      <c r="I50" s="328" t="s">
        <v>382</v>
      </c>
      <c r="J50" s="328"/>
      <c r="K50" s="328"/>
      <c r="L50" s="328"/>
      <c r="M50" s="328"/>
      <c r="W50" s="284"/>
      <c r="X50" s="276"/>
      <c r="Y50" s="276"/>
      <c r="Z50" s="276"/>
    </row>
    <row r="51" spans="1:26" ht="12.75" customHeight="1" x14ac:dyDescent="0.35">
      <c r="A51" s="314"/>
      <c r="B51" s="275"/>
      <c r="C51" s="285"/>
      <c r="D51" s="285"/>
      <c r="E51" s="285"/>
      <c r="F51" s="293"/>
      <c r="G51" s="340" t="s">
        <v>404</v>
      </c>
      <c r="H51" s="390">
        <v>0.1</v>
      </c>
      <c r="I51" s="390">
        <v>0.2</v>
      </c>
      <c r="J51" s="328" t="s">
        <v>394</v>
      </c>
      <c r="K51" s="392">
        <f>H51*60</f>
        <v>6</v>
      </c>
      <c r="L51" s="392">
        <f>I51*60</f>
        <v>12</v>
      </c>
      <c r="M51" s="328" t="s">
        <v>395</v>
      </c>
      <c r="Q51" s="328"/>
      <c r="R51" s="328"/>
      <c r="S51" s="328"/>
      <c r="T51" s="328"/>
      <c r="U51" s="328"/>
      <c r="V51" s="329"/>
      <c r="W51" s="284"/>
      <c r="X51" s="276"/>
      <c r="Y51" s="276"/>
      <c r="Z51" s="276"/>
    </row>
    <row r="52" spans="1:26" ht="12.75" customHeight="1" x14ac:dyDescent="0.35">
      <c r="A52" s="314"/>
      <c r="B52" s="275"/>
      <c r="C52" s="285"/>
      <c r="D52" s="285"/>
      <c r="E52" s="285"/>
      <c r="F52" s="293"/>
      <c r="G52" s="340" t="s">
        <v>405</v>
      </c>
      <c r="H52" s="390">
        <v>0.1</v>
      </c>
      <c r="I52" s="390">
        <v>0.1</v>
      </c>
      <c r="J52" s="328" t="s">
        <v>396</v>
      </c>
      <c r="K52" s="392">
        <f>H52*60</f>
        <v>6</v>
      </c>
      <c r="L52" s="392">
        <f>I52*60</f>
        <v>6</v>
      </c>
      <c r="M52" s="328" t="s">
        <v>395</v>
      </c>
      <c r="Q52" s="328"/>
      <c r="R52" s="328"/>
      <c r="S52" s="328"/>
      <c r="T52" s="328"/>
      <c r="U52" s="328"/>
      <c r="V52" s="329"/>
      <c r="W52" s="284"/>
      <c r="X52" s="276"/>
      <c r="Y52" s="276"/>
      <c r="Z52" s="276"/>
    </row>
    <row r="53" spans="1:26" ht="12.75" customHeight="1" x14ac:dyDescent="0.35">
      <c r="A53" s="314"/>
      <c r="B53" s="275"/>
      <c r="C53" s="285"/>
      <c r="D53" s="285"/>
      <c r="E53" s="285"/>
      <c r="F53" s="293"/>
      <c r="G53" s="340" t="s">
        <v>383</v>
      </c>
      <c r="H53" s="390">
        <v>2</v>
      </c>
      <c r="I53" s="390">
        <v>2</v>
      </c>
      <c r="J53" s="328" t="s">
        <v>397</v>
      </c>
      <c r="K53" s="328"/>
      <c r="L53" s="328"/>
      <c r="Q53" s="328"/>
      <c r="R53" s="328"/>
      <c r="S53" s="328"/>
      <c r="T53" s="328"/>
      <c r="U53" s="328"/>
      <c r="V53" s="329"/>
      <c r="W53" s="284"/>
      <c r="X53" s="276"/>
      <c r="Y53" s="276"/>
      <c r="Z53" s="276"/>
    </row>
    <row r="54" spans="1:26" ht="12.75" customHeight="1" x14ac:dyDescent="0.35">
      <c r="A54" s="314"/>
      <c r="B54" s="275"/>
      <c r="C54" s="285"/>
      <c r="D54" s="285"/>
      <c r="E54" s="285"/>
      <c r="F54" s="293"/>
      <c r="H54" s="391">
        <f>(H51+H52)/H53</f>
        <v>0.1</v>
      </c>
      <c r="I54" s="391">
        <f>(I51+I52)/I53</f>
        <v>0.15000000000000002</v>
      </c>
      <c r="J54" s="328" t="s">
        <v>398</v>
      </c>
      <c r="K54" s="328"/>
      <c r="L54" s="328"/>
      <c r="M54" s="328"/>
      <c r="R54" s="328"/>
      <c r="S54" s="328"/>
      <c r="T54" s="328"/>
      <c r="U54" s="328"/>
      <c r="V54" s="329"/>
      <c r="W54" s="284"/>
      <c r="X54" s="276"/>
      <c r="Y54" s="276"/>
      <c r="Z54" s="276"/>
    </row>
    <row r="55" spans="1:26" ht="12.75" customHeight="1" x14ac:dyDescent="0.35">
      <c r="A55" s="314"/>
      <c r="B55" s="275"/>
      <c r="C55" s="285"/>
      <c r="D55" s="285"/>
      <c r="E55" s="285"/>
      <c r="F55" s="300"/>
      <c r="G55" s="325"/>
      <c r="H55" s="330"/>
      <c r="I55" s="325"/>
      <c r="J55" s="331"/>
      <c r="K55" s="331"/>
      <c r="L55" s="331"/>
      <c r="M55" s="331"/>
      <c r="N55" s="335" t="s">
        <v>400</v>
      </c>
      <c r="O55" s="331"/>
      <c r="P55" s="331"/>
      <c r="Q55" s="328" t="s">
        <v>406</v>
      </c>
      <c r="R55" s="332"/>
      <c r="V55" s="333"/>
      <c r="W55" s="284"/>
      <c r="X55" s="276"/>
      <c r="Y55" s="276"/>
      <c r="Z55" s="276"/>
    </row>
    <row r="56" spans="1:26" ht="12.75" customHeight="1" x14ac:dyDescent="0.3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35">
      <c r="A57" s="314"/>
      <c r="B57" s="275"/>
      <c r="C57" s="285"/>
      <c r="D57" s="285"/>
      <c r="E57" s="285"/>
      <c r="F57" s="300"/>
      <c r="H57" s="334" t="s">
        <v>399</v>
      </c>
      <c r="K57" s="331"/>
      <c r="L57" s="331"/>
      <c r="M57" s="331"/>
      <c r="N57" s="331" t="s">
        <v>352</v>
      </c>
      <c r="O57" s="393">
        <v>0.2</v>
      </c>
      <c r="P57" s="336" t="s">
        <v>401</v>
      </c>
      <c r="Q57" s="395">
        <f>O57*60</f>
        <v>12</v>
      </c>
      <c r="R57" s="331" t="s">
        <v>395</v>
      </c>
      <c r="V57" s="333"/>
      <c r="W57" s="284"/>
      <c r="X57" s="276"/>
      <c r="Y57" s="276"/>
      <c r="Z57" s="276"/>
    </row>
    <row r="58" spans="1:26" ht="12.75" customHeight="1" x14ac:dyDescent="0.35">
      <c r="A58" s="314"/>
      <c r="B58" s="275"/>
      <c r="C58" s="285"/>
      <c r="D58" s="285"/>
      <c r="E58" s="285"/>
      <c r="F58" s="300"/>
      <c r="G58" s="334"/>
      <c r="H58" s="325"/>
      <c r="J58" s="331"/>
      <c r="K58" s="331"/>
      <c r="L58" s="331"/>
      <c r="M58" s="331"/>
      <c r="N58" s="330" t="s">
        <v>402</v>
      </c>
      <c r="O58" s="394">
        <v>2</v>
      </c>
      <c r="P58" s="336" t="s">
        <v>403</v>
      </c>
      <c r="Q58" s="331"/>
      <c r="R58" s="331"/>
      <c r="V58" s="333"/>
      <c r="W58" s="284"/>
      <c r="X58" s="276"/>
      <c r="Y58" s="276"/>
      <c r="Z58" s="276"/>
    </row>
    <row r="59" spans="1:26" ht="12.75" customHeight="1" x14ac:dyDescent="0.3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35">
      <c r="A60" s="314"/>
      <c r="B60" s="275"/>
      <c r="C60" s="285"/>
      <c r="D60" s="285"/>
      <c r="E60" s="285"/>
      <c r="F60" s="300"/>
      <c r="H60" s="325" t="s">
        <v>381</v>
      </c>
      <c r="I60" s="330" t="s">
        <v>382</v>
      </c>
      <c r="L60" s="331"/>
      <c r="M60" s="331"/>
      <c r="N60" s="331"/>
      <c r="O60" s="331"/>
      <c r="P60" s="331"/>
      <c r="Q60" s="331"/>
      <c r="R60" s="331"/>
      <c r="S60" s="325"/>
      <c r="T60" s="330"/>
      <c r="U60" s="332"/>
      <c r="V60" s="333"/>
      <c r="W60" s="284"/>
      <c r="X60" s="276"/>
      <c r="Y60" s="276"/>
      <c r="Z60" s="276"/>
    </row>
    <row r="61" spans="1:26" ht="12.75" customHeight="1" x14ac:dyDescent="0.35">
      <c r="A61" s="314"/>
      <c r="B61" s="275"/>
      <c r="C61" s="285"/>
      <c r="D61" s="285"/>
      <c r="E61" s="285"/>
      <c r="F61" s="300"/>
      <c r="G61" t="s">
        <v>113</v>
      </c>
      <c r="H61" s="330" t="s">
        <v>410</v>
      </c>
      <c r="I61" s="330" t="s">
        <v>407</v>
      </c>
      <c r="M61" s="331"/>
      <c r="N61" s="331" t="s">
        <v>113</v>
      </c>
      <c r="O61" s="331" t="s">
        <v>408</v>
      </c>
      <c r="P61" s="337" t="s">
        <v>409</v>
      </c>
      <c r="Q61" s="331"/>
      <c r="U61" s="332"/>
      <c r="V61" s="333"/>
      <c r="W61" s="284"/>
      <c r="X61" s="276"/>
      <c r="Y61" s="276"/>
      <c r="Z61" s="276"/>
    </row>
    <row r="62" spans="1:26" ht="12.75" customHeight="1" x14ac:dyDescent="0.35">
      <c r="A62" s="314"/>
      <c r="B62" s="275"/>
      <c r="C62" s="285"/>
      <c r="D62" s="285"/>
      <c r="E62" s="285"/>
      <c r="F62" s="300"/>
      <c r="G62" s="341">
        <v>43466</v>
      </c>
      <c r="H62" s="396">
        <v>1.8</v>
      </c>
      <c r="I62" s="397">
        <v>10</v>
      </c>
      <c r="N62" s="342">
        <f t="shared" ref="N62:N68" si="0">G62</f>
        <v>43466</v>
      </c>
      <c r="O62" s="398">
        <v>100</v>
      </c>
      <c r="P62" s="399">
        <v>500</v>
      </c>
      <c r="U62" s="333"/>
      <c r="W62" s="284"/>
      <c r="X62" s="276"/>
      <c r="Y62" s="276"/>
      <c r="Z62" s="276"/>
    </row>
    <row r="63" spans="1:26" ht="12.75" customHeight="1" x14ac:dyDescent="0.35">
      <c r="A63" s="314"/>
      <c r="B63" s="275"/>
      <c r="C63" s="285"/>
      <c r="D63" s="285"/>
      <c r="E63" s="285"/>
      <c r="F63" s="300"/>
      <c r="G63" s="341">
        <v>43525</v>
      </c>
      <c r="H63" s="396">
        <v>1.8</v>
      </c>
      <c r="I63" s="397">
        <v>10</v>
      </c>
      <c r="N63" s="342">
        <f t="shared" si="0"/>
        <v>43525</v>
      </c>
      <c r="O63" s="398">
        <v>150</v>
      </c>
      <c r="P63" s="399">
        <v>500</v>
      </c>
      <c r="U63" s="333"/>
      <c r="W63" s="284"/>
      <c r="X63" s="276"/>
      <c r="Y63" s="276"/>
      <c r="Z63" s="276"/>
    </row>
    <row r="64" spans="1:26" ht="12.75" customHeight="1" x14ac:dyDescent="0.35">
      <c r="A64" s="314"/>
      <c r="B64" s="275"/>
      <c r="C64" s="285"/>
      <c r="D64" s="285"/>
      <c r="E64" s="285"/>
      <c r="F64" s="300"/>
      <c r="G64" s="341">
        <v>43556</v>
      </c>
      <c r="H64" s="396">
        <v>3.6</v>
      </c>
      <c r="I64" s="397">
        <v>10</v>
      </c>
      <c r="N64" s="342">
        <f t="shared" si="0"/>
        <v>43556</v>
      </c>
      <c r="O64" s="398">
        <v>200</v>
      </c>
      <c r="P64" s="399">
        <v>500</v>
      </c>
      <c r="U64" s="333"/>
      <c r="W64" s="284"/>
      <c r="X64" s="276"/>
      <c r="Y64" s="276"/>
      <c r="Z64" s="276"/>
    </row>
    <row r="65" spans="1:26" ht="12.75" customHeight="1" x14ac:dyDescent="0.35">
      <c r="A65" s="314"/>
      <c r="B65" s="275"/>
      <c r="C65" s="285"/>
      <c r="D65" s="285"/>
      <c r="E65" s="285"/>
      <c r="F65" s="300"/>
      <c r="G65" s="341">
        <v>43615</v>
      </c>
      <c r="H65" s="396">
        <v>1.8</v>
      </c>
      <c r="I65" s="397">
        <v>10</v>
      </c>
      <c r="M65" s="331"/>
      <c r="N65" s="342">
        <f t="shared" si="0"/>
        <v>43615</v>
      </c>
      <c r="O65" s="398">
        <v>150</v>
      </c>
      <c r="P65" s="399">
        <v>500</v>
      </c>
      <c r="Q65" s="338"/>
      <c r="U65" s="333"/>
      <c r="W65" s="284"/>
      <c r="X65" s="276"/>
      <c r="Y65" s="276"/>
      <c r="Z65" s="276"/>
    </row>
    <row r="66" spans="1:26" ht="12.75" customHeight="1" x14ac:dyDescent="0.35">
      <c r="A66" s="314"/>
      <c r="B66" s="275"/>
      <c r="C66" s="285"/>
      <c r="D66" s="285"/>
      <c r="E66" s="285"/>
      <c r="F66" s="300"/>
      <c r="G66" s="341">
        <v>43620</v>
      </c>
      <c r="H66" s="396">
        <v>1.8</v>
      </c>
      <c r="I66" s="397">
        <v>10</v>
      </c>
      <c r="M66" s="331"/>
      <c r="N66" s="342">
        <f t="shared" si="0"/>
        <v>43620</v>
      </c>
      <c r="O66" s="398">
        <v>100</v>
      </c>
      <c r="P66" s="399">
        <v>500</v>
      </c>
      <c r="Q66" s="338"/>
      <c r="U66" s="333"/>
      <c r="W66" s="284"/>
      <c r="X66" s="276"/>
      <c r="Y66" s="276"/>
      <c r="Z66" s="276"/>
    </row>
    <row r="67" spans="1:26" ht="12.75" customHeight="1" x14ac:dyDescent="0.35">
      <c r="A67" s="314"/>
      <c r="B67" s="275"/>
      <c r="C67" s="285"/>
      <c r="D67" s="285"/>
      <c r="E67" s="285"/>
      <c r="F67" s="300"/>
      <c r="G67" s="341">
        <v>43678</v>
      </c>
      <c r="H67" s="396">
        <v>1.8</v>
      </c>
      <c r="I67" s="397">
        <v>10</v>
      </c>
      <c r="M67" s="331"/>
      <c r="N67" s="342">
        <f t="shared" si="0"/>
        <v>43678</v>
      </c>
      <c r="O67" s="398">
        <v>30</v>
      </c>
      <c r="P67" s="399">
        <v>500</v>
      </c>
      <c r="Q67" s="338"/>
      <c r="U67" s="333"/>
      <c r="W67" s="284"/>
      <c r="X67" s="276"/>
      <c r="Y67" s="276"/>
      <c r="Z67" s="276"/>
    </row>
    <row r="68" spans="1:26" ht="12.75" customHeight="1" x14ac:dyDescent="0.35">
      <c r="A68" s="314"/>
      <c r="B68" s="275"/>
      <c r="C68" s="285"/>
      <c r="D68" s="285"/>
      <c r="E68" s="285"/>
      <c r="F68" s="300"/>
      <c r="G68" s="341">
        <v>43824</v>
      </c>
      <c r="H68" s="396">
        <v>1.8</v>
      </c>
      <c r="I68" s="397">
        <v>10</v>
      </c>
      <c r="M68" s="331"/>
      <c r="N68" s="342">
        <f t="shared" si="0"/>
        <v>43824</v>
      </c>
      <c r="O68" s="398">
        <v>50</v>
      </c>
      <c r="P68" s="399">
        <v>500</v>
      </c>
      <c r="Q68" s="338"/>
      <c r="U68" s="333"/>
      <c r="W68" s="284"/>
      <c r="X68" s="276"/>
      <c r="Y68" s="276"/>
      <c r="Z68" s="276"/>
    </row>
    <row r="69" spans="1:26" ht="12.75" customHeight="1" x14ac:dyDescent="0.3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3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3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29"/>
  <sheetViews>
    <sheetView topLeftCell="A307" workbookViewId="0">
      <selection activeCell="M355" sqref="M355"/>
    </sheetView>
  </sheetViews>
  <sheetFormatPr defaultColWidth="11.54296875" defaultRowHeight="12" customHeight="1" outlineLevelRow="1" x14ac:dyDescent="0.35"/>
  <cols>
    <col min="1" max="1" width="4.54296875" style="80" customWidth="1"/>
    <col min="2" max="2" width="1.54296875" style="80" customWidth="1"/>
    <col min="3" max="4" width="0.54296875" style="80" customWidth="1"/>
    <col min="5" max="6" width="1.54296875" style="80" customWidth="1"/>
    <col min="7" max="16384" width="11.54296875" style="80"/>
  </cols>
  <sheetData>
    <row r="1" spans="1:24" ht="12" customHeight="1" x14ac:dyDescent="0.3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35">
      <c r="A2" s="78"/>
      <c r="B2" s="81"/>
      <c r="C2" s="81"/>
      <c r="D2" s="81"/>
      <c r="E2" s="81"/>
      <c r="F2" s="81"/>
      <c r="G2" s="81"/>
      <c r="H2" s="81"/>
      <c r="I2" s="81"/>
      <c r="J2" s="81"/>
      <c r="K2" s="81"/>
      <c r="L2" s="81"/>
      <c r="M2" s="81"/>
      <c r="N2" s="81"/>
      <c r="O2" s="81"/>
      <c r="P2" s="81"/>
      <c r="Q2" s="81"/>
      <c r="R2" s="81"/>
      <c r="S2" s="81"/>
      <c r="T2" s="81"/>
      <c r="U2" s="81"/>
      <c r="V2" s="81"/>
      <c r="W2" s="81"/>
      <c r="X2" s="81"/>
    </row>
    <row r="3" spans="1:24" ht="5.15" hidden="1" customHeight="1" outlineLevel="1" thickBot="1" x14ac:dyDescent="0.4">
      <c r="A3" s="78"/>
      <c r="B3" s="81"/>
      <c r="C3" s="81"/>
      <c r="D3" s="81"/>
      <c r="E3" s="81"/>
      <c r="F3" s="81"/>
      <c r="G3" s="81"/>
      <c r="H3" s="81"/>
      <c r="I3" s="81"/>
      <c r="J3" s="81"/>
      <c r="K3" s="81"/>
      <c r="L3" s="81"/>
      <c r="M3" s="81"/>
      <c r="N3" s="81"/>
      <c r="O3" s="81"/>
      <c r="P3" s="81"/>
      <c r="Q3" s="81"/>
      <c r="R3" s="81"/>
      <c r="S3" s="81"/>
      <c r="T3" s="81"/>
      <c r="U3" s="81"/>
      <c r="V3" s="81"/>
      <c r="W3" s="81"/>
      <c r="X3" s="81"/>
    </row>
    <row r="4" spans="1:24" ht="5.15" hidden="1" customHeight="1" outlineLevel="1" x14ac:dyDescent="0.3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3" hidden="1" customHeight="1" outlineLevel="1" collapsed="1" x14ac:dyDescent="0.3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3" hidden="1" customHeight="1" outlineLevel="1" x14ac:dyDescent="0.35">
      <c r="A6" s="78"/>
      <c r="B6" s="82"/>
      <c r="C6" s="88"/>
      <c r="D6" s="95"/>
      <c r="E6" s="96"/>
      <c r="F6" s="97"/>
      <c r="G6" s="98" t="s">
        <v>137</v>
      </c>
      <c r="H6" s="98"/>
      <c r="I6" s="98"/>
      <c r="J6" s="98"/>
      <c r="K6" s="98"/>
      <c r="L6" s="98"/>
      <c r="M6" s="98"/>
      <c r="N6" s="98"/>
      <c r="O6" s="98"/>
      <c r="P6" s="98"/>
      <c r="Q6" s="98"/>
      <c r="R6" s="98"/>
      <c r="S6" s="99"/>
      <c r="T6" s="100"/>
      <c r="U6" s="101"/>
      <c r="V6" s="101"/>
      <c r="W6" s="94"/>
      <c r="X6" s="87"/>
    </row>
    <row r="7" spans="1:24" ht="13" hidden="1" customHeight="1" outlineLevel="1" x14ac:dyDescent="0.3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3" hidden="1" customHeight="1" outlineLevel="1" x14ac:dyDescent="0.3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3" hidden="1" customHeight="1" outlineLevel="1" x14ac:dyDescent="0.3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3" hidden="1" customHeight="1" outlineLevel="1" x14ac:dyDescent="0.3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3" hidden="1" customHeight="1" outlineLevel="1" x14ac:dyDescent="0.3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3" hidden="1" customHeight="1" outlineLevel="1" x14ac:dyDescent="0.3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15" hidden="1" customHeight="1" outlineLevel="1" x14ac:dyDescent="0.3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15" hidden="1" customHeight="1" outlineLevel="1" x14ac:dyDescent="0.3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3" hidden="1" customHeight="1" outlineLevel="1" x14ac:dyDescent="0.3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3" hidden="1" customHeight="1" outlineLevel="1" x14ac:dyDescent="0.3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3" hidden="1" customHeight="1" outlineLevel="1" x14ac:dyDescent="0.3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3" hidden="1" customHeight="1" outlineLevel="1" x14ac:dyDescent="0.3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15" hidden="1" customHeight="1" outlineLevel="1" x14ac:dyDescent="0.3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3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3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3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3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15" hidden="1" customHeight="1" outlineLevel="1" collapsed="1" thickBot="1" x14ac:dyDescent="0.4">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15" hidden="1" customHeight="1" outlineLevel="1" x14ac:dyDescent="0.3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3" hidden="1" customHeight="1" outlineLevel="1" collapsed="1" x14ac:dyDescent="0.3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3" hidden="1" customHeight="1" outlineLevel="1" x14ac:dyDescent="0.3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3" hidden="1" customHeight="1" outlineLevel="1" x14ac:dyDescent="0.3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3" hidden="1" customHeight="1" outlineLevel="1" x14ac:dyDescent="0.3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3" hidden="1" customHeight="1" outlineLevel="1" x14ac:dyDescent="0.3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3" hidden="1" customHeight="1" outlineLevel="1" x14ac:dyDescent="0.3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3" hidden="1" customHeight="1" outlineLevel="1" x14ac:dyDescent="0.3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3" hidden="1" customHeight="1" outlineLevel="1" x14ac:dyDescent="0.3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15" hidden="1" customHeight="1" outlineLevel="1" x14ac:dyDescent="0.3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15" hidden="1" customHeight="1" outlineLevel="1" x14ac:dyDescent="0.3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3" hidden="1" customHeight="1" outlineLevel="1" x14ac:dyDescent="0.3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3" hidden="1" customHeight="1" outlineLevel="1" x14ac:dyDescent="0.3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3" hidden="1" customHeight="1" outlineLevel="1" x14ac:dyDescent="0.3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3" hidden="1" customHeight="1" outlineLevel="1" x14ac:dyDescent="0.3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3" hidden="1" customHeight="1" outlineLevel="1" x14ac:dyDescent="0.35">
      <c r="A40" s="78"/>
      <c r="B40" s="131"/>
      <c r="C40" s="112"/>
      <c r="D40" s="112"/>
      <c r="E40" s="112"/>
      <c r="F40" s="114"/>
      <c r="G40" s="116"/>
      <c r="H40" s="120" t="s">
        <v>150</v>
      </c>
      <c r="I40" s="120"/>
      <c r="J40" s="118"/>
      <c r="K40" s="400" t="s">
        <v>151</v>
      </c>
      <c r="L40" s="400"/>
      <c r="M40" s="400"/>
      <c r="N40" s="400"/>
      <c r="O40" s="400"/>
      <c r="P40" s="116"/>
      <c r="Q40" s="116"/>
      <c r="R40" s="116"/>
      <c r="S40" s="116"/>
      <c r="T40" s="116"/>
      <c r="U40" s="116"/>
      <c r="V40" s="114"/>
      <c r="W40" s="94"/>
      <c r="X40" s="132"/>
    </row>
    <row r="41" spans="1:24" ht="13" hidden="1" customHeight="1" outlineLevel="1" x14ac:dyDescent="0.35">
      <c r="A41" s="78"/>
      <c r="B41" s="131"/>
      <c r="C41" s="112"/>
      <c r="D41" s="112"/>
      <c r="E41" s="112"/>
      <c r="F41" s="114"/>
      <c r="G41" s="116"/>
      <c r="H41" s="120" t="s">
        <v>152</v>
      </c>
      <c r="I41" s="120"/>
      <c r="J41" s="118"/>
      <c r="K41" s="400" t="s">
        <v>153</v>
      </c>
      <c r="L41" s="400"/>
      <c r="M41" s="400"/>
      <c r="N41" s="400"/>
      <c r="O41" s="400"/>
      <c r="P41" s="116"/>
      <c r="Q41" s="116"/>
      <c r="R41" s="116"/>
      <c r="S41" s="116"/>
      <c r="T41" s="116"/>
      <c r="U41" s="116"/>
      <c r="V41" s="114"/>
      <c r="W41" s="94"/>
      <c r="X41" s="132"/>
    </row>
    <row r="42" spans="1:24" ht="13" hidden="1" customHeight="1" outlineLevel="1" x14ac:dyDescent="0.35">
      <c r="A42" s="78"/>
      <c r="B42" s="131"/>
      <c r="C42" s="112"/>
      <c r="D42" s="112"/>
      <c r="E42" s="112"/>
      <c r="F42" s="114"/>
      <c r="G42" s="116"/>
      <c r="H42" s="120" t="s">
        <v>154</v>
      </c>
      <c r="I42" s="120"/>
      <c r="J42" s="118"/>
      <c r="K42" s="400" t="s">
        <v>155</v>
      </c>
      <c r="L42" s="400"/>
      <c r="M42" s="400"/>
      <c r="N42" s="400"/>
      <c r="O42" s="400"/>
      <c r="P42" s="116"/>
      <c r="Q42" s="116"/>
      <c r="R42" s="116"/>
      <c r="S42" s="116"/>
      <c r="T42" s="116"/>
      <c r="U42" s="116"/>
      <c r="V42" s="114"/>
      <c r="W42" s="94"/>
      <c r="X42" s="132"/>
    </row>
    <row r="43" spans="1:24" ht="13" hidden="1" customHeight="1" outlineLevel="1" x14ac:dyDescent="0.35">
      <c r="A43" s="78"/>
      <c r="B43" s="131"/>
      <c r="C43" s="112"/>
      <c r="D43" s="112"/>
      <c r="E43" s="112"/>
      <c r="F43" s="114"/>
      <c r="G43" s="123"/>
      <c r="H43" s="120" t="s">
        <v>156</v>
      </c>
      <c r="I43" s="120"/>
      <c r="J43" s="118"/>
      <c r="K43" s="401">
        <v>37987</v>
      </c>
      <c r="L43" s="400"/>
      <c r="M43" s="400"/>
      <c r="N43" s="400"/>
      <c r="O43" s="400"/>
      <c r="P43" s="123"/>
      <c r="Q43" s="123"/>
      <c r="R43" s="123"/>
      <c r="S43" s="123"/>
      <c r="T43" s="123"/>
      <c r="U43" s="123"/>
      <c r="V43" s="114"/>
      <c r="W43" s="94"/>
      <c r="X43" s="132"/>
    </row>
    <row r="44" spans="1:24" ht="13" hidden="1" customHeight="1" outlineLevel="1" x14ac:dyDescent="0.3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3" hidden="1" customHeight="1" outlineLevel="1" x14ac:dyDescent="0.3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3" hidden="1" customHeight="1" outlineLevel="1" x14ac:dyDescent="0.35">
      <c r="A46" s="78"/>
      <c r="B46" s="131"/>
      <c r="C46" s="112"/>
      <c r="D46" s="112"/>
      <c r="E46" s="112"/>
      <c r="F46" s="114"/>
      <c r="G46" s="123"/>
      <c r="H46" s="467" t="s">
        <v>158</v>
      </c>
      <c r="I46" s="468"/>
      <c r="J46" s="468"/>
      <c r="K46" s="468"/>
      <c r="L46" s="468"/>
      <c r="M46" s="468"/>
      <c r="N46" s="468"/>
      <c r="O46" s="468"/>
      <c r="P46" s="468"/>
      <c r="Q46" s="468"/>
      <c r="R46" s="468"/>
      <c r="S46" s="468"/>
      <c r="T46" s="469"/>
      <c r="U46" s="123"/>
      <c r="V46" s="114"/>
      <c r="W46" s="94"/>
      <c r="X46" s="132"/>
    </row>
    <row r="47" spans="1:24" ht="13" hidden="1" customHeight="1" outlineLevel="1" x14ac:dyDescent="0.35">
      <c r="A47" s="78"/>
      <c r="B47" s="131"/>
      <c r="C47" s="112"/>
      <c r="D47" s="112"/>
      <c r="E47" s="112"/>
      <c r="F47" s="114"/>
      <c r="G47" s="123"/>
      <c r="H47" s="470"/>
      <c r="I47" s="471"/>
      <c r="J47" s="471"/>
      <c r="K47" s="471"/>
      <c r="L47" s="471"/>
      <c r="M47" s="471"/>
      <c r="N47" s="471"/>
      <c r="O47" s="471"/>
      <c r="P47" s="471"/>
      <c r="Q47" s="471"/>
      <c r="R47" s="471"/>
      <c r="S47" s="471"/>
      <c r="T47" s="472"/>
      <c r="U47" s="123"/>
      <c r="V47" s="114"/>
      <c r="W47" s="94"/>
      <c r="X47" s="132"/>
    </row>
    <row r="48" spans="1:24" ht="13" hidden="1" customHeight="1" outlineLevel="1" x14ac:dyDescent="0.35">
      <c r="A48" s="78"/>
      <c r="B48" s="131"/>
      <c r="C48" s="112"/>
      <c r="D48" s="112"/>
      <c r="E48" s="112"/>
      <c r="F48" s="114"/>
      <c r="G48" s="123"/>
      <c r="H48" s="470"/>
      <c r="I48" s="471"/>
      <c r="J48" s="471"/>
      <c r="K48" s="471"/>
      <c r="L48" s="471"/>
      <c r="M48" s="471"/>
      <c r="N48" s="471"/>
      <c r="O48" s="471"/>
      <c r="P48" s="471"/>
      <c r="Q48" s="471"/>
      <c r="R48" s="471"/>
      <c r="S48" s="471"/>
      <c r="T48" s="472"/>
      <c r="U48" s="123"/>
      <c r="V48" s="114"/>
      <c r="W48" s="94"/>
      <c r="X48" s="132"/>
    </row>
    <row r="49" spans="1:24" ht="13" hidden="1" customHeight="1" outlineLevel="1" x14ac:dyDescent="0.35">
      <c r="A49" s="78"/>
      <c r="B49" s="131"/>
      <c r="C49" s="112"/>
      <c r="D49" s="112"/>
      <c r="E49" s="112"/>
      <c r="F49" s="114"/>
      <c r="G49" s="123"/>
      <c r="H49" s="473"/>
      <c r="I49" s="474"/>
      <c r="J49" s="474"/>
      <c r="K49" s="474"/>
      <c r="L49" s="474"/>
      <c r="M49" s="474"/>
      <c r="N49" s="474"/>
      <c r="O49" s="474"/>
      <c r="P49" s="474"/>
      <c r="Q49" s="474"/>
      <c r="R49" s="474"/>
      <c r="S49" s="474"/>
      <c r="T49" s="475"/>
      <c r="U49" s="123"/>
      <c r="V49" s="114"/>
      <c r="W49" s="94"/>
      <c r="X49" s="132"/>
    </row>
    <row r="50" spans="1:24" ht="13" hidden="1" customHeight="1" outlineLevel="1" x14ac:dyDescent="0.35">
      <c r="A50" s="274"/>
      <c r="B50" s="131"/>
      <c r="C50" s="112"/>
      <c r="D50" s="112"/>
      <c r="E50" s="112"/>
      <c r="F50" s="114"/>
      <c r="G50" s="116"/>
      <c r="H50" s="120" t="s">
        <v>512</v>
      </c>
      <c r="I50" s="120"/>
      <c r="J50" s="118"/>
      <c r="K50" s="118"/>
      <c r="L50" s="118"/>
      <c r="M50" s="118"/>
      <c r="N50" s="118"/>
      <c r="O50" s="118"/>
      <c r="P50" s="116"/>
      <c r="Q50" s="116"/>
      <c r="R50" s="116"/>
      <c r="S50" s="116"/>
      <c r="T50" s="116"/>
      <c r="U50" s="116"/>
      <c r="V50" s="114"/>
      <c r="W50" s="284"/>
      <c r="X50" s="276"/>
    </row>
    <row r="51" spans="1:24" ht="34.5" hidden="1" customHeight="1" outlineLevel="1" x14ac:dyDescent="0.35">
      <c r="A51" s="274"/>
      <c r="B51" s="131"/>
      <c r="C51" s="112"/>
      <c r="D51" s="112"/>
      <c r="E51" s="112"/>
      <c r="F51" s="114"/>
      <c r="G51" s="116"/>
      <c r="H51" s="478" t="s">
        <v>513</v>
      </c>
      <c r="I51" s="479"/>
      <c r="J51" s="479"/>
      <c r="K51" s="479"/>
      <c r="L51" s="479"/>
      <c r="M51" s="479"/>
      <c r="N51" s="479"/>
      <c r="O51" s="479"/>
      <c r="P51" s="479"/>
      <c r="Q51" s="479"/>
      <c r="R51" s="479"/>
      <c r="S51" s="479"/>
      <c r="T51" s="480"/>
      <c r="U51" s="116"/>
      <c r="V51" s="114"/>
      <c r="W51" s="284"/>
      <c r="X51" s="276"/>
    </row>
    <row r="52" spans="1:24" ht="5.15" hidden="1" customHeight="1" outlineLevel="1" x14ac:dyDescent="0.3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3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3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3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15" customHeight="1" outlineLevel="1" collapsed="1" thickBot="1" x14ac:dyDescent="0.4">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15" customHeight="1" outlineLevel="1" x14ac:dyDescent="0.3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3" customHeight="1" outlineLevel="1" collapsed="1" x14ac:dyDescent="0.3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3" customHeight="1" outlineLevel="1" x14ac:dyDescent="0.3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3" customHeight="1" outlineLevel="1" x14ac:dyDescent="0.3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3" customHeight="1" outlineLevel="1" x14ac:dyDescent="0.3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3" customHeight="1" outlineLevel="1" x14ac:dyDescent="0.3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3" customHeight="1" outlineLevel="1" x14ac:dyDescent="0.3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3" customHeight="1" outlineLevel="1" x14ac:dyDescent="0.3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3" customHeight="1" outlineLevel="1" x14ac:dyDescent="0.3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15" customHeight="1" outlineLevel="1" x14ac:dyDescent="0.3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15" customHeight="1" outlineLevel="1" x14ac:dyDescent="0.3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3" customHeight="1" outlineLevel="1" x14ac:dyDescent="0.3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3" customHeight="1" outlineLevel="1" x14ac:dyDescent="0.3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3" customHeight="1" outlineLevel="1" x14ac:dyDescent="0.3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3" customHeight="1" outlineLevel="1" x14ac:dyDescent="0.3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3" customHeight="1" outlineLevel="1" x14ac:dyDescent="0.3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3" customHeight="1" outlineLevel="1" x14ac:dyDescent="0.3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15" customHeight="1" outlineLevel="1" x14ac:dyDescent="0.3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3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3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3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3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15" hidden="1" customHeight="1" outlineLevel="1" collapsed="1" thickBot="1" x14ac:dyDescent="0.4">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15" hidden="1" customHeight="1" outlineLevel="1" x14ac:dyDescent="0.3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3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3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3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3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3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3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35">
      <c r="A87" s="143"/>
      <c r="B87" s="144"/>
      <c r="C87" s="96"/>
      <c r="D87" s="96"/>
      <c r="E87" s="96"/>
      <c r="F87" s="96"/>
      <c r="G87" s="96"/>
      <c r="H87" s="96"/>
      <c r="I87" s="96"/>
      <c r="J87" s="111"/>
      <c r="K87" s="111"/>
      <c r="L87" s="111" t="s">
        <v>516</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35">
      <c r="A88" s="143"/>
      <c r="B88" s="144"/>
      <c r="C88" s="112"/>
      <c r="D88" s="112"/>
      <c r="E88" s="112"/>
      <c r="F88" s="96"/>
      <c r="G88" s="96"/>
      <c r="H88" s="96"/>
      <c r="I88" s="96"/>
      <c r="J88" s="111"/>
      <c r="K88" s="111"/>
      <c r="L88" s="111" t="s">
        <v>42</v>
      </c>
      <c r="M88" s="111" t="s">
        <v>514</v>
      </c>
      <c r="N88" s="111" t="s">
        <v>515</v>
      </c>
      <c r="O88" s="111" t="s">
        <v>517</v>
      </c>
      <c r="P88" s="111" t="s">
        <v>518</v>
      </c>
      <c r="Q88" s="111" t="s">
        <v>519</v>
      </c>
      <c r="R88" s="111" t="s">
        <v>521</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15" hidden="1" customHeight="1" outlineLevel="1" x14ac:dyDescent="0.3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15" hidden="1" customHeight="1" outlineLevel="1" x14ac:dyDescent="0.3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3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3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3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15" hidden="1" customHeight="1" outlineLevel="1" x14ac:dyDescent="0.3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3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3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3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15" hidden="1" customHeight="1" outlineLevel="1" collapsed="1" thickBot="1" x14ac:dyDescent="0.4">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15" hidden="1" customHeight="1" outlineLevel="1" collapsed="1" x14ac:dyDescent="0.3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3" hidden="1" customHeight="1" outlineLevel="1" collapsed="1" x14ac:dyDescent="0.3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3" hidden="1" customHeight="1" outlineLevel="1" x14ac:dyDescent="0.3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3" hidden="1" customHeight="1" outlineLevel="1" x14ac:dyDescent="0.3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3" hidden="1" customHeight="1" outlineLevel="1" x14ac:dyDescent="0.3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3" hidden="1" customHeight="1" outlineLevel="1" x14ac:dyDescent="0.3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3" hidden="1" customHeight="1" outlineLevel="1" x14ac:dyDescent="0.3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3" hidden="1" customHeight="1" outlineLevel="1" x14ac:dyDescent="0.3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3" hidden="1" customHeight="1" outlineLevel="1" x14ac:dyDescent="0.3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15" hidden="1" customHeight="1" outlineLevel="1" x14ac:dyDescent="0.3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15" hidden="1" customHeight="1" outlineLevel="1" x14ac:dyDescent="0.3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3" hidden="1" customHeight="1" outlineLevel="1" x14ac:dyDescent="0.3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3" hidden="1" customHeight="1" outlineLevel="1" x14ac:dyDescent="0.3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3" hidden="1" customHeight="1" outlineLevel="1" x14ac:dyDescent="0.35">
      <c r="A112" s="143"/>
      <c r="B112" s="131"/>
      <c r="C112" s="112"/>
      <c r="D112" s="112"/>
      <c r="E112" s="112"/>
      <c r="F112" s="114"/>
      <c r="G112" s="116"/>
      <c r="H112" s="116" t="s">
        <v>356</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3" hidden="1" customHeight="1" outlineLevel="1" x14ac:dyDescent="0.3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3" hidden="1" customHeight="1" outlineLevel="1" x14ac:dyDescent="0.35">
      <c r="A114" s="143"/>
      <c r="B114" s="131"/>
      <c r="C114" s="112"/>
      <c r="D114" s="112"/>
      <c r="E114" s="112"/>
      <c r="F114" s="114"/>
      <c r="G114" s="116"/>
      <c r="H114" s="116" t="s">
        <v>411</v>
      </c>
      <c r="I114" s="116"/>
      <c r="J114" s="345">
        <v>500</v>
      </c>
      <c r="K114" s="116"/>
      <c r="L114" s="116" t="s">
        <v>413</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3" hidden="1" customHeight="1" outlineLevel="1" x14ac:dyDescent="0.35">
      <c r="A115" s="143"/>
      <c r="B115" s="131"/>
      <c r="C115" s="112"/>
      <c r="D115" s="112"/>
      <c r="E115" s="112"/>
      <c r="F115" s="114"/>
      <c r="G115" s="116"/>
      <c r="H115" s="343" t="s">
        <v>412</v>
      </c>
      <c r="I115" s="116"/>
      <c r="J115" s="344">
        <f>IF(Date_Destocking&lt;='Feed Budget'!$B$4,0,J114)</f>
        <v>0</v>
      </c>
      <c r="K115" s="116"/>
      <c r="L115" s="116" t="s">
        <v>414</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3" hidden="1" customHeight="1" outlineLevel="1" x14ac:dyDescent="0.3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3" hidden="1" customHeight="1" outlineLevel="1" x14ac:dyDescent="0.3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3" hidden="1" customHeight="1" outlineLevel="1" x14ac:dyDescent="0.3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3" hidden="1" customHeight="1" outlineLevel="1" x14ac:dyDescent="0.3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3" hidden="1" customHeight="1" outlineLevel="1" x14ac:dyDescent="0.35">
      <c r="A120" s="143"/>
      <c r="B120" s="131"/>
      <c r="C120" s="112"/>
      <c r="D120" s="112"/>
      <c r="E120" s="112"/>
      <c r="F120" s="114"/>
      <c r="G120" s="116"/>
      <c r="H120" s="179"/>
      <c r="I120" s="179"/>
      <c r="J120" s="179"/>
      <c r="K120" s="179"/>
      <c r="L120" s="180" t="s">
        <v>516</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3" hidden="1" customHeight="1" outlineLevel="1" x14ac:dyDescent="0.35">
      <c r="A121" s="143"/>
      <c r="B121" s="131"/>
      <c r="C121" s="112"/>
      <c r="D121" s="112"/>
      <c r="E121" s="112"/>
      <c r="F121" s="114"/>
      <c r="G121" s="123"/>
      <c r="H121" s="182"/>
      <c r="I121" s="182"/>
      <c r="J121" s="182"/>
      <c r="K121" s="182"/>
      <c r="L121" s="183" t="s">
        <v>42</v>
      </c>
      <c r="M121" s="183" t="s">
        <v>514</v>
      </c>
      <c r="N121" s="183" t="s">
        <v>515</v>
      </c>
      <c r="O121" s="183" t="s">
        <v>517</v>
      </c>
      <c r="P121" s="183" t="s">
        <v>518</v>
      </c>
      <c r="Q121" s="183" t="s">
        <v>519</v>
      </c>
      <c r="R121" s="183" t="s">
        <v>521</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3" hidden="1" customHeight="1" outlineLevel="1" x14ac:dyDescent="0.3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3" hidden="1" customHeight="1" outlineLevel="1" x14ac:dyDescent="0.3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3" hidden="1" customHeight="1" outlineLevel="1" x14ac:dyDescent="0.3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3" hidden="1" customHeight="1" outlineLevel="1" x14ac:dyDescent="0.3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357</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15" hidden="1" customHeight="1" outlineLevel="1" x14ac:dyDescent="0.3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3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3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3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15" hidden="1" customHeight="1" outlineLevel="1" collapsed="1" thickBot="1" x14ac:dyDescent="0.4">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15" hidden="1" customHeight="1" outlineLevel="1" x14ac:dyDescent="0.3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3" hidden="1" customHeight="1" outlineLevel="1" collapsed="1" x14ac:dyDescent="0.3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3" hidden="1" customHeight="1" outlineLevel="1" x14ac:dyDescent="0.3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3" hidden="1" customHeight="1" outlineLevel="1" x14ac:dyDescent="0.35">
      <c r="A134" s="78"/>
      <c r="B134" s="131"/>
      <c r="C134" s="96"/>
      <c r="D134" s="88"/>
      <c r="E134" s="96"/>
      <c r="F134" s="97"/>
      <c r="G134" s="102">
        <v>37998.514178240737</v>
      </c>
      <c r="H134" s="103">
        <v>37998.514178240737</v>
      </c>
      <c r="I134" s="98"/>
      <c r="J134" s="98"/>
      <c r="K134" s="106" t="s">
        <v>355</v>
      </c>
      <c r="L134" s="98"/>
      <c r="M134" s="98"/>
      <c r="N134" s="98"/>
      <c r="O134" s="98"/>
      <c r="P134" s="98"/>
      <c r="Q134" s="98"/>
      <c r="R134" s="98"/>
      <c r="S134" s="99"/>
      <c r="T134" s="100"/>
      <c r="U134" s="101"/>
      <c r="V134" s="101"/>
      <c r="W134" s="94"/>
      <c r="X134" s="132"/>
    </row>
    <row r="135" spans="1:24" ht="13" hidden="1" customHeight="1" outlineLevel="1" x14ac:dyDescent="0.35">
      <c r="A135" s="78"/>
      <c r="B135" s="131"/>
      <c r="C135" s="96">
        <v>1</v>
      </c>
      <c r="D135" s="95"/>
      <c r="E135" s="96"/>
      <c r="F135" s="104"/>
      <c r="G135" s="105"/>
      <c r="H135" s="106"/>
      <c r="I135" s="106"/>
      <c r="J135" s="106"/>
      <c r="K135" s="80" t="s">
        <v>433</v>
      </c>
      <c r="L135" s="106"/>
      <c r="M135" s="106"/>
      <c r="N135" s="106"/>
      <c r="O135" s="106"/>
      <c r="P135" s="106"/>
      <c r="Q135" s="106"/>
      <c r="R135" s="106"/>
      <c r="S135" s="107"/>
      <c r="T135" s="108"/>
      <c r="U135" s="109"/>
      <c r="V135" s="109"/>
      <c r="W135" s="94"/>
      <c r="X135" s="132"/>
    </row>
    <row r="136" spans="1:24" ht="13" hidden="1" customHeight="1" outlineLevel="1" x14ac:dyDescent="0.3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3" hidden="1" customHeight="1" outlineLevel="1" x14ac:dyDescent="0.3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3" hidden="1" customHeight="1" outlineLevel="1" x14ac:dyDescent="0.3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3" hidden="1" customHeight="1" outlineLevel="1" x14ac:dyDescent="0.35">
      <c r="A139" s="78"/>
      <c r="B139" s="131"/>
      <c r="C139" s="112"/>
      <c r="D139" s="112"/>
      <c r="E139" s="112"/>
      <c r="F139" s="96"/>
      <c r="G139" s="170"/>
      <c r="H139" s="170" t="s">
        <v>185</v>
      </c>
      <c r="I139" s="170" t="s">
        <v>186</v>
      </c>
      <c r="J139" s="170" t="s">
        <v>187</v>
      </c>
      <c r="K139" s="170" t="s">
        <v>188</v>
      </c>
      <c r="L139" s="170" t="s">
        <v>189</v>
      </c>
      <c r="M139" s="170" t="s">
        <v>432</v>
      </c>
      <c r="N139" s="170" t="s">
        <v>190</v>
      </c>
      <c r="O139" s="170" t="s">
        <v>191</v>
      </c>
      <c r="P139" s="111"/>
      <c r="Q139" s="170" t="s">
        <v>190</v>
      </c>
      <c r="R139" s="111"/>
      <c r="S139" s="111"/>
      <c r="T139" s="111"/>
      <c r="U139" s="111"/>
      <c r="V139" s="219"/>
      <c r="W139" s="94"/>
      <c r="X139" s="132"/>
    </row>
    <row r="140" spans="1:24" ht="13" hidden="1" customHeight="1" outlineLevel="1" x14ac:dyDescent="0.3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2">
        <v>0.3</v>
      </c>
      <c r="R140" s="116"/>
      <c r="S140" s="116"/>
      <c r="T140" s="116"/>
      <c r="U140" s="116"/>
      <c r="V140" s="114"/>
      <c r="W140" s="94"/>
      <c r="X140" s="132"/>
    </row>
    <row r="141" spans="1:24" ht="13" hidden="1" customHeight="1" outlineLevel="1" x14ac:dyDescent="0.3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2">
        <v>0.3</v>
      </c>
      <c r="R141" s="116"/>
      <c r="S141" s="116"/>
      <c r="T141" s="116"/>
      <c r="U141" s="116"/>
      <c r="V141" s="114"/>
      <c r="W141" s="94"/>
      <c r="X141" s="132"/>
    </row>
    <row r="142" spans="1:24" ht="13" hidden="1" customHeight="1" outlineLevel="1" x14ac:dyDescent="0.35">
      <c r="A142" s="78"/>
      <c r="B142" s="131"/>
      <c r="C142" s="112"/>
      <c r="D142" s="112"/>
      <c r="E142" s="112"/>
      <c r="F142" s="114"/>
      <c r="G142" s="171"/>
      <c r="H142" s="172" t="s">
        <v>192</v>
      </c>
      <c r="I142" s="172" t="s">
        <v>192</v>
      </c>
      <c r="J142" s="172" t="s">
        <v>192</v>
      </c>
      <c r="K142" s="172" t="s">
        <v>192</v>
      </c>
      <c r="L142" s="172" t="s">
        <v>23</v>
      </c>
      <c r="M142" s="172" t="s">
        <v>305</v>
      </c>
      <c r="N142" s="346">
        <f>IF(AND(O142=1,(Date_Destocking&lt;'Feed Budget'!$B$4)),0,$Q142)</f>
        <v>1</v>
      </c>
      <c r="O142" s="138">
        <v>0</v>
      </c>
      <c r="P142" s="116"/>
      <c r="Q142" s="402">
        <v>1</v>
      </c>
      <c r="R142" s="116"/>
      <c r="S142" s="116"/>
      <c r="T142" s="116"/>
      <c r="U142" s="116"/>
      <c r="V142" s="114"/>
      <c r="W142" s="94"/>
      <c r="X142" s="132"/>
    </row>
    <row r="143" spans="1:24" ht="13" hidden="1" customHeight="1" outlineLevel="1" x14ac:dyDescent="0.35">
      <c r="A143" s="78"/>
      <c r="B143" s="131"/>
      <c r="C143" s="112"/>
      <c r="D143" s="112"/>
      <c r="E143" s="112"/>
      <c r="F143" s="114"/>
      <c r="G143" s="173"/>
      <c r="H143" s="172" t="s">
        <v>192</v>
      </c>
      <c r="I143" s="172" t="s">
        <v>192</v>
      </c>
      <c r="J143" s="172" t="s">
        <v>192</v>
      </c>
      <c r="K143" s="172" t="s">
        <v>23</v>
      </c>
      <c r="L143" s="172" t="s">
        <v>90</v>
      </c>
      <c r="M143" s="172" t="s">
        <v>305</v>
      </c>
      <c r="N143" s="346">
        <f>IF(AND(O143=1,(Date_Destocking&lt;'Feed Budget'!$B$4)),0,$Q143)</f>
        <v>0.375</v>
      </c>
      <c r="O143" s="138">
        <v>0</v>
      </c>
      <c r="P143" s="116"/>
      <c r="Q143" s="402">
        <v>0.375</v>
      </c>
      <c r="R143" s="116"/>
      <c r="S143" s="116"/>
      <c r="T143" s="116"/>
      <c r="U143" s="116"/>
      <c r="V143" s="114"/>
      <c r="W143" s="94"/>
      <c r="X143" s="132"/>
    </row>
    <row r="144" spans="1:24" ht="13" hidden="1" customHeight="1" outlineLevel="1" x14ac:dyDescent="0.35">
      <c r="A144" s="78"/>
      <c r="B144" s="131"/>
      <c r="C144" s="112"/>
      <c r="D144" s="112"/>
      <c r="E144" s="112"/>
      <c r="F144" s="114"/>
      <c r="G144" s="173"/>
      <c r="H144" s="172" t="s">
        <v>192</v>
      </c>
      <c r="I144" s="172" t="s">
        <v>192</v>
      </c>
      <c r="J144" s="172" t="s">
        <v>192</v>
      </c>
      <c r="K144" s="172" t="s">
        <v>23</v>
      </c>
      <c r="L144" s="172" t="s">
        <v>91</v>
      </c>
      <c r="M144" s="172" t="s">
        <v>305</v>
      </c>
      <c r="N144" s="346">
        <f>IF(AND(O144=1,(Date_Destocking&lt;'Feed Budget'!$B$4)),0,$Q144)</f>
        <v>0.375</v>
      </c>
      <c r="O144" s="138">
        <v>0</v>
      </c>
      <c r="P144" s="116"/>
      <c r="Q144" s="402">
        <v>0.375</v>
      </c>
      <c r="R144" s="116"/>
      <c r="S144" s="116"/>
      <c r="T144" s="116"/>
      <c r="U144" s="116"/>
      <c r="V144" s="114"/>
      <c r="W144" s="94"/>
      <c r="X144" s="132"/>
    </row>
    <row r="145" spans="1:56" ht="13" hidden="1" customHeight="1" outlineLevel="1" x14ac:dyDescent="0.35">
      <c r="A145" s="78"/>
      <c r="B145" s="131"/>
      <c r="C145" s="112"/>
      <c r="D145" s="112"/>
      <c r="E145" s="112"/>
      <c r="F145" s="114"/>
      <c r="G145" s="173"/>
      <c r="H145" s="172" t="s">
        <v>192</v>
      </c>
      <c r="I145" s="172" t="s">
        <v>192</v>
      </c>
      <c r="J145" s="172" t="s">
        <v>192</v>
      </c>
      <c r="K145" s="172" t="s">
        <v>23</v>
      </c>
      <c r="L145" s="172" t="s">
        <v>193</v>
      </c>
      <c r="M145" s="172" t="s">
        <v>305</v>
      </c>
      <c r="N145" s="346">
        <f>IF(AND(O145=1,(Date_Destocking&lt;'Feed Budget'!$B$4)),0,$Q145)</f>
        <v>0.7</v>
      </c>
      <c r="O145" s="138">
        <v>0</v>
      </c>
      <c r="P145" s="123"/>
      <c r="Q145" s="402">
        <v>0.7</v>
      </c>
      <c r="R145" s="123"/>
      <c r="S145" s="123"/>
      <c r="T145" s="123"/>
      <c r="U145" s="123"/>
      <c r="V145" s="114"/>
      <c r="W145" s="94"/>
      <c r="X145" s="132"/>
    </row>
    <row r="146" spans="1:56" ht="13" hidden="1" customHeight="1" outlineLevel="1" x14ac:dyDescent="0.35">
      <c r="A146" s="78"/>
      <c r="B146" s="131"/>
      <c r="C146" s="112"/>
      <c r="D146" s="112"/>
      <c r="E146" s="112"/>
      <c r="F146" s="114"/>
      <c r="G146" s="173"/>
      <c r="H146" s="172" t="s">
        <v>192</v>
      </c>
      <c r="I146" s="172" t="s">
        <v>192</v>
      </c>
      <c r="J146" s="172" t="s">
        <v>192</v>
      </c>
      <c r="K146" s="172" t="s">
        <v>306</v>
      </c>
      <c r="L146" s="172" t="s">
        <v>90</v>
      </c>
      <c r="M146" s="172" t="s">
        <v>305</v>
      </c>
      <c r="N146" s="346">
        <f>IF(AND(O146=1,(Date_Destocking&lt;'Feed Budget'!$B$4)),0,$Q146)</f>
        <v>0.2</v>
      </c>
      <c r="O146" s="138">
        <v>0</v>
      </c>
      <c r="P146" s="123"/>
      <c r="Q146" s="402">
        <v>0.2</v>
      </c>
      <c r="R146" s="123"/>
      <c r="S146" s="123"/>
      <c r="T146" s="123"/>
      <c r="U146" s="123"/>
      <c r="V146" s="114"/>
      <c r="W146" s="94"/>
      <c r="X146" s="132"/>
    </row>
    <row r="147" spans="1:56" ht="13" hidden="1" customHeight="1" outlineLevel="1" x14ac:dyDescent="0.35">
      <c r="A147" s="78"/>
      <c r="B147" s="131"/>
      <c r="C147" s="112"/>
      <c r="D147" s="112"/>
      <c r="E147" s="112"/>
      <c r="F147" s="114"/>
      <c r="G147" s="173"/>
      <c r="H147" s="172" t="s">
        <v>192</v>
      </c>
      <c r="I147" s="172" t="s">
        <v>192</v>
      </c>
      <c r="J147" s="172" t="s">
        <v>192</v>
      </c>
      <c r="K147" s="172" t="s">
        <v>306</v>
      </c>
      <c r="L147" s="172" t="s">
        <v>91</v>
      </c>
      <c r="M147" s="172" t="s">
        <v>305</v>
      </c>
      <c r="N147" s="346">
        <f>IF(AND(O147=1,(Date_Destocking&lt;'Feed Budget'!$B$4)),0,$Q147)</f>
        <v>0.2</v>
      </c>
      <c r="O147" s="138">
        <v>0</v>
      </c>
      <c r="P147" s="123"/>
      <c r="Q147" s="402">
        <v>0.2</v>
      </c>
      <c r="R147" s="123"/>
      <c r="S147" s="123"/>
      <c r="T147" s="123"/>
      <c r="U147" s="123"/>
      <c r="V147" s="114"/>
      <c r="W147" s="94"/>
      <c r="X147" s="132"/>
    </row>
    <row r="148" spans="1:56" ht="13" hidden="1" customHeight="1" outlineLevel="1" x14ac:dyDescent="0.35">
      <c r="A148" s="78"/>
      <c r="B148" s="131"/>
      <c r="C148" s="112"/>
      <c r="D148" s="112"/>
      <c r="E148" s="112"/>
      <c r="F148" s="114"/>
      <c r="G148" s="173"/>
      <c r="H148" s="172" t="s">
        <v>192</v>
      </c>
      <c r="I148" s="172" t="s">
        <v>192</v>
      </c>
      <c r="J148" s="172" t="s">
        <v>192</v>
      </c>
      <c r="K148" s="172" t="s">
        <v>306</v>
      </c>
      <c r="L148" s="172" t="s">
        <v>92</v>
      </c>
      <c r="M148" s="172" t="s">
        <v>305</v>
      </c>
      <c r="N148" s="346">
        <f>IF(AND(O148=1,(Date_Destocking&lt;'Feed Budget'!$B$4)),0,$Q148)</f>
        <v>0.4</v>
      </c>
      <c r="O148" s="138">
        <v>0</v>
      </c>
      <c r="P148" s="123"/>
      <c r="Q148" s="402">
        <v>0.4</v>
      </c>
      <c r="R148" s="123"/>
      <c r="S148" s="123"/>
      <c r="T148" s="123"/>
      <c r="U148" s="123"/>
      <c r="V148" s="114"/>
      <c r="W148" s="94"/>
      <c r="X148" s="132"/>
    </row>
    <row r="149" spans="1:56" ht="13" hidden="1" customHeight="1" outlineLevel="1" x14ac:dyDescent="0.35">
      <c r="A149" s="78"/>
      <c r="B149" s="131"/>
      <c r="C149" s="112"/>
      <c r="D149" s="112"/>
      <c r="E149" s="112"/>
      <c r="F149" s="114"/>
      <c r="G149" s="173"/>
      <c r="H149" s="172" t="s">
        <v>192</v>
      </c>
      <c r="I149" s="172" t="s">
        <v>192</v>
      </c>
      <c r="J149" s="172" t="s">
        <v>192</v>
      </c>
      <c r="K149" s="172" t="s">
        <v>306</v>
      </c>
      <c r="L149" s="172" t="s">
        <v>193</v>
      </c>
      <c r="M149" s="172" t="s">
        <v>305</v>
      </c>
      <c r="N149" s="346">
        <f>IF(AND(O149=1,(Date_Destocking&lt;'Feed Budget'!$B$4)),0,$Q149)</f>
        <v>0.7</v>
      </c>
      <c r="O149" s="138">
        <v>0</v>
      </c>
      <c r="P149" s="123"/>
      <c r="Q149" s="402">
        <v>0.7</v>
      </c>
      <c r="R149" s="123"/>
      <c r="S149" s="123"/>
      <c r="T149" s="123"/>
      <c r="U149" s="123"/>
      <c r="V149" s="114"/>
      <c r="W149" s="94"/>
      <c r="X149" s="132"/>
    </row>
    <row r="150" spans="1:56" ht="5.15" hidden="1" customHeight="1" outlineLevel="1" x14ac:dyDescent="0.3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3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3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3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15" customHeight="1" outlineLevel="1" collapsed="1" thickBot="1" x14ac:dyDescent="0.4">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15" customHeight="1" outlineLevel="1" x14ac:dyDescent="0.3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3" customHeight="1" outlineLevel="1" collapsed="1" x14ac:dyDescent="0.35">
      <c r="A156" s="143"/>
      <c r="B156" s="131"/>
      <c r="C156" s="88"/>
      <c r="D156" s="88">
        <v>0</v>
      </c>
      <c r="E156" s="88" t="s">
        <v>1</v>
      </c>
      <c r="F156" s="89"/>
      <c r="G156" s="90" t="s">
        <v>415</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3" customHeight="1" outlineLevel="1" x14ac:dyDescent="0.3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3" customHeight="1" outlineLevel="1" x14ac:dyDescent="0.3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3" customHeight="1" outlineLevel="1" x14ac:dyDescent="0.3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3" customHeight="1" outlineLevel="1" x14ac:dyDescent="0.3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3" customHeight="1" outlineLevel="1" x14ac:dyDescent="0.3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3" customHeight="1" outlineLevel="1" x14ac:dyDescent="0.3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520</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3" customHeight="1" outlineLevel="1" x14ac:dyDescent="0.35">
      <c r="A163" s="143"/>
      <c r="B163" s="131"/>
      <c r="C163" s="112"/>
      <c r="D163" s="112"/>
      <c r="E163" s="112"/>
      <c r="F163" s="96"/>
      <c r="G163" s="111"/>
      <c r="H163" s="111"/>
      <c r="I163" s="111"/>
      <c r="J163" s="111"/>
      <c r="K163" s="111" t="s">
        <v>514</v>
      </c>
      <c r="L163" s="111" t="s">
        <v>515</v>
      </c>
      <c r="M163" s="111" t="s">
        <v>517</v>
      </c>
      <c r="N163" s="111" t="s">
        <v>518</v>
      </c>
      <c r="O163" s="111" t="s">
        <v>519</v>
      </c>
      <c r="P163" s="111"/>
      <c r="Q163" s="111"/>
      <c r="R163" s="111" t="s">
        <v>514</v>
      </c>
      <c r="S163" s="111" t="s">
        <v>515</v>
      </c>
      <c r="T163" s="111" t="s">
        <v>517</v>
      </c>
      <c r="U163" s="111" t="s">
        <v>518</v>
      </c>
      <c r="V163" s="111" t="s">
        <v>519</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3" customHeight="1" outlineLevel="1" x14ac:dyDescent="0.35">
      <c r="A164" s="143"/>
      <c r="B164" s="131"/>
      <c r="C164" s="112"/>
      <c r="D164" s="112"/>
      <c r="E164" s="112"/>
      <c r="F164" s="114"/>
      <c r="G164" s="116"/>
      <c r="H164" s="116"/>
      <c r="I164" s="139"/>
      <c r="J164" s="139" t="s">
        <v>522</v>
      </c>
      <c r="K164" s="448">
        <f>K188/2</f>
        <v>100</v>
      </c>
      <c r="L164" s="448">
        <f t="shared" ref="L164:O164" si="0">L188/2</f>
        <v>150</v>
      </c>
      <c r="M164" s="448">
        <f t="shared" si="0"/>
        <v>150</v>
      </c>
      <c r="N164" s="448">
        <f t="shared" si="0"/>
        <v>200</v>
      </c>
      <c r="O164" s="448">
        <f t="shared" si="0"/>
        <v>200</v>
      </c>
      <c r="P164" s="116"/>
      <c r="Q164" s="139" t="s">
        <v>522</v>
      </c>
      <c r="R164" s="3">
        <f t="shared" ref="R164:V165" si="1">R188*0.6</f>
        <v>3.1350000000000002</v>
      </c>
      <c r="S164" s="3">
        <f t="shared" si="1"/>
        <v>7.2674999999999992</v>
      </c>
      <c r="T164" s="3">
        <f t="shared" si="1"/>
        <v>7.6950000000000003</v>
      </c>
      <c r="U164" s="3">
        <f>U188*0.6</f>
        <v>11.4</v>
      </c>
      <c r="V164" s="3">
        <f t="shared" ref="V164" si="2">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3" customHeight="1" outlineLevel="1" x14ac:dyDescent="0.35">
      <c r="A165" s="143"/>
      <c r="B165" s="131"/>
      <c r="C165" s="112"/>
      <c r="D165" s="112"/>
      <c r="E165" s="112"/>
      <c r="F165" s="114"/>
      <c r="G165" s="116"/>
      <c r="H165" s="116"/>
      <c r="I165" s="139"/>
      <c r="J165" s="139" t="s">
        <v>166</v>
      </c>
      <c r="K165" s="448">
        <f t="shared" ref="K165:O165" si="3">K189/2</f>
        <v>366.5</v>
      </c>
      <c r="L165" s="448">
        <f t="shared" si="3"/>
        <v>366.5</v>
      </c>
      <c r="M165" s="448">
        <f t="shared" si="3"/>
        <v>366.5</v>
      </c>
      <c r="N165" s="448">
        <f t="shared" si="3"/>
        <v>366.5</v>
      </c>
      <c r="O165" s="448">
        <f t="shared" si="3"/>
        <v>366.5</v>
      </c>
      <c r="P165" s="116"/>
      <c r="Q165" s="139" t="s">
        <v>166</v>
      </c>
      <c r="R165" s="3">
        <f t="shared" si="1"/>
        <v>5.28</v>
      </c>
      <c r="S165" s="3">
        <f t="shared" si="1"/>
        <v>8.16</v>
      </c>
      <c r="T165" s="3">
        <f t="shared" si="1"/>
        <v>8.64</v>
      </c>
      <c r="U165" s="3">
        <f t="shared" ref="U165" si="4">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3" customHeight="1" outlineLevel="1" x14ac:dyDescent="0.35">
      <c r="A166" s="143"/>
      <c r="B166" s="131"/>
      <c r="C166" s="112"/>
      <c r="D166" s="112"/>
      <c r="E166" s="112"/>
      <c r="F166" s="114"/>
      <c r="G166" s="116"/>
      <c r="H166" s="116"/>
      <c r="I166" s="139"/>
      <c r="J166" s="139" t="s">
        <v>167</v>
      </c>
      <c r="K166" s="448">
        <f t="shared" ref="K166:O166" si="5">K190/2</f>
        <v>535.5</v>
      </c>
      <c r="L166" s="448">
        <f t="shared" si="5"/>
        <v>535.5</v>
      </c>
      <c r="M166" s="448">
        <f t="shared" si="5"/>
        <v>535.5</v>
      </c>
      <c r="N166" s="448">
        <f t="shared" si="5"/>
        <v>535.5</v>
      </c>
      <c r="O166" s="448">
        <f t="shared" si="5"/>
        <v>535.5</v>
      </c>
      <c r="P166" s="116"/>
      <c r="Q166" s="139" t="s">
        <v>167</v>
      </c>
      <c r="R166" s="3">
        <f t="shared" ref="R166:T166" si="6">R190*0.7</f>
        <v>15.399999999999999</v>
      </c>
      <c r="S166" s="3">
        <f t="shared" si="6"/>
        <v>19.599999999999998</v>
      </c>
      <c r="T166" s="3">
        <f t="shared" si="6"/>
        <v>25.2</v>
      </c>
      <c r="U166" s="3">
        <f>U190*0.7</f>
        <v>28</v>
      </c>
      <c r="V166" s="3">
        <f t="shared" ref="V166" si="7">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3" customHeight="1" outlineLevel="1" x14ac:dyDescent="0.35">
      <c r="A167" s="143"/>
      <c r="B167" s="131"/>
      <c r="C167" s="112"/>
      <c r="D167" s="112"/>
      <c r="E167" s="112"/>
      <c r="F167" s="114"/>
      <c r="G167" s="116"/>
      <c r="H167" s="116"/>
      <c r="I167" s="139"/>
      <c r="J167" s="139" t="s">
        <v>168</v>
      </c>
      <c r="K167" s="448">
        <f t="shared" ref="K167:O167" si="8">K191/2</f>
        <v>650</v>
      </c>
      <c r="L167" s="448">
        <f t="shared" si="8"/>
        <v>650</v>
      </c>
      <c r="M167" s="448">
        <f t="shared" si="8"/>
        <v>650</v>
      </c>
      <c r="N167" s="448">
        <f t="shared" si="8"/>
        <v>650</v>
      </c>
      <c r="O167" s="448">
        <f t="shared" si="8"/>
        <v>650</v>
      </c>
      <c r="P167" s="116"/>
      <c r="Q167" s="139" t="s">
        <v>168</v>
      </c>
      <c r="R167" s="3">
        <f t="shared" ref="R167:T167" si="9">R191*0.75</f>
        <v>22.687500000000004</v>
      </c>
      <c r="S167" s="3">
        <f t="shared" si="9"/>
        <v>35.0625</v>
      </c>
      <c r="T167" s="3">
        <f t="shared" si="9"/>
        <v>37.125</v>
      </c>
      <c r="U167" s="3">
        <f>U191*0.75</f>
        <v>41.25</v>
      </c>
      <c r="V167" s="3">
        <f t="shared" ref="V167" si="10">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3" customHeight="1" outlineLevel="1" x14ac:dyDescent="0.35">
      <c r="A168" s="143"/>
      <c r="B168" s="131"/>
      <c r="C168" s="112"/>
      <c r="D168" s="112"/>
      <c r="E168" s="112"/>
      <c r="F168" s="114"/>
      <c r="G168" s="116"/>
      <c r="H168" s="116"/>
      <c r="I168" s="139"/>
      <c r="J168" s="139" t="s">
        <v>169</v>
      </c>
      <c r="K168" s="448">
        <f t="shared" ref="K168:O168" si="11">K192/2</f>
        <v>750</v>
      </c>
      <c r="L168" s="448">
        <f t="shared" si="11"/>
        <v>750</v>
      </c>
      <c r="M168" s="448">
        <f t="shared" si="11"/>
        <v>750</v>
      </c>
      <c r="N168" s="448">
        <f t="shared" si="11"/>
        <v>750</v>
      </c>
      <c r="O168" s="448">
        <f t="shared" si="11"/>
        <v>750</v>
      </c>
      <c r="P168" s="116"/>
      <c r="Q168" s="139" t="s">
        <v>169</v>
      </c>
      <c r="R168" s="3">
        <f t="shared" ref="R168:V173" si="12">R192*0.83</f>
        <v>39.259</v>
      </c>
      <c r="S168" s="3">
        <f t="shared" si="12"/>
        <v>60.672999999999995</v>
      </c>
      <c r="T168" s="3">
        <f t="shared" si="12"/>
        <v>64.242000000000004</v>
      </c>
      <c r="U168" s="3">
        <f>U192*0.83</f>
        <v>49.965999999999994</v>
      </c>
      <c r="V168" s="3">
        <f t="shared" ref="V168" si="13">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3" customHeight="1" outlineLevel="1" x14ac:dyDescent="0.35">
      <c r="A169" s="143"/>
      <c r="B169" s="131"/>
      <c r="C169" s="112"/>
      <c r="D169" s="112"/>
      <c r="E169" s="112"/>
      <c r="F169" s="114"/>
      <c r="G169" s="116"/>
      <c r="H169" s="116"/>
      <c r="I169" s="139"/>
      <c r="J169" s="139" t="s">
        <v>170</v>
      </c>
      <c r="K169" s="448">
        <f>K193*0.8</f>
        <v>80</v>
      </c>
      <c r="L169" s="448">
        <f t="shared" ref="L169:O169" si="14">L193*0.8</f>
        <v>80</v>
      </c>
      <c r="M169" s="448">
        <f t="shared" si="14"/>
        <v>80</v>
      </c>
      <c r="N169" s="448">
        <f t="shared" si="14"/>
        <v>80</v>
      </c>
      <c r="O169" s="448">
        <f t="shared" si="14"/>
        <v>80</v>
      </c>
      <c r="P169" s="116"/>
      <c r="Q169" s="139" t="s">
        <v>170</v>
      </c>
      <c r="R169" s="3">
        <f t="shared" si="12"/>
        <v>0.45650000000000002</v>
      </c>
      <c r="S169" s="3">
        <f t="shared" si="12"/>
        <v>0.7054999999999999</v>
      </c>
      <c r="T169" s="3">
        <f t="shared" si="12"/>
        <v>0.747</v>
      </c>
      <c r="U169" s="3">
        <f t="shared" ref="U169:U173" si="15">U193*0.83</f>
        <v>0.83</v>
      </c>
      <c r="V169" s="3">
        <f t="shared" si="1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3" customHeight="1" outlineLevel="1" x14ac:dyDescent="0.35">
      <c r="A170" s="143"/>
      <c r="B170" s="131"/>
      <c r="C170" s="112"/>
      <c r="D170" s="112"/>
      <c r="E170" s="112"/>
      <c r="F170" s="114"/>
      <c r="G170" s="116"/>
      <c r="H170" s="116"/>
      <c r="I170" s="139"/>
      <c r="J170" s="139" t="s">
        <v>171</v>
      </c>
      <c r="K170" s="448">
        <f t="shared" ref="K170:O170" si="16">K194*0.8</f>
        <v>80</v>
      </c>
      <c r="L170" s="448">
        <f t="shared" si="16"/>
        <v>80</v>
      </c>
      <c r="M170" s="448">
        <f t="shared" si="16"/>
        <v>80</v>
      </c>
      <c r="N170" s="448">
        <f t="shared" si="16"/>
        <v>80</v>
      </c>
      <c r="O170" s="448">
        <f t="shared" si="16"/>
        <v>80</v>
      </c>
      <c r="P170" s="116"/>
      <c r="Q170" s="139" t="s">
        <v>171</v>
      </c>
      <c r="R170" s="3">
        <f t="shared" si="12"/>
        <v>0.45650000000000002</v>
      </c>
      <c r="S170" s="3">
        <f t="shared" si="12"/>
        <v>0.7054999999999999</v>
      </c>
      <c r="T170" s="3">
        <f t="shared" si="12"/>
        <v>0.747</v>
      </c>
      <c r="U170" s="3">
        <f t="shared" si="15"/>
        <v>0.83</v>
      </c>
      <c r="V170" s="3">
        <f t="shared" si="1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3" customHeight="1" outlineLevel="1" x14ac:dyDescent="0.35">
      <c r="A171" s="143"/>
      <c r="B171" s="131"/>
      <c r="C171" s="112"/>
      <c r="D171" s="112"/>
      <c r="E171" s="112"/>
      <c r="F171" s="114"/>
      <c r="G171" s="116"/>
      <c r="H171" s="116"/>
      <c r="I171" s="139"/>
      <c r="J171" s="139" t="s">
        <v>172</v>
      </c>
      <c r="K171" s="448">
        <f t="shared" ref="K171:O171" si="17">K195*0.8</f>
        <v>80</v>
      </c>
      <c r="L171" s="448">
        <f t="shared" si="17"/>
        <v>80</v>
      </c>
      <c r="M171" s="448">
        <f t="shared" si="17"/>
        <v>80</v>
      </c>
      <c r="N171" s="448">
        <f t="shared" si="17"/>
        <v>80</v>
      </c>
      <c r="O171" s="448">
        <f t="shared" si="17"/>
        <v>80</v>
      </c>
      <c r="P171" s="116"/>
      <c r="Q171" s="139" t="s">
        <v>172</v>
      </c>
      <c r="R171" s="3">
        <f t="shared" si="12"/>
        <v>0.45650000000000002</v>
      </c>
      <c r="S171" s="3">
        <f t="shared" si="12"/>
        <v>0.7054999999999999</v>
      </c>
      <c r="T171" s="3">
        <f t="shared" si="12"/>
        <v>0.747</v>
      </c>
      <c r="U171" s="3">
        <f t="shared" si="15"/>
        <v>0.83</v>
      </c>
      <c r="V171" s="3">
        <f t="shared" si="1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3" customHeight="1" outlineLevel="1" x14ac:dyDescent="0.35">
      <c r="A172" s="143"/>
      <c r="B172" s="131"/>
      <c r="C172" s="112"/>
      <c r="D172" s="112"/>
      <c r="E172" s="112"/>
      <c r="F172" s="114"/>
      <c r="G172" s="116"/>
      <c r="H172" s="116"/>
      <c r="I172" s="139"/>
      <c r="J172" s="139" t="s">
        <v>173</v>
      </c>
      <c r="K172" s="448">
        <f t="shared" ref="K172:O172" si="18">K196*0.8</f>
        <v>80</v>
      </c>
      <c r="L172" s="448">
        <f t="shared" si="18"/>
        <v>80</v>
      </c>
      <c r="M172" s="448">
        <f t="shared" si="18"/>
        <v>80</v>
      </c>
      <c r="N172" s="448">
        <f t="shared" si="18"/>
        <v>80</v>
      </c>
      <c r="O172" s="448">
        <f t="shared" si="18"/>
        <v>80</v>
      </c>
      <c r="P172" s="116"/>
      <c r="Q172" s="139" t="s">
        <v>173</v>
      </c>
      <c r="R172" s="3">
        <f t="shared" si="12"/>
        <v>0.45650000000000002</v>
      </c>
      <c r="S172" s="3">
        <f t="shared" si="12"/>
        <v>0.7054999999999999</v>
      </c>
      <c r="T172" s="3">
        <f t="shared" si="12"/>
        <v>0.747</v>
      </c>
      <c r="U172" s="3">
        <f t="shared" si="15"/>
        <v>0.83</v>
      </c>
      <c r="V172" s="3">
        <f t="shared" si="1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3" customHeight="1" outlineLevel="1" x14ac:dyDescent="0.35">
      <c r="A173" s="143"/>
      <c r="B173" s="131"/>
      <c r="C173" s="112"/>
      <c r="D173" s="112"/>
      <c r="E173" s="112"/>
      <c r="F173" s="114"/>
      <c r="G173" s="116"/>
      <c r="H173" s="116"/>
      <c r="I173" s="139"/>
      <c r="J173" s="139" t="s">
        <v>174</v>
      </c>
      <c r="K173" s="448">
        <f t="shared" ref="K173:O173" si="19">K197*0.8</f>
        <v>80</v>
      </c>
      <c r="L173" s="448">
        <f t="shared" si="19"/>
        <v>80</v>
      </c>
      <c r="M173" s="448">
        <f t="shared" si="19"/>
        <v>80</v>
      </c>
      <c r="N173" s="448">
        <f t="shared" si="19"/>
        <v>80</v>
      </c>
      <c r="O173" s="448">
        <f t="shared" si="19"/>
        <v>80</v>
      </c>
      <c r="P173" s="116"/>
      <c r="Q173" s="139" t="s">
        <v>174</v>
      </c>
      <c r="R173" s="3">
        <f t="shared" si="12"/>
        <v>0.45650000000000002</v>
      </c>
      <c r="S173" s="3">
        <f t="shared" si="12"/>
        <v>0.7054999999999999</v>
      </c>
      <c r="T173" s="3">
        <f t="shared" si="12"/>
        <v>0.747</v>
      </c>
      <c r="U173" s="3">
        <f t="shared" si="15"/>
        <v>0.83</v>
      </c>
      <c r="V173" s="3">
        <f t="shared" si="1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15" customHeight="1" outlineLevel="1" x14ac:dyDescent="0.3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3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3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3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15" customHeight="1" outlineLevel="1" collapsed="1" thickBot="1" x14ac:dyDescent="0.4">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15" customHeight="1" outlineLevel="1" x14ac:dyDescent="0.3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3" customHeight="1" outlineLevel="1" collapsed="1" x14ac:dyDescent="0.35">
      <c r="A180" s="143"/>
      <c r="B180" s="131"/>
      <c r="C180" s="88"/>
      <c r="D180" s="88">
        <v>0</v>
      </c>
      <c r="E180" s="88" t="s">
        <v>1</v>
      </c>
      <c r="F180" s="89"/>
      <c r="G180" s="90" t="s">
        <v>416</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3" customHeight="1" outlineLevel="1" x14ac:dyDescent="0.3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3" customHeight="1" outlineLevel="1" x14ac:dyDescent="0.3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3" customHeight="1" outlineLevel="1" x14ac:dyDescent="0.3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3" customHeight="1" outlineLevel="1" x14ac:dyDescent="0.3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3" customHeight="1" outlineLevel="1" x14ac:dyDescent="0.3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3" customHeight="1" outlineLevel="1" x14ac:dyDescent="0.3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520</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3" customHeight="1" outlineLevel="1" x14ac:dyDescent="0.35">
      <c r="A187" s="143"/>
      <c r="B187" s="131"/>
      <c r="C187" s="112"/>
      <c r="D187" s="112"/>
      <c r="E187" s="112"/>
      <c r="F187" s="96"/>
      <c r="G187" s="111"/>
      <c r="H187" s="111"/>
      <c r="I187" s="111"/>
      <c r="J187" s="111"/>
      <c r="K187" s="111" t="s">
        <v>514</v>
      </c>
      <c r="L187" s="111" t="s">
        <v>515</v>
      </c>
      <c r="M187" s="111" t="s">
        <v>517</v>
      </c>
      <c r="N187" s="111" t="s">
        <v>518</v>
      </c>
      <c r="O187" s="111" t="s">
        <v>519</v>
      </c>
      <c r="P187" s="111"/>
      <c r="Q187" s="111"/>
      <c r="R187" s="111" t="s">
        <v>514</v>
      </c>
      <c r="S187" s="111" t="s">
        <v>515</v>
      </c>
      <c r="T187" s="111" t="s">
        <v>517</v>
      </c>
      <c r="U187" s="111" t="s">
        <v>518</v>
      </c>
      <c r="V187" s="111" t="s">
        <v>519</v>
      </c>
      <c r="W187" s="111" t="s">
        <v>519</v>
      </c>
      <c r="X187" s="111" t="s">
        <v>519</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3" customHeight="1" outlineLevel="1" x14ac:dyDescent="0.35">
      <c r="A188" s="143"/>
      <c r="B188" s="131"/>
      <c r="C188" s="112"/>
      <c r="D188" s="112"/>
      <c r="E188" s="112"/>
      <c r="F188" s="114"/>
      <c r="G188" s="116"/>
      <c r="H188" s="116"/>
      <c r="I188" s="139"/>
      <c r="J188" s="139" t="s">
        <v>522</v>
      </c>
      <c r="K188" s="450">
        <v>200</v>
      </c>
      <c r="L188" s="450">
        <v>300</v>
      </c>
      <c r="M188" s="450">
        <v>300</v>
      </c>
      <c r="N188" s="448">
        <f>$O188</f>
        <v>400</v>
      </c>
      <c r="O188" s="195">
        <v>400</v>
      </c>
      <c r="P188" s="116"/>
      <c r="Q188" s="139" t="s">
        <v>522</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3" customHeight="1" outlineLevel="1" x14ac:dyDescent="0.35">
      <c r="A189" s="143"/>
      <c r="B189" s="131"/>
      <c r="C189" s="112"/>
      <c r="D189" s="112"/>
      <c r="E189" s="112"/>
      <c r="F189" s="114"/>
      <c r="G189" s="116"/>
      <c r="H189" s="116"/>
      <c r="I189" s="139"/>
      <c r="J189" s="139" t="s">
        <v>166</v>
      </c>
      <c r="K189" s="448">
        <f t="shared" ref="K189:N197" si="20">$O189</f>
        <v>733</v>
      </c>
      <c r="L189" s="448">
        <f t="shared" si="20"/>
        <v>733</v>
      </c>
      <c r="M189" s="448">
        <f t="shared" si="20"/>
        <v>733</v>
      </c>
      <c r="N189" s="448">
        <f t="shared" si="20"/>
        <v>733</v>
      </c>
      <c r="O189" s="195">
        <v>733</v>
      </c>
      <c r="P189" s="116"/>
      <c r="Q189" s="139" t="s">
        <v>166</v>
      </c>
      <c r="R189" s="3">
        <f t="shared" ref="R189:R197" si="21">0.55*$V189*(K189/$O189)</f>
        <v>8.8000000000000007</v>
      </c>
      <c r="S189" s="3">
        <f t="shared" ref="S189:S197" si="22">0.85*$V189*(L189/$O189)</f>
        <v>13.6</v>
      </c>
      <c r="T189" s="3">
        <f t="shared" ref="T189:T197" si="23">0.9*$V189*(M189/$O189)</f>
        <v>14.4</v>
      </c>
      <c r="U189" s="3">
        <f t="shared" ref="U189:U197" si="24">$V189*(N189/$O189)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3" customHeight="1" outlineLevel="1" x14ac:dyDescent="0.35">
      <c r="A190" s="143"/>
      <c r="B190" s="131"/>
      <c r="C190" s="112"/>
      <c r="D190" s="112"/>
      <c r="E190" s="112"/>
      <c r="F190" s="114"/>
      <c r="G190" s="116"/>
      <c r="H190" s="116"/>
      <c r="I190" s="139"/>
      <c r="J190" s="139" t="s">
        <v>167</v>
      </c>
      <c r="K190" s="448">
        <f t="shared" si="20"/>
        <v>1071</v>
      </c>
      <c r="L190" s="448">
        <f t="shared" si="20"/>
        <v>1071</v>
      </c>
      <c r="M190" s="448">
        <f t="shared" si="20"/>
        <v>1071</v>
      </c>
      <c r="N190" s="448">
        <f t="shared" si="20"/>
        <v>1071</v>
      </c>
      <c r="O190" s="195">
        <v>1071</v>
      </c>
      <c r="P190" s="116"/>
      <c r="Q190" s="139" t="s">
        <v>167</v>
      </c>
      <c r="R190" s="3">
        <f t="shared" si="21"/>
        <v>22</v>
      </c>
      <c r="S190" s="449">
        <f>0.7*$V190*(L190/$O190)</f>
        <v>28</v>
      </c>
      <c r="T190" s="3">
        <f t="shared" si="23"/>
        <v>36</v>
      </c>
      <c r="U190" s="3">
        <f t="shared" si="24"/>
        <v>40</v>
      </c>
      <c r="V190" s="196">
        <v>40</v>
      </c>
      <c r="W190" s="116">
        <v>1071</v>
      </c>
      <c r="X190" s="116">
        <v>50</v>
      </c>
      <c r="Y190" s="116" t="s">
        <v>507</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3" customHeight="1" outlineLevel="1" x14ac:dyDescent="0.35">
      <c r="A191" s="143"/>
      <c r="B191" s="131"/>
      <c r="C191" s="112"/>
      <c r="D191" s="112"/>
      <c r="E191" s="112"/>
      <c r="F191" s="114"/>
      <c r="G191" s="116"/>
      <c r="H191" s="116"/>
      <c r="I191" s="139"/>
      <c r="J191" s="139" t="s">
        <v>168</v>
      </c>
      <c r="K191" s="448">
        <f t="shared" si="20"/>
        <v>1300</v>
      </c>
      <c r="L191" s="448">
        <f t="shared" si="20"/>
        <v>1300</v>
      </c>
      <c r="M191" s="448">
        <f t="shared" si="20"/>
        <v>1300</v>
      </c>
      <c r="N191" s="448">
        <f t="shared" si="20"/>
        <v>1300</v>
      </c>
      <c r="O191" s="195">
        <v>1300</v>
      </c>
      <c r="P191" s="116"/>
      <c r="Q191" s="139" t="s">
        <v>168</v>
      </c>
      <c r="R191" s="3">
        <f t="shared" si="21"/>
        <v>30.250000000000004</v>
      </c>
      <c r="S191" s="3">
        <f t="shared" si="22"/>
        <v>46.75</v>
      </c>
      <c r="T191" s="3">
        <f t="shared" si="23"/>
        <v>49.5</v>
      </c>
      <c r="U191" s="3">
        <f t="shared" si="24"/>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3" customHeight="1" outlineLevel="1" x14ac:dyDescent="0.35">
      <c r="A192" s="143"/>
      <c r="B192" s="131"/>
      <c r="C192" s="112"/>
      <c r="D192" s="112"/>
      <c r="E192" s="112"/>
      <c r="F192" s="114"/>
      <c r="G192" s="116"/>
      <c r="H192" s="116"/>
      <c r="I192" s="139"/>
      <c r="J192" s="139" t="s">
        <v>169</v>
      </c>
      <c r="K192" s="448">
        <f t="shared" si="20"/>
        <v>1500</v>
      </c>
      <c r="L192" s="448">
        <f t="shared" si="20"/>
        <v>1500</v>
      </c>
      <c r="M192" s="448">
        <f t="shared" si="20"/>
        <v>1500</v>
      </c>
      <c r="N192" s="448">
        <f t="shared" si="20"/>
        <v>1500</v>
      </c>
      <c r="O192" s="195">
        <v>1500</v>
      </c>
      <c r="P192" s="116"/>
      <c r="Q192" s="139" t="s">
        <v>169</v>
      </c>
      <c r="R192" s="3">
        <f t="shared" si="21"/>
        <v>47.300000000000004</v>
      </c>
      <c r="S192" s="3">
        <f t="shared" si="22"/>
        <v>73.099999999999994</v>
      </c>
      <c r="T192" s="3">
        <f t="shared" si="23"/>
        <v>77.400000000000006</v>
      </c>
      <c r="U192" s="449">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3" customHeight="1" outlineLevel="1" x14ac:dyDescent="0.35">
      <c r="A193" s="143"/>
      <c r="B193" s="131"/>
      <c r="C193" s="112"/>
      <c r="D193" s="112"/>
      <c r="E193" s="112"/>
      <c r="F193" s="114"/>
      <c r="G193" s="116"/>
      <c r="H193" s="116"/>
      <c r="I193" s="139"/>
      <c r="J193" s="139" t="s">
        <v>170</v>
      </c>
      <c r="K193" s="448">
        <f t="shared" si="20"/>
        <v>100</v>
      </c>
      <c r="L193" s="448">
        <f t="shared" si="20"/>
        <v>100</v>
      </c>
      <c r="M193" s="448">
        <f t="shared" si="20"/>
        <v>100</v>
      </c>
      <c r="N193" s="448">
        <f t="shared" si="20"/>
        <v>100</v>
      </c>
      <c r="O193" s="195">
        <v>100</v>
      </c>
      <c r="P193" s="116"/>
      <c r="Q193" s="139" t="s">
        <v>170</v>
      </c>
      <c r="R193" s="3">
        <f t="shared" si="21"/>
        <v>0.55000000000000004</v>
      </c>
      <c r="S193" s="3">
        <f t="shared" si="22"/>
        <v>0.85</v>
      </c>
      <c r="T193" s="3">
        <f t="shared" si="23"/>
        <v>0.9</v>
      </c>
      <c r="U193" s="3">
        <f t="shared" si="24"/>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3" customHeight="1" outlineLevel="1" x14ac:dyDescent="0.35">
      <c r="A194" s="143"/>
      <c r="B194" s="131"/>
      <c r="C194" s="112"/>
      <c r="D194" s="112"/>
      <c r="E194" s="112"/>
      <c r="F194" s="114"/>
      <c r="G194" s="116"/>
      <c r="H194" s="116"/>
      <c r="I194" s="139"/>
      <c r="J194" s="139" t="s">
        <v>171</v>
      </c>
      <c r="K194" s="448">
        <f t="shared" si="20"/>
        <v>100</v>
      </c>
      <c r="L194" s="448">
        <f t="shared" si="20"/>
        <v>100</v>
      </c>
      <c r="M194" s="448">
        <f t="shared" si="20"/>
        <v>100</v>
      </c>
      <c r="N194" s="448">
        <f t="shared" si="20"/>
        <v>100</v>
      </c>
      <c r="O194" s="195">
        <v>100</v>
      </c>
      <c r="P194" s="116"/>
      <c r="Q194" s="139" t="s">
        <v>171</v>
      </c>
      <c r="R194" s="3">
        <f t="shared" si="21"/>
        <v>0.55000000000000004</v>
      </c>
      <c r="S194" s="3">
        <f t="shared" si="22"/>
        <v>0.85</v>
      </c>
      <c r="T194" s="3">
        <f t="shared" si="23"/>
        <v>0.9</v>
      </c>
      <c r="U194" s="3">
        <f t="shared" si="24"/>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3" customHeight="1" outlineLevel="1" x14ac:dyDescent="0.35">
      <c r="A195" s="143"/>
      <c r="B195" s="131"/>
      <c r="C195" s="112"/>
      <c r="D195" s="112"/>
      <c r="E195" s="112"/>
      <c r="F195" s="114"/>
      <c r="G195" s="116"/>
      <c r="H195" s="116"/>
      <c r="I195" s="139"/>
      <c r="J195" s="139" t="s">
        <v>172</v>
      </c>
      <c r="K195" s="448">
        <f t="shared" si="20"/>
        <v>100</v>
      </c>
      <c r="L195" s="448">
        <f t="shared" si="20"/>
        <v>100</v>
      </c>
      <c r="M195" s="448">
        <f t="shared" si="20"/>
        <v>100</v>
      </c>
      <c r="N195" s="448">
        <f t="shared" si="20"/>
        <v>100</v>
      </c>
      <c r="O195" s="195">
        <v>100</v>
      </c>
      <c r="P195" s="116"/>
      <c r="Q195" s="139" t="s">
        <v>172</v>
      </c>
      <c r="R195" s="3">
        <f t="shared" si="21"/>
        <v>0.55000000000000004</v>
      </c>
      <c r="S195" s="3">
        <f t="shared" si="22"/>
        <v>0.85</v>
      </c>
      <c r="T195" s="3">
        <f t="shared" si="23"/>
        <v>0.9</v>
      </c>
      <c r="U195" s="3">
        <f t="shared" si="24"/>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3" customHeight="1" outlineLevel="1" x14ac:dyDescent="0.35">
      <c r="A196" s="143"/>
      <c r="B196" s="131"/>
      <c r="C196" s="112"/>
      <c r="D196" s="112"/>
      <c r="E196" s="112"/>
      <c r="F196" s="114"/>
      <c r="G196" s="116"/>
      <c r="H196" s="116"/>
      <c r="I196" s="139"/>
      <c r="J196" s="139" t="s">
        <v>173</v>
      </c>
      <c r="K196" s="448">
        <f t="shared" si="20"/>
        <v>100</v>
      </c>
      <c r="L196" s="448">
        <f t="shared" si="20"/>
        <v>100</v>
      </c>
      <c r="M196" s="448">
        <f t="shared" si="20"/>
        <v>100</v>
      </c>
      <c r="N196" s="448">
        <f t="shared" si="20"/>
        <v>100</v>
      </c>
      <c r="O196" s="195">
        <v>100</v>
      </c>
      <c r="P196" s="116"/>
      <c r="Q196" s="139" t="s">
        <v>173</v>
      </c>
      <c r="R196" s="3">
        <f t="shared" si="21"/>
        <v>0.55000000000000004</v>
      </c>
      <c r="S196" s="3">
        <f t="shared" si="22"/>
        <v>0.85</v>
      </c>
      <c r="T196" s="3">
        <f t="shared" si="23"/>
        <v>0.9</v>
      </c>
      <c r="U196" s="3">
        <f t="shared" si="24"/>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3" customHeight="1" outlineLevel="1" x14ac:dyDescent="0.35">
      <c r="A197" s="143"/>
      <c r="B197" s="131"/>
      <c r="C197" s="112"/>
      <c r="D197" s="112"/>
      <c r="E197" s="112"/>
      <c r="F197" s="114"/>
      <c r="G197" s="116"/>
      <c r="H197" s="116"/>
      <c r="I197" s="139"/>
      <c r="J197" s="139" t="s">
        <v>174</v>
      </c>
      <c r="K197" s="448">
        <f t="shared" si="20"/>
        <v>100</v>
      </c>
      <c r="L197" s="448">
        <f t="shared" si="20"/>
        <v>100</v>
      </c>
      <c r="M197" s="448">
        <f t="shared" si="20"/>
        <v>100</v>
      </c>
      <c r="N197" s="448">
        <f t="shared" si="20"/>
        <v>100</v>
      </c>
      <c r="O197" s="195">
        <v>100</v>
      </c>
      <c r="P197" s="116"/>
      <c r="Q197" s="139" t="s">
        <v>174</v>
      </c>
      <c r="R197" s="3">
        <f t="shared" si="21"/>
        <v>0.55000000000000004</v>
      </c>
      <c r="S197" s="3">
        <f t="shared" si="22"/>
        <v>0.85</v>
      </c>
      <c r="T197" s="3">
        <f t="shared" si="23"/>
        <v>0.9</v>
      </c>
      <c r="U197" s="3">
        <f t="shared" si="24"/>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15" customHeight="1" outlineLevel="1" x14ac:dyDescent="0.3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3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3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3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15" customHeight="1" outlineLevel="1" collapsed="1" thickBot="1" x14ac:dyDescent="0.4">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15" customHeight="1" outlineLevel="1" x14ac:dyDescent="0.3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3" customHeight="1" outlineLevel="1" collapsed="1" x14ac:dyDescent="0.3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3" customHeight="1" outlineLevel="1" x14ac:dyDescent="0.3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3" customHeight="1" outlineLevel="1" x14ac:dyDescent="0.3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3" customHeight="1" outlineLevel="1" x14ac:dyDescent="0.3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3" customHeight="1" outlineLevel="1" x14ac:dyDescent="0.3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3" customHeight="1" outlineLevel="1" x14ac:dyDescent="0.3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3" customHeight="1" outlineLevel="1" x14ac:dyDescent="0.3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3" customHeight="1" outlineLevel="1" x14ac:dyDescent="0.3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15" customHeight="1" outlineLevel="1" x14ac:dyDescent="0.3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15" customHeight="1" outlineLevel="1" x14ac:dyDescent="0.3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3" customHeight="1" outlineLevel="1" x14ac:dyDescent="0.35">
      <c r="A214" s="143"/>
      <c r="B214" s="131"/>
      <c r="C214" s="112"/>
      <c r="D214" s="112"/>
      <c r="E214" s="112"/>
      <c r="F214" s="114"/>
      <c r="G214" s="116"/>
      <c r="H214" s="116"/>
      <c r="I214" s="139" t="s">
        <v>522</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3" customHeight="1" outlineLevel="1" x14ac:dyDescent="0.3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3" customHeight="1" outlineLevel="1" x14ac:dyDescent="0.3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3" customHeight="1" outlineLevel="1" x14ac:dyDescent="0.3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3" customHeight="1" outlineLevel="1" x14ac:dyDescent="0.3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3" customHeight="1" outlineLevel="1" x14ac:dyDescent="0.3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3" customHeight="1" outlineLevel="1" x14ac:dyDescent="0.3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3" customHeight="1" outlineLevel="1" x14ac:dyDescent="0.3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3" customHeight="1" outlineLevel="1" x14ac:dyDescent="0.3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3" customHeight="1" outlineLevel="1" x14ac:dyDescent="0.3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3" customHeight="1" outlineLevel="1" x14ac:dyDescent="0.3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3" customHeight="1" outlineLevel="1" x14ac:dyDescent="0.35">
      <c r="A225" s="143"/>
      <c r="B225" s="131"/>
      <c r="C225" s="112"/>
      <c r="D225" s="112"/>
      <c r="E225" s="112"/>
      <c r="F225" s="114"/>
      <c r="G225" s="123"/>
      <c r="H225" s="123" t="s">
        <v>298</v>
      </c>
      <c r="I225" s="139"/>
      <c r="J225" s="123"/>
      <c r="K225" s="123"/>
      <c r="L225" s="123"/>
      <c r="M225" s="123"/>
      <c r="N225" s="123"/>
      <c r="O225" s="403">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3" customHeight="1" outlineLevel="1" x14ac:dyDescent="0.35">
      <c r="A226" s="143"/>
      <c r="B226" s="131"/>
      <c r="C226" s="112"/>
      <c r="D226" s="112"/>
      <c r="E226" s="112"/>
      <c r="F226" s="114"/>
      <c r="G226" s="123"/>
      <c r="H226" s="123" t="s">
        <v>226</v>
      </c>
      <c r="I226" s="139"/>
      <c r="J226" s="123"/>
      <c r="K226" s="123"/>
      <c r="L226" s="123"/>
      <c r="M226" s="123"/>
      <c r="N226" s="123"/>
      <c r="O226" s="403">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3" customHeight="1" outlineLevel="1" x14ac:dyDescent="0.35">
      <c r="A227" s="143"/>
      <c r="B227" s="131"/>
      <c r="C227" s="112"/>
      <c r="D227" s="112"/>
      <c r="E227" s="112"/>
      <c r="F227" s="114"/>
      <c r="G227" s="123"/>
      <c r="H227" s="123" t="s">
        <v>299</v>
      </c>
      <c r="I227" s="139"/>
      <c r="J227" s="123"/>
      <c r="K227" s="123"/>
      <c r="L227" s="123"/>
      <c r="M227" s="123"/>
      <c r="N227" s="123"/>
      <c r="O227" s="403">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3" customHeight="1" outlineLevel="1" x14ac:dyDescent="0.35">
      <c r="A228" s="143"/>
      <c r="B228" s="131"/>
      <c r="C228" s="112"/>
      <c r="D228" s="112"/>
      <c r="E228" s="112"/>
      <c r="F228" s="114"/>
      <c r="G228" s="123"/>
      <c r="H228" s="123" t="s">
        <v>300</v>
      </c>
      <c r="I228" s="139"/>
      <c r="J228" s="123"/>
      <c r="K228" s="123"/>
      <c r="L228" s="123"/>
      <c r="M228" s="123"/>
      <c r="N228" s="123"/>
      <c r="O228" s="403">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3" customHeight="1" outlineLevel="1" x14ac:dyDescent="0.3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15" customHeight="1" outlineLevel="1" x14ac:dyDescent="0.3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3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3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3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15" customHeight="1" outlineLevel="1" collapsed="1" thickBot="1" x14ac:dyDescent="0.4">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15" customHeight="1" outlineLevel="1" x14ac:dyDescent="0.3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3" customHeight="1" outlineLevel="1" collapsed="1" x14ac:dyDescent="0.3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3" customHeight="1" outlineLevel="1" x14ac:dyDescent="0.3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3" customHeight="1" outlineLevel="1" x14ac:dyDescent="0.3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3" customHeight="1" outlineLevel="1" x14ac:dyDescent="0.3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3" customHeight="1" outlineLevel="1" x14ac:dyDescent="0.3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3" customHeight="1" outlineLevel="1" x14ac:dyDescent="0.3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3" customHeight="1" outlineLevel="1" x14ac:dyDescent="0.3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3" customHeight="1" outlineLevel="1" x14ac:dyDescent="0.3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15" customHeight="1" outlineLevel="1" x14ac:dyDescent="0.3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15" customHeight="1" outlineLevel="1" x14ac:dyDescent="0.3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3" customHeight="1" outlineLevel="1" x14ac:dyDescent="0.35">
      <c r="A246" s="143"/>
      <c r="B246" s="131"/>
      <c r="C246" s="112"/>
      <c r="D246" s="112"/>
      <c r="E246" s="112"/>
      <c r="F246" s="114"/>
      <c r="G246" s="116"/>
      <c r="H246" s="116"/>
      <c r="I246" s="139" t="s">
        <v>522</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3" customHeight="1" outlineLevel="1" x14ac:dyDescent="0.3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3" customHeight="1" outlineLevel="1" x14ac:dyDescent="0.3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3" customHeight="1" outlineLevel="1" x14ac:dyDescent="0.3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3" customHeight="1" outlineLevel="1" x14ac:dyDescent="0.3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3" customHeight="1" outlineLevel="1" x14ac:dyDescent="0.3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3" customHeight="1" outlineLevel="1" x14ac:dyDescent="0.3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3" customHeight="1" outlineLevel="1" x14ac:dyDescent="0.3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3" customHeight="1" outlineLevel="1" x14ac:dyDescent="0.3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3" customHeight="1" outlineLevel="1" x14ac:dyDescent="0.3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15" customHeight="1" outlineLevel="1" x14ac:dyDescent="0.3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3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3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3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15" customHeight="1" outlineLevel="1" collapsed="1" thickBot="1" x14ac:dyDescent="0.4">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15" customHeight="1" outlineLevel="1" x14ac:dyDescent="0.3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3" customHeight="1" outlineLevel="1" collapsed="1" x14ac:dyDescent="0.3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3" customHeight="1" outlineLevel="1" x14ac:dyDescent="0.3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3" customHeight="1" outlineLevel="1" x14ac:dyDescent="0.3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3" customHeight="1" outlineLevel="1" x14ac:dyDescent="0.3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3" customHeight="1" outlineLevel="1" x14ac:dyDescent="0.3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3" customHeight="1" outlineLevel="1" x14ac:dyDescent="0.3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3" customHeight="1" outlineLevel="1" x14ac:dyDescent="0.35">
      <c r="A268" s="143"/>
      <c r="B268" s="131"/>
      <c r="C268" s="96"/>
      <c r="D268" s="96"/>
      <c r="E268" s="96"/>
      <c r="F268" s="96"/>
      <c r="G268" s="111"/>
      <c r="H268" s="111"/>
      <c r="I268" s="111"/>
      <c r="J268" s="170" t="s">
        <v>197</v>
      </c>
      <c r="K268" s="170" t="s">
        <v>523</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3" customHeight="1" outlineLevel="1" x14ac:dyDescent="0.35">
      <c r="A269" s="143"/>
      <c r="B269" s="131"/>
      <c r="C269" s="112"/>
      <c r="D269" s="112"/>
      <c r="E269" s="112"/>
      <c r="F269" s="114"/>
      <c r="G269" s="116"/>
      <c r="H269" s="116"/>
      <c r="I269" s="116"/>
      <c r="J269" s="139" t="s">
        <v>522</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3" customHeight="1" outlineLevel="1" x14ac:dyDescent="0.3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3" customHeight="1" outlineLevel="1" x14ac:dyDescent="0.3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3" customHeight="1" outlineLevel="1" x14ac:dyDescent="0.3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3" customHeight="1" outlineLevel="1" x14ac:dyDescent="0.3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3" customHeight="1" outlineLevel="1" x14ac:dyDescent="0.3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3" customHeight="1" outlineLevel="1" x14ac:dyDescent="0.3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3" customHeight="1" outlineLevel="1" x14ac:dyDescent="0.3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3" customHeight="1" outlineLevel="1" x14ac:dyDescent="0.3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3" customHeight="1" outlineLevel="1" x14ac:dyDescent="0.3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15" customHeight="1" outlineLevel="1" x14ac:dyDescent="0.3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3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3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3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15" customHeight="1" outlineLevel="1" collapsed="1" thickBot="1" x14ac:dyDescent="0.4">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15" customHeight="1" outlineLevel="1" x14ac:dyDescent="0.3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3" customHeight="1" outlineLevel="1" collapsed="1" x14ac:dyDescent="0.3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3" customHeight="1" outlineLevel="1" x14ac:dyDescent="0.3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3" customHeight="1" outlineLevel="1" x14ac:dyDescent="0.3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3" customHeight="1" outlineLevel="1" x14ac:dyDescent="0.3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3" customHeight="1" outlineLevel="1" x14ac:dyDescent="0.3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3" customHeight="1" outlineLevel="1" x14ac:dyDescent="0.3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3" customHeight="1" outlineLevel="1" x14ac:dyDescent="0.3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3" customHeight="1" outlineLevel="1" x14ac:dyDescent="0.3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15" customHeight="1" outlineLevel="1" x14ac:dyDescent="0.3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15" customHeight="1" outlineLevel="1" x14ac:dyDescent="0.3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3" customHeight="1" outlineLevel="1" x14ac:dyDescent="0.35">
      <c r="A295" s="143"/>
      <c r="B295" s="131"/>
      <c r="C295" s="112"/>
      <c r="D295" s="112"/>
      <c r="E295" s="112"/>
      <c r="F295" s="114"/>
      <c r="G295" s="161">
        <v>0.68</v>
      </c>
      <c r="H295" s="161">
        <v>0.05</v>
      </c>
      <c r="I295" s="139" t="s">
        <v>522</v>
      </c>
      <c r="J295" s="116"/>
      <c r="K295" s="452">
        <f>$G295+$H295/2</f>
        <v>0.70500000000000007</v>
      </c>
      <c r="L295" s="80"/>
      <c r="M295" s="134">
        <v>150</v>
      </c>
      <c r="N295" s="116"/>
      <c r="O295" s="116"/>
      <c r="P295" s="452">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3" customHeight="1" outlineLevel="1" x14ac:dyDescent="0.35">
      <c r="A296" s="143"/>
      <c r="B296" s="131"/>
      <c r="C296" s="112"/>
      <c r="D296" s="112"/>
      <c r="E296" s="112"/>
      <c r="F296" s="114"/>
      <c r="G296" s="161">
        <v>0.68</v>
      </c>
      <c r="H296" s="161">
        <v>0.05</v>
      </c>
      <c r="I296" s="139" t="s">
        <v>166</v>
      </c>
      <c r="J296" s="116"/>
      <c r="K296" s="452">
        <f t="shared" ref="K296:K304" si="25">$G296+$H296/2</f>
        <v>0.70500000000000007</v>
      </c>
      <c r="L296" s="80"/>
      <c r="M296" s="134">
        <v>100</v>
      </c>
      <c r="N296" s="116"/>
      <c r="O296" s="116"/>
      <c r="P296" s="452">
        <f t="shared" ref="P296:P304" si="26">$G296-$H296/2</f>
        <v>0.65500000000000003</v>
      </c>
      <c r="Q296" s="80"/>
      <c r="R296" s="177">
        <v>50</v>
      </c>
      <c r="S296" s="116"/>
      <c r="T296" s="203">
        <f t="shared" ref="T296:T304" si="27">MIN($K270:$P270)+$V270</f>
        <v>0.68</v>
      </c>
      <c r="U296" s="203">
        <f t="shared" ref="U296:U304" si="28">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3" customHeight="1" outlineLevel="1" x14ac:dyDescent="0.35">
      <c r="A297" s="143"/>
      <c r="B297" s="131"/>
      <c r="C297" s="112"/>
      <c r="D297" s="112"/>
      <c r="E297" s="112"/>
      <c r="F297" s="114"/>
      <c r="G297" s="161">
        <v>0.68</v>
      </c>
      <c r="H297" s="161">
        <v>0.05</v>
      </c>
      <c r="I297" s="139" t="s">
        <v>167</v>
      </c>
      <c r="J297" s="116"/>
      <c r="K297" s="452">
        <f t="shared" si="25"/>
        <v>0.70500000000000007</v>
      </c>
      <c r="L297" s="80"/>
      <c r="M297" s="134">
        <v>200</v>
      </c>
      <c r="N297" s="116"/>
      <c r="O297" s="116"/>
      <c r="P297" s="452">
        <f t="shared" si="26"/>
        <v>0.65500000000000003</v>
      </c>
      <c r="Q297" s="80"/>
      <c r="R297" s="177">
        <v>100</v>
      </c>
      <c r="S297" s="116"/>
      <c r="T297" s="203">
        <f t="shared" si="27"/>
        <v>0.68</v>
      </c>
      <c r="U297" s="203">
        <f t="shared" si="28"/>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3" customHeight="1" outlineLevel="1" x14ac:dyDescent="0.35">
      <c r="A298" s="143"/>
      <c r="B298" s="131"/>
      <c r="C298" s="112"/>
      <c r="D298" s="112"/>
      <c r="E298" s="112"/>
      <c r="F298" s="114"/>
      <c r="G298" s="161">
        <v>0.68</v>
      </c>
      <c r="H298" s="161">
        <v>0.05</v>
      </c>
      <c r="I298" s="139" t="s">
        <v>168</v>
      </c>
      <c r="J298" s="116"/>
      <c r="K298" s="452">
        <f t="shared" si="25"/>
        <v>0.70500000000000007</v>
      </c>
      <c r="L298" s="80"/>
      <c r="M298" s="134">
        <v>300</v>
      </c>
      <c r="N298" s="116"/>
      <c r="O298" s="116"/>
      <c r="P298" s="452">
        <f t="shared" si="26"/>
        <v>0.65500000000000003</v>
      </c>
      <c r="Q298" s="80"/>
      <c r="R298" s="177">
        <v>150</v>
      </c>
      <c r="S298" s="116"/>
      <c r="T298" s="203">
        <f t="shared" si="27"/>
        <v>0.65</v>
      </c>
      <c r="U298" s="203">
        <f t="shared" si="28"/>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3" customHeight="1" outlineLevel="1" x14ac:dyDescent="0.35">
      <c r="A299" s="143"/>
      <c r="B299" s="131"/>
      <c r="C299" s="112"/>
      <c r="D299" s="112"/>
      <c r="E299" s="112"/>
      <c r="F299" s="114"/>
      <c r="G299" s="161">
        <v>0.67</v>
      </c>
      <c r="H299" s="161">
        <v>0.1</v>
      </c>
      <c r="I299" s="139" t="s">
        <v>169</v>
      </c>
      <c r="J299" s="116"/>
      <c r="K299" s="452">
        <f t="shared" si="25"/>
        <v>0.72000000000000008</v>
      </c>
      <c r="L299" s="80"/>
      <c r="M299" s="134">
        <v>1000</v>
      </c>
      <c r="N299" s="116"/>
      <c r="O299" s="140"/>
      <c r="P299" s="452">
        <f t="shared" si="26"/>
        <v>0.62</v>
      </c>
      <c r="Q299" s="80"/>
      <c r="R299" s="177">
        <v>500</v>
      </c>
      <c r="S299" s="116"/>
      <c r="T299" s="203">
        <f t="shared" si="27"/>
        <v>0.62</v>
      </c>
      <c r="U299" s="203">
        <f t="shared" si="28"/>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3" customHeight="1" outlineLevel="1" x14ac:dyDescent="0.35">
      <c r="A300" s="143"/>
      <c r="B300" s="131"/>
      <c r="C300" s="112"/>
      <c r="D300" s="112"/>
      <c r="E300" s="112"/>
      <c r="F300" s="114"/>
      <c r="G300" s="161">
        <v>0.6</v>
      </c>
      <c r="H300" s="161">
        <v>0.15</v>
      </c>
      <c r="I300" s="139" t="s">
        <v>170</v>
      </c>
      <c r="J300" s="116"/>
      <c r="K300" s="452">
        <f t="shared" si="25"/>
        <v>0.67499999999999993</v>
      </c>
      <c r="L300" s="80"/>
      <c r="M300" s="134">
        <v>4000</v>
      </c>
      <c r="N300" s="116"/>
      <c r="O300" s="140"/>
      <c r="P300" s="452">
        <f t="shared" si="26"/>
        <v>0.52500000000000002</v>
      </c>
      <c r="Q300" s="80"/>
      <c r="R300" s="177">
        <v>2000</v>
      </c>
      <c r="S300" s="116"/>
      <c r="T300" s="203">
        <f t="shared" si="27"/>
        <v>0.42999999999999994</v>
      </c>
      <c r="U300" s="203">
        <f t="shared" si="28"/>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3" customHeight="1" outlineLevel="1" x14ac:dyDescent="0.35">
      <c r="A301" s="143"/>
      <c r="B301" s="131"/>
      <c r="C301" s="112"/>
      <c r="D301" s="112"/>
      <c r="E301" s="112"/>
      <c r="F301" s="114"/>
      <c r="G301" s="161">
        <v>0.56999999999999995</v>
      </c>
      <c r="H301" s="161">
        <v>0.15</v>
      </c>
      <c r="I301" s="139" t="s">
        <v>171</v>
      </c>
      <c r="J301" s="116"/>
      <c r="K301" s="452">
        <f t="shared" si="25"/>
        <v>0.64499999999999991</v>
      </c>
      <c r="L301" s="80"/>
      <c r="M301" s="134">
        <v>3500</v>
      </c>
      <c r="N301" s="116"/>
      <c r="O301" s="140"/>
      <c r="P301" s="452">
        <f t="shared" si="26"/>
        <v>0.49499999999999994</v>
      </c>
      <c r="Q301" s="80"/>
      <c r="R301" s="177">
        <v>1750</v>
      </c>
      <c r="S301" s="116"/>
      <c r="T301" s="203">
        <f t="shared" si="27"/>
        <v>0.53999999999999992</v>
      </c>
      <c r="U301" s="203">
        <f t="shared" si="28"/>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3" customHeight="1" outlineLevel="1" x14ac:dyDescent="0.35">
      <c r="A302" s="143"/>
      <c r="B302" s="131"/>
      <c r="C302" s="112"/>
      <c r="D302" s="112"/>
      <c r="E302" s="112"/>
      <c r="F302" s="114"/>
      <c r="G302" s="161">
        <v>0.54</v>
      </c>
      <c r="H302" s="161">
        <v>0.1</v>
      </c>
      <c r="I302" s="139" t="s">
        <v>172</v>
      </c>
      <c r="J302" s="116"/>
      <c r="K302" s="452">
        <f t="shared" si="25"/>
        <v>0.59000000000000008</v>
      </c>
      <c r="L302" s="80"/>
      <c r="M302" s="134">
        <v>2200</v>
      </c>
      <c r="N302" s="116"/>
      <c r="O302" s="140"/>
      <c r="P302" s="452">
        <f t="shared" si="26"/>
        <v>0.49000000000000005</v>
      </c>
      <c r="Q302" s="80"/>
      <c r="R302" s="177">
        <v>1100</v>
      </c>
      <c r="S302" s="116"/>
      <c r="T302" s="203">
        <f t="shared" si="27"/>
        <v>0.52999999999999992</v>
      </c>
      <c r="U302" s="203">
        <f t="shared" si="28"/>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3" customHeight="1" outlineLevel="1" x14ac:dyDescent="0.35">
      <c r="A303" s="143"/>
      <c r="B303" s="131"/>
      <c r="C303" s="112"/>
      <c r="D303" s="112"/>
      <c r="E303" s="112"/>
      <c r="F303" s="114"/>
      <c r="G303" s="161">
        <v>0.52</v>
      </c>
      <c r="H303" s="161">
        <v>7.0000000000000007E-2</v>
      </c>
      <c r="I303" s="139" t="s">
        <v>173</v>
      </c>
      <c r="J303" s="116"/>
      <c r="K303" s="452">
        <f t="shared" si="25"/>
        <v>0.55500000000000005</v>
      </c>
      <c r="L303" s="80"/>
      <c r="M303" s="134">
        <v>1200</v>
      </c>
      <c r="N303" s="116"/>
      <c r="O303" s="140"/>
      <c r="P303" s="452">
        <f t="shared" si="26"/>
        <v>0.48499999999999999</v>
      </c>
      <c r="Q303" s="80"/>
      <c r="R303" s="177">
        <v>600</v>
      </c>
      <c r="S303" s="116"/>
      <c r="T303" s="203">
        <f t="shared" si="27"/>
        <v>0.56999999999999995</v>
      </c>
      <c r="U303" s="203">
        <f t="shared" si="28"/>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3" customHeight="1" outlineLevel="1" x14ac:dyDescent="0.35">
      <c r="A304" s="143"/>
      <c r="B304" s="131"/>
      <c r="C304" s="112"/>
      <c r="D304" s="112"/>
      <c r="E304" s="112"/>
      <c r="F304" s="114"/>
      <c r="G304" s="215">
        <v>0.5</v>
      </c>
      <c r="H304" s="161">
        <v>0.05</v>
      </c>
      <c r="I304" s="139" t="s">
        <v>174</v>
      </c>
      <c r="J304" s="123"/>
      <c r="K304" s="452">
        <f t="shared" si="25"/>
        <v>0.52500000000000002</v>
      </c>
      <c r="L304" s="80"/>
      <c r="M304" s="134">
        <v>850</v>
      </c>
      <c r="N304" s="123"/>
      <c r="O304" s="140"/>
      <c r="P304" s="452">
        <f t="shared" si="26"/>
        <v>0.47499999999999998</v>
      </c>
      <c r="Q304" s="80"/>
      <c r="R304" s="177">
        <v>425</v>
      </c>
      <c r="S304" s="123"/>
      <c r="T304" s="203">
        <f t="shared" si="27"/>
        <v>0.55000000000000004</v>
      </c>
      <c r="U304" s="203">
        <f t="shared" si="28"/>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3" customHeight="1" outlineLevel="1" x14ac:dyDescent="0.3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3" customHeight="1" outlineLevel="1" x14ac:dyDescent="0.3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3" customHeight="1" outlineLevel="1" x14ac:dyDescent="0.3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15" customHeight="1" outlineLevel="1" x14ac:dyDescent="0.3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3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3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3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15" hidden="1" customHeight="1" outlineLevel="1" collapsed="1" thickBot="1" x14ac:dyDescent="0.4">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15" hidden="1" customHeight="1" outlineLevel="1" x14ac:dyDescent="0.3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3" hidden="1" customHeight="1" outlineLevel="1" collapsed="1" x14ac:dyDescent="0.3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3" hidden="1" customHeight="1" outlineLevel="1" x14ac:dyDescent="0.3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3" hidden="1" customHeight="1" outlineLevel="1" x14ac:dyDescent="0.3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3" hidden="1" customHeight="1" outlineLevel="1" x14ac:dyDescent="0.3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3" hidden="1" customHeight="1" outlineLevel="1" x14ac:dyDescent="0.3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3" hidden="1" customHeight="1" outlineLevel="1" x14ac:dyDescent="0.3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3" hidden="1" customHeight="1" outlineLevel="1" x14ac:dyDescent="0.35">
      <c r="A320" s="78"/>
      <c r="B320" s="131"/>
      <c r="C320" s="96"/>
      <c r="D320" s="96"/>
      <c r="E320" s="96"/>
      <c r="F320" s="96"/>
      <c r="G320" s="96"/>
      <c r="H320" s="96"/>
      <c r="I320" s="219"/>
      <c r="J320" s="219"/>
      <c r="K320" s="111"/>
      <c r="L320" s="476"/>
      <c r="M320" s="477"/>
      <c r="N320" s="477"/>
      <c r="O320" s="111"/>
      <c r="P320" s="111"/>
      <c r="Q320" s="111"/>
      <c r="R320" s="111"/>
      <c r="S320" s="111"/>
      <c r="T320" s="111"/>
      <c r="U320" s="111"/>
      <c r="V320" s="219"/>
      <c r="W320" s="94"/>
      <c r="X320" s="132"/>
    </row>
    <row r="321" spans="1:24" ht="13" hidden="1" customHeight="1" outlineLevel="1" x14ac:dyDescent="0.3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15" hidden="1" customHeight="1" outlineLevel="1" x14ac:dyDescent="0.3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15" hidden="1" customHeight="1" outlineLevel="1" x14ac:dyDescent="0.3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3" hidden="1" customHeight="1" outlineLevel="1" x14ac:dyDescent="0.35">
      <c r="A324" s="78"/>
      <c r="B324" s="131"/>
      <c r="C324" s="112"/>
      <c r="D324" s="112"/>
      <c r="E324" s="112"/>
      <c r="F324" s="114"/>
      <c r="G324" s="226" t="s">
        <v>272</v>
      </c>
      <c r="H324" s="223"/>
      <c r="I324" s="223"/>
      <c r="J324" s="224"/>
      <c r="K324" s="225"/>
      <c r="L324" s="225" t="s">
        <v>508</v>
      </c>
      <c r="M324" s="142" t="s">
        <v>523</v>
      </c>
      <c r="N324" s="142" t="s">
        <v>66</v>
      </c>
      <c r="O324" s="142" t="s">
        <v>67</v>
      </c>
      <c r="P324" s="142" t="s">
        <v>68</v>
      </c>
      <c r="Q324" s="142" t="s">
        <v>69</v>
      </c>
      <c r="R324" s="123"/>
      <c r="S324" s="123"/>
      <c r="T324" s="123"/>
      <c r="U324" s="123"/>
      <c r="V324" s="114"/>
      <c r="W324" s="94"/>
      <c r="X324" s="132"/>
    </row>
    <row r="325" spans="1:24" ht="13" hidden="1" customHeight="1" outlineLevel="1" x14ac:dyDescent="0.35">
      <c r="A325" s="78"/>
      <c r="B325" s="131"/>
      <c r="C325" s="112"/>
      <c r="D325" s="112"/>
      <c r="E325" s="112"/>
      <c r="F325" s="114"/>
      <c r="H325" s="223"/>
      <c r="I325" s="223"/>
      <c r="J325" s="225"/>
      <c r="K325" s="227" t="s">
        <v>273</v>
      </c>
      <c r="L325" s="139" t="s">
        <v>522</v>
      </c>
      <c r="M325" s="451">
        <v>5.5</v>
      </c>
      <c r="N325" s="451">
        <v>7.5</v>
      </c>
      <c r="O325" s="451">
        <v>8</v>
      </c>
      <c r="P325" s="451">
        <v>10</v>
      </c>
      <c r="Q325" s="451">
        <v>10</v>
      </c>
      <c r="R325" s="123"/>
      <c r="S325" s="123"/>
      <c r="T325" s="123"/>
      <c r="U325" s="123"/>
      <c r="V325" s="114"/>
      <c r="W325" s="94"/>
      <c r="X325" s="132"/>
    </row>
    <row r="326" spans="1:24" ht="13" hidden="1" customHeight="1" outlineLevel="1" x14ac:dyDescent="0.35">
      <c r="A326" s="78"/>
      <c r="B326" s="131"/>
      <c r="C326" s="112"/>
      <c r="D326" s="112"/>
      <c r="E326" s="112"/>
      <c r="F326" s="114"/>
      <c r="G326" s="226"/>
      <c r="H326" s="223"/>
      <c r="I326" s="223"/>
      <c r="J326" s="225"/>
      <c r="K326" s="225"/>
      <c r="L326" s="139" t="s">
        <v>166</v>
      </c>
      <c r="M326" s="451">
        <v>5.5</v>
      </c>
      <c r="N326" s="451">
        <v>7.5</v>
      </c>
      <c r="O326" s="451">
        <v>8</v>
      </c>
      <c r="P326" s="451">
        <v>10</v>
      </c>
      <c r="Q326" s="451">
        <v>10</v>
      </c>
      <c r="R326" s="123"/>
      <c r="S326" s="123"/>
      <c r="T326" s="123"/>
      <c r="U326" s="123"/>
      <c r="V326" s="114"/>
      <c r="W326" s="94"/>
      <c r="X326" s="132"/>
    </row>
    <row r="327" spans="1:24" ht="13" hidden="1" customHeight="1" outlineLevel="1" x14ac:dyDescent="0.35">
      <c r="A327" s="78"/>
      <c r="B327" s="131"/>
      <c r="C327" s="112"/>
      <c r="D327" s="112"/>
      <c r="E327" s="112"/>
      <c r="F327" s="114"/>
      <c r="G327" s="226"/>
      <c r="H327" s="223"/>
      <c r="I327" s="223"/>
      <c r="J327" s="225"/>
      <c r="K327" s="225"/>
      <c r="L327" s="139" t="s">
        <v>167</v>
      </c>
      <c r="M327" s="451">
        <v>5.5</v>
      </c>
      <c r="N327" s="451">
        <v>7.5</v>
      </c>
      <c r="O327" s="451">
        <v>8</v>
      </c>
      <c r="P327" s="451">
        <v>10</v>
      </c>
      <c r="Q327" s="451">
        <v>10</v>
      </c>
      <c r="R327" s="123"/>
      <c r="S327" s="123"/>
      <c r="T327" s="123"/>
      <c r="U327" s="123"/>
      <c r="V327" s="114"/>
      <c r="W327" s="94"/>
      <c r="X327" s="132"/>
    </row>
    <row r="328" spans="1:24" ht="13" hidden="1" customHeight="1" outlineLevel="1" x14ac:dyDescent="0.35">
      <c r="A328" s="78"/>
      <c r="B328" s="131"/>
      <c r="C328" s="112"/>
      <c r="D328" s="112"/>
      <c r="E328" s="112"/>
      <c r="F328" s="114"/>
      <c r="G328" s="226"/>
      <c r="H328" s="223"/>
      <c r="I328" s="223"/>
      <c r="J328" s="225"/>
      <c r="K328" s="225"/>
      <c r="L328" s="139" t="s">
        <v>168</v>
      </c>
      <c r="M328" s="451">
        <v>5.5</v>
      </c>
      <c r="N328" s="451">
        <v>7.5</v>
      </c>
      <c r="O328" s="451">
        <v>8</v>
      </c>
      <c r="P328" s="451">
        <v>10</v>
      </c>
      <c r="Q328" s="451">
        <v>10</v>
      </c>
      <c r="R328" s="123"/>
      <c r="S328" s="123"/>
      <c r="T328" s="123"/>
      <c r="U328" s="123"/>
      <c r="V328" s="114"/>
      <c r="W328" s="94"/>
      <c r="X328" s="132"/>
    </row>
    <row r="329" spans="1:24" ht="13" hidden="1" customHeight="1" outlineLevel="1" x14ac:dyDescent="0.35">
      <c r="A329" s="78"/>
      <c r="B329" s="131"/>
      <c r="C329" s="112"/>
      <c r="D329" s="112"/>
      <c r="E329" s="112"/>
      <c r="F329" s="114"/>
      <c r="G329" s="226"/>
      <c r="H329" s="223"/>
      <c r="I329" s="223"/>
      <c r="J329" s="225"/>
      <c r="K329" s="225"/>
      <c r="L329" s="139" t="s">
        <v>169</v>
      </c>
      <c r="M329" s="451">
        <v>5.5</v>
      </c>
      <c r="N329" s="451">
        <v>7.5</v>
      </c>
      <c r="O329" s="451">
        <v>8</v>
      </c>
      <c r="P329" s="451">
        <v>10</v>
      </c>
      <c r="Q329" s="451">
        <v>10</v>
      </c>
      <c r="R329" s="123"/>
      <c r="S329" s="123"/>
      <c r="T329" s="123"/>
      <c r="U329" s="123"/>
      <c r="V329" s="114"/>
      <c r="W329" s="94"/>
      <c r="X329" s="132"/>
    </row>
    <row r="330" spans="1:24" ht="13" hidden="1" customHeight="1" outlineLevel="1" x14ac:dyDescent="0.35">
      <c r="A330" s="78"/>
      <c r="B330" s="131"/>
      <c r="C330" s="112"/>
      <c r="D330" s="112"/>
      <c r="E330" s="112"/>
      <c r="F330" s="114"/>
      <c r="G330" s="226"/>
      <c r="H330" s="223"/>
      <c r="I330" s="223"/>
      <c r="J330" s="225"/>
      <c r="K330" s="225"/>
      <c r="L330" s="139" t="s">
        <v>170</v>
      </c>
      <c r="M330" s="451">
        <v>5.5</v>
      </c>
      <c r="N330" s="451">
        <v>7.5</v>
      </c>
      <c r="O330" s="451">
        <v>8</v>
      </c>
      <c r="P330" s="451">
        <v>10</v>
      </c>
      <c r="Q330" s="451">
        <v>10</v>
      </c>
      <c r="R330" s="123"/>
      <c r="S330" s="123"/>
      <c r="T330" s="123"/>
      <c r="U330" s="123"/>
      <c r="V330" s="114"/>
      <c r="W330" s="94"/>
      <c r="X330" s="132"/>
    </row>
    <row r="331" spans="1:24" ht="13" hidden="1" customHeight="1" outlineLevel="1" x14ac:dyDescent="0.35">
      <c r="A331" s="78"/>
      <c r="B331" s="131"/>
      <c r="C331" s="112"/>
      <c r="D331" s="112"/>
      <c r="E331" s="112"/>
      <c r="F331" s="114"/>
      <c r="G331" s="226"/>
      <c r="H331" s="223"/>
      <c r="I331" s="223"/>
      <c r="J331" s="225"/>
      <c r="K331" s="225"/>
      <c r="L331" s="139" t="s">
        <v>171</v>
      </c>
      <c r="M331" s="451">
        <v>5.5</v>
      </c>
      <c r="N331" s="451">
        <v>7.5</v>
      </c>
      <c r="O331" s="451">
        <v>8</v>
      </c>
      <c r="P331" s="451">
        <v>10</v>
      </c>
      <c r="Q331" s="451">
        <v>10</v>
      </c>
      <c r="R331" s="123"/>
      <c r="S331" s="123"/>
      <c r="T331" s="123"/>
      <c r="U331" s="123"/>
      <c r="V331" s="114"/>
      <c r="W331" s="94"/>
      <c r="X331" s="132"/>
    </row>
    <row r="332" spans="1:24" ht="13" hidden="1" customHeight="1" outlineLevel="1" x14ac:dyDescent="0.35">
      <c r="A332" s="78"/>
      <c r="B332" s="131"/>
      <c r="C332" s="112"/>
      <c r="D332" s="112"/>
      <c r="E332" s="112"/>
      <c r="F332" s="114"/>
      <c r="G332" s="226"/>
      <c r="H332" s="223"/>
      <c r="I332" s="223"/>
      <c r="J332" s="225"/>
      <c r="K332" s="225"/>
      <c r="L332" s="139" t="s">
        <v>172</v>
      </c>
      <c r="M332" s="451">
        <v>5.5</v>
      </c>
      <c r="N332" s="451">
        <v>7.5</v>
      </c>
      <c r="O332" s="451">
        <v>8</v>
      </c>
      <c r="P332" s="451">
        <v>10</v>
      </c>
      <c r="Q332" s="451">
        <v>10</v>
      </c>
      <c r="R332" s="123"/>
      <c r="S332" s="123"/>
      <c r="T332" s="123"/>
      <c r="U332" s="123"/>
      <c r="V332" s="114"/>
      <c r="W332" s="94"/>
      <c r="X332" s="132"/>
    </row>
    <row r="333" spans="1:24" ht="13" hidden="1" customHeight="1" outlineLevel="1" x14ac:dyDescent="0.35">
      <c r="A333" s="78"/>
      <c r="B333" s="131"/>
      <c r="C333" s="112"/>
      <c r="D333" s="112"/>
      <c r="E333" s="112"/>
      <c r="F333" s="114"/>
      <c r="G333" s="226"/>
      <c r="H333" s="223"/>
      <c r="I333" s="223"/>
      <c r="J333" s="225"/>
      <c r="K333" s="225"/>
      <c r="L333" s="139" t="s">
        <v>173</v>
      </c>
      <c r="M333" s="451">
        <v>5.5</v>
      </c>
      <c r="N333" s="451">
        <v>7.5</v>
      </c>
      <c r="O333" s="451">
        <v>8</v>
      </c>
      <c r="P333" s="451">
        <v>10</v>
      </c>
      <c r="Q333" s="451">
        <v>10</v>
      </c>
      <c r="R333" s="123"/>
      <c r="S333" s="123"/>
      <c r="T333" s="123"/>
      <c r="U333" s="123"/>
      <c r="V333" s="114"/>
      <c r="W333" s="94"/>
      <c r="X333" s="132"/>
    </row>
    <row r="334" spans="1:24" ht="13" hidden="1" customHeight="1" outlineLevel="1" x14ac:dyDescent="0.35">
      <c r="A334" s="78"/>
      <c r="B334" s="131"/>
      <c r="C334" s="112"/>
      <c r="D334" s="112"/>
      <c r="E334" s="112"/>
      <c r="F334" s="114"/>
      <c r="G334" s="226"/>
      <c r="H334" s="223"/>
      <c r="I334" s="223"/>
      <c r="J334" s="225"/>
      <c r="K334" s="225"/>
      <c r="L334" s="139" t="s">
        <v>174</v>
      </c>
      <c r="M334" s="451">
        <v>5.5</v>
      </c>
      <c r="N334" s="451">
        <v>7.5</v>
      </c>
      <c r="O334" s="451">
        <v>8</v>
      </c>
      <c r="P334" s="451">
        <v>10</v>
      </c>
      <c r="Q334" s="451">
        <v>10</v>
      </c>
      <c r="R334" s="123"/>
      <c r="S334" s="123"/>
      <c r="T334" s="123"/>
      <c r="U334" s="123"/>
      <c r="V334" s="114"/>
      <c r="W334" s="94"/>
      <c r="X334" s="132"/>
    </row>
    <row r="335" spans="1:24" ht="13" hidden="1" customHeight="1" outlineLevel="1" x14ac:dyDescent="0.3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3" hidden="1" customHeight="1" outlineLevel="1" x14ac:dyDescent="0.3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15" hidden="1" customHeight="1" outlineLevel="1" x14ac:dyDescent="0.3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3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3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3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15" customHeight="1" outlineLevel="1" collapsed="1" thickBot="1" x14ac:dyDescent="0.4">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15" customHeight="1" outlineLevel="1" x14ac:dyDescent="0.3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3" customHeight="1" outlineLevel="1" collapsed="1" x14ac:dyDescent="0.3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3" customHeight="1" outlineLevel="1" x14ac:dyDescent="0.3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3" customHeight="1" outlineLevel="1" x14ac:dyDescent="0.3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3" customHeight="1" outlineLevel="1" x14ac:dyDescent="0.3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3" customHeight="1" outlineLevel="1" x14ac:dyDescent="0.3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3" customHeight="1" outlineLevel="1" x14ac:dyDescent="0.3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3" customHeight="1" outlineLevel="1" x14ac:dyDescent="0.3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3" customHeight="1" outlineLevel="1" x14ac:dyDescent="0.3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15" customHeight="1" outlineLevel="1" x14ac:dyDescent="0.3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15" customHeight="1" outlineLevel="1" x14ac:dyDescent="0.3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3" customHeight="1" outlineLevel="1" x14ac:dyDescent="0.35">
      <c r="A353" s="143"/>
      <c r="B353" s="79"/>
      <c r="C353" s="112"/>
      <c r="D353" s="112"/>
      <c r="E353" s="112"/>
      <c r="F353" s="156"/>
      <c r="G353" s="120"/>
      <c r="H353" s="229" t="s">
        <v>522</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3" customHeight="1" outlineLevel="1" x14ac:dyDescent="0.3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3" customHeight="1" outlineLevel="1" x14ac:dyDescent="0.3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3" customHeight="1" outlineLevel="1" x14ac:dyDescent="0.3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3" customHeight="1" outlineLevel="1" x14ac:dyDescent="0.3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3" customHeight="1" outlineLevel="1" x14ac:dyDescent="0.3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3" customHeight="1" outlineLevel="1" x14ac:dyDescent="0.3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3" customHeight="1" outlineLevel="1" x14ac:dyDescent="0.3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3" customHeight="1" outlineLevel="1" x14ac:dyDescent="0.3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3" customHeight="1" outlineLevel="1" x14ac:dyDescent="0.3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3" customHeight="1" outlineLevel="1" x14ac:dyDescent="0.3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3" customHeight="1" outlineLevel="1" x14ac:dyDescent="0.3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15" customHeight="1" outlineLevel="1" x14ac:dyDescent="0.3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3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3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3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15" hidden="1" customHeight="1" outlineLevel="1" collapsed="1" thickBot="1" x14ac:dyDescent="0.4">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15" hidden="1" customHeight="1" outlineLevel="1" x14ac:dyDescent="0.3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3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3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3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3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3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3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3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35">
      <c r="A378" s="143"/>
      <c r="B378" s="144"/>
      <c r="C378" s="112"/>
      <c r="D378" s="112"/>
      <c r="E378" s="112"/>
      <c r="F378" s="96"/>
      <c r="G378" s="96"/>
      <c r="H378" s="96"/>
      <c r="I378" s="96"/>
      <c r="J378" s="111" t="s">
        <v>290</v>
      </c>
      <c r="K378" s="111" t="s">
        <v>523</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35">
      <c r="A379" s="143"/>
      <c r="B379" s="144"/>
      <c r="C379" s="112"/>
      <c r="D379" s="112"/>
      <c r="E379" s="112"/>
      <c r="F379" s="156"/>
      <c r="G379" s="120"/>
      <c r="H379" s="120"/>
      <c r="I379" s="120"/>
      <c r="J379" s="229" t="s">
        <v>522</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3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3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3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3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3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3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3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3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3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3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3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3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15" hidden="1" customHeight="1" outlineLevel="1" x14ac:dyDescent="0.3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3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hidden="1" customHeight="1" outlineLevel="1" x14ac:dyDescent="0.3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hidden="1" customHeight="1" outlineLevel="1" x14ac:dyDescent="0.3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15" hidden="1" customHeight="1" outlineLevel="1" collapsed="1" thickBot="1" x14ac:dyDescent="0.4">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15" hidden="1" customHeight="1" outlineLevel="1" x14ac:dyDescent="0.3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3" hidden="1" customHeight="1" outlineLevel="1" collapsed="1" x14ac:dyDescent="0.35">
      <c r="A398" s="143"/>
      <c r="B398" s="131"/>
      <c r="C398" s="88"/>
      <c r="D398" s="88">
        <v>0</v>
      </c>
      <c r="E398" s="88" t="s">
        <v>1</v>
      </c>
      <c r="F398" s="89"/>
      <c r="G398" s="90" t="s">
        <v>292</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3" hidden="1" customHeight="1" outlineLevel="1" x14ac:dyDescent="0.35">
      <c r="A399" s="143"/>
      <c r="B399" s="131"/>
      <c r="C399" s="88"/>
      <c r="D399" s="95"/>
      <c r="E399" s="96"/>
      <c r="F399" s="97"/>
      <c r="G399" s="98" t="s">
        <v>511</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3" hidden="1" customHeight="1" outlineLevel="1" x14ac:dyDescent="0.3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3" hidden="1" customHeight="1" outlineLevel="1" x14ac:dyDescent="0.35">
      <c r="A401" s="143"/>
      <c r="B401" s="131"/>
      <c r="C401" s="96">
        <v>1</v>
      </c>
      <c r="D401" s="95"/>
      <c r="E401" s="96"/>
      <c r="F401" s="104"/>
      <c r="G401" s="105" t="s">
        <v>304</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3" hidden="1" customHeight="1" outlineLevel="1" x14ac:dyDescent="0.35">
      <c r="A402" s="143"/>
      <c r="B402" s="131"/>
      <c r="C402" s="96"/>
      <c r="D402" s="96"/>
      <c r="E402" s="96"/>
      <c r="F402" s="96"/>
      <c r="G402" s="110"/>
      <c r="H402" s="110"/>
      <c r="I402" s="110"/>
      <c r="J402" s="110"/>
      <c r="K402" s="110"/>
      <c r="L402" s="110"/>
      <c r="M402" s="110"/>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3" hidden="1" customHeight="1" outlineLevel="1" x14ac:dyDescent="0.35">
      <c r="A403" s="143"/>
      <c r="B403" s="131"/>
      <c r="C403" s="96"/>
      <c r="D403" s="96"/>
      <c r="E403" s="96"/>
      <c r="F403" s="96"/>
      <c r="G403" s="96"/>
      <c r="H403" s="96"/>
      <c r="I403" s="96"/>
      <c r="J403" s="96"/>
      <c r="K403" s="96"/>
      <c r="L403" s="110"/>
      <c r="M403" s="136" t="s">
        <v>294</v>
      </c>
      <c r="N403" s="136"/>
      <c r="O403" s="136"/>
      <c r="P403" s="136"/>
      <c r="Q403" s="193" t="s">
        <v>495</v>
      </c>
      <c r="R403" s="110"/>
      <c r="S403" s="110"/>
      <c r="T403" s="110"/>
      <c r="U403" s="110"/>
      <c r="V403" s="110"/>
      <c r="W403" s="94"/>
      <c r="X403" s="132"/>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3" hidden="1" customHeight="1" outlineLevel="1" x14ac:dyDescent="0.35">
      <c r="A404" s="143"/>
      <c r="B404" s="131"/>
      <c r="C404" s="96"/>
      <c r="D404" s="96"/>
      <c r="E404" s="96"/>
      <c r="F404" s="96"/>
      <c r="G404" s="111"/>
      <c r="H404" s="111"/>
      <c r="I404" s="111"/>
      <c r="J404" s="111"/>
      <c r="K404" s="111"/>
      <c r="L404" s="111" t="s">
        <v>293</v>
      </c>
      <c r="M404" s="136" t="s">
        <v>494</v>
      </c>
      <c r="N404" s="136"/>
      <c r="O404" s="136"/>
      <c r="P404" s="136"/>
      <c r="Q404" s="111"/>
      <c r="R404" s="111"/>
      <c r="S404" s="111"/>
      <c r="T404" s="111"/>
      <c r="U404" s="111"/>
      <c r="V404" s="219"/>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3" hidden="1" customHeight="1" outlineLevel="1" x14ac:dyDescent="0.35">
      <c r="A405" s="143"/>
      <c r="B405" s="131"/>
      <c r="C405" s="112"/>
      <c r="D405" s="112"/>
      <c r="E405" s="112"/>
      <c r="F405" s="96"/>
      <c r="G405" s="111"/>
      <c r="H405" s="111"/>
      <c r="I405" s="111"/>
      <c r="J405" s="111"/>
      <c r="K405" s="170" t="s">
        <v>197</v>
      </c>
      <c r="L405" s="170" t="s">
        <v>295</v>
      </c>
      <c r="M405" s="170" t="s">
        <v>259</v>
      </c>
      <c r="N405" s="170" t="s">
        <v>510</v>
      </c>
      <c r="O405" s="170" t="s">
        <v>509</v>
      </c>
      <c r="P405" s="170" t="s">
        <v>258</v>
      </c>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3" hidden="1" customHeight="1" outlineLevel="1" x14ac:dyDescent="0.35">
      <c r="A406" s="143"/>
      <c r="B406" s="131"/>
      <c r="C406" s="112"/>
      <c r="D406" s="112"/>
      <c r="E406" s="112"/>
      <c r="F406" s="114"/>
      <c r="G406" s="233"/>
      <c r="H406" s="234"/>
      <c r="I406" s="179"/>
      <c r="J406" s="179"/>
      <c r="K406" s="208" t="s">
        <v>522</v>
      </c>
      <c r="L406" s="404">
        <v>0.5</v>
      </c>
      <c r="M406" s="453">
        <v>9</v>
      </c>
      <c r="N406" s="453">
        <v>10</v>
      </c>
      <c r="O406" s="453">
        <v>10.5</v>
      </c>
      <c r="P406" s="453">
        <v>15</v>
      </c>
      <c r="Q406" s="179"/>
      <c r="R406" s="116"/>
      <c r="S406" s="116"/>
      <c r="T406" s="116"/>
      <c r="U406" s="116"/>
      <c r="V406" s="114"/>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3" hidden="1" customHeight="1" outlineLevel="1" x14ac:dyDescent="0.35">
      <c r="A407" s="143"/>
      <c r="B407" s="131"/>
      <c r="C407" s="112"/>
      <c r="D407" s="112"/>
      <c r="E407" s="112"/>
      <c r="F407" s="114"/>
      <c r="G407" s="139"/>
      <c r="H407" s="139"/>
      <c r="I407" s="116"/>
      <c r="J407" s="116"/>
      <c r="K407" s="172" t="s">
        <v>166</v>
      </c>
      <c r="L407" s="405">
        <v>0.5</v>
      </c>
      <c r="M407" s="454">
        <v>9.5</v>
      </c>
      <c r="N407" s="454">
        <v>10</v>
      </c>
      <c r="O407" s="454">
        <v>11</v>
      </c>
      <c r="P407" s="454">
        <v>15</v>
      </c>
      <c r="Q407" s="116"/>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3" hidden="1" customHeight="1" outlineLevel="1" x14ac:dyDescent="0.35">
      <c r="A408" s="143"/>
      <c r="B408" s="131"/>
      <c r="C408" s="112"/>
      <c r="D408" s="112"/>
      <c r="E408" s="112"/>
      <c r="F408" s="114"/>
      <c r="G408" s="139"/>
      <c r="H408" s="139"/>
      <c r="I408" s="116"/>
      <c r="J408" s="116"/>
      <c r="K408" s="172" t="s">
        <v>167</v>
      </c>
      <c r="L408" s="405">
        <v>0.5</v>
      </c>
      <c r="M408" s="454">
        <v>10.5</v>
      </c>
      <c r="N408" s="454">
        <v>11</v>
      </c>
      <c r="O408" s="454">
        <v>11.5</v>
      </c>
      <c r="P408" s="454">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3" hidden="1" customHeight="1" outlineLevel="1" x14ac:dyDescent="0.35">
      <c r="A409" s="143"/>
      <c r="B409" s="131"/>
      <c r="C409" s="112"/>
      <c r="D409" s="112"/>
      <c r="E409" s="112"/>
      <c r="F409" s="114"/>
      <c r="G409" s="139"/>
      <c r="H409" s="139"/>
      <c r="I409" s="116"/>
      <c r="J409" s="116"/>
      <c r="K409" s="172" t="s">
        <v>168</v>
      </c>
      <c r="L409" s="405">
        <v>0.5</v>
      </c>
      <c r="M409" s="454">
        <v>11</v>
      </c>
      <c r="N409" s="454">
        <v>11.5</v>
      </c>
      <c r="O409" s="454">
        <v>12</v>
      </c>
      <c r="P409" s="454">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3" hidden="1" customHeight="1" outlineLevel="1" x14ac:dyDescent="0.35">
      <c r="A410" s="143"/>
      <c r="B410" s="131"/>
      <c r="C410" s="112"/>
      <c r="D410" s="112"/>
      <c r="E410" s="112"/>
      <c r="F410" s="114"/>
      <c r="G410" s="139"/>
      <c r="H410" s="139"/>
      <c r="I410" s="116"/>
      <c r="J410" s="116"/>
      <c r="K410" s="172" t="s">
        <v>169</v>
      </c>
      <c r="L410" s="405">
        <v>0.5</v>
      </c>
      <c r="M410" s="454">
        <v>10</v>
      </c>
      <c r="N410" s="454">
        <v>11</v>
      </c>
      <c r="O410" s="454">
        <v>12</v>
      </c>
      <c r="P410" s="454">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3" hidden="1" customHeight="1" outlineLevel="1" x14ac:dyDescent="0.35">
      <c r="A411" s="143"/>
      <c r="B411" s="131"/>
      <c r="C411" s="112"/>
      <c r="D411" s="112"/>
      <c r="E411" s="112"/>
      <c r="F411" s="114"/>
      <c r="G411" s="139"/>
      <c r="H411" s="139"/>
      <c r="I411" s="116"/>
      <c r="J411" s="116"/>
      <c r="K411" s="172" t="s">
        <v>170</v>
      </c>
      <c r="L411" s="405">
        <v>0.5</v>
      </c>
      <c r="M411" s="454">
        <v>8</v>
      </c>
      <c r="N411" s="454">
        <v>8.5</v>
      </c>
      <c r="O411" s="454">
        <v>9.5</v>
      </c>
      <c r="P411" s="454">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3" hidden="1" customHeight="1" outlineLevel="1" x14ac:dyDescent="0.35">
      <c r="A412" s="143"/>
      <c r="B412" s="131"/>
      <c r="C412" s="112"/>
      <c r="D412" s="112"/>
      <c r="E412" s="112"/>
      <c r="F412" s="114"/>
      <c r="G412" s="139"/>
      <c r="H412" s="139"/>
      <c r="I412" s="123"/>
      <c r="J412" s="123"/>
      <c r="K412" s="235" t="s">
        <v>171</v>
      </c>
      <c r="L412" s="406">
        <v>0.5</v>
      </c>
      <c r="M412" s="411">
        <v>7</v>
      </c>
      <c r="N412" s="411">
        <v>8</v>
      </c>
      <c r="O412" s="411">
        <v>9</v>
      </c>
      <c r="P412" s="411">
        <v>15</v>
      </c>
      <c r="Q412" s="123"/>
      <c r="R412" s="123"/>
      <c r="S412" s="123"/>
      <c r="T412" s="123"/>
      <c r="U412" s="123"/>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3" hidden="1" customHeight="1" outlineLevel="1" x14ac:dyDescent="0.35">
      <c r="A413" s="143"/>
      <c r="B413" s="131"/>
      <c r="C413" s="112"/>
      <c r="D413" s="112"/>
      <c r="E413" s="112"/>
      <c r="F413" s="114"/>
      <c r="G413" s="139"/>
      <c r="H413" s="139"/>
      <c r="I413" s="123"/>
      <c r="J413" s="123"/>
      <c r="K413" s="235" t="s">
        <v>172</v>
      </c>
      <c r="L413" s="406">
        <v>0.5</v>
      </c>
      <c r="M413" s="411">
        <v>7</v>
      </c>
      <c r="N413" s="411">
        <v>8</v>
      </c>
      <c r="O413" s="411">
        <v>9</v>
      </c>
      <c r="P413" s="411">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3" hidden="1" customHeight="1" outlineLevel="1" x14ac:dyDescent="0.35">
      <c r="A414" s="143"/>
      <c r="B414" s="131"/>
      <c r="C414" s="112"/>
      <c r="D414" s="112"/>
      <c r="E414" s="112"/>
      <c r="F414" s="114"/>
      <c r="G414" s="139"/>
      <c r="H414" s="139"/>
      <c r="I414" s="123"/>
      <c r="J414" s="123"/>
      <c r="K414" s="235" t="s">
        <v>173</v>
      </c>
      <c r="L414" s="406">
        <v>0.5</v>
      </c>
      <c r="M414" s="411">
        <v>6</v>
      </c>
      <c r="N414" s="411">
        <v>7</v>
      </c>
      <c r="O414" s="411">
        <v>8</v>
      </c>
      <c r="P414" s="411">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3" hidden="1" customHeight="1" outlineLevel="1" x14ac:dyDescent="0.35">
      <c r="A415" s="143"/>
      <c r="B415" s="131"/>
      <c r="C415" s="112"/>
      <c r="D415" s="112"/>
      <c r="E415" s="112"/>
      <c r="F415" s="114"/>
      <c r="G415" s="183"/>
      <c r="H415" s="183"/>
      <c r="I415" s="182"/>
      <c r="J415" s="182"/>
      <c r="K415" s="210" t="s">
        <v>174</v>
      </c>
      <c r="L415" s="408">
        <v>0.5</v>
      </c>
      <c r="M415" s="455">
        <v>5.5</v>
      </c>
      <c r="N415" s="455">
        <v>6.5</v>
      </c>
      <c r="O415" s="455">
        <v>8</v>
      </c>
      <c r="P415" s="455">
        <v>15</v>
      </c>
      <c r="Q415" s="182"/>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3" hidden="1" customHeight="1" outlineLevel="1" x14ac:dyDescent="0.35">
      <c r="A416" s="143"/>
      <c r="B416" s="131"/>
      <c r="C416" s="112"/>
      <c r="D416" s="112"/>
      <c r="E416" s="112"/>
      <c r="F416" s="114"/>
      <c r="G416" s="123"/>
      <c r="H416" s="115"/>
      <c r="I416" s="115"/>
      <c r="J416" s="115"/>
      <c r="K416" s="115"/>
      <c r="L416" s="115"/>
      <c r="M416" s="115"/>
      <c r="N416" s="115"/>
      <c r="O416" s="115"/>
      <c r="P416" s="115"/>
      <c r="Q416" s="123"/>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5.15" hidden="1" customHeight="1" outlineLevel="1" x14ac:dyDescent="0.35">
      <c r="A417" s="143"/>
      <c r="B417" s="131"/>
      <c r="C417" s="95" t="s">
        <v>143</v>
      </c>
      <c r="D417" s="112"/>
      <c r="E417" s="112"/>
      <c r="F417" s="122"/>
      <c r="G417" s="123"/>
      <c r="H417" s="123"/>
      <c r="I417" s="123"/>
      <c r="J417" s="123"/>
      <c r="K417" s="123"/>
      <c r="L417" s="123"/>
      <c r="M417" s="123"/>
      <c r="N417" s="123"/>
      <c r="O417" s="123"/>
      <c r="P417" s="123"/>
      <c r="Q417" s="123"/>
      <c r="R417" s="123"/>
      <c r="S417" s="123"/>
      <c r="T417" s="123"/>
      <c r="U417" s="123"/>
      <c r="V417" s="114"/>
      <c r="W417" s="12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24" customHeight="1" collapsed="1" x14ac:dyDescent="0.35">
      <c r="A418" s="143"/>
      <c r="B418" s="131"/>
      <c r="C418" s="125"/>
      <c r="D418" s="125"/>
      <c r="E418" s="125"/>
      <c r="F418" s="125"/>
      <c r="G418" s="126" t="s">
        <v>292</v>
      </c>
      <c r="H418" s="127"/>
      <c r="I418" s="127"/>
      <c r="J418" s="127"/>
      <c r="K418" s="127"/>
      <c r="L418" s="127"/>
      <c r="M418" s="127"/>
      <c r="N418" s="127"/>
      <c r="O418" s="127"/>
      <c r="P418" s="127"/>
      <c r="Q418" s="127"/>
      <c r="R418" s="127"/>
      <c r="S418" s="127"/>
      <c r="T418" s="128"/>
      <c r="U418" s="128"/>
      <c r="V418" s="129" t="s">
        <v>144</v>
      </c>
      <c r="W418" s="130" t="s">
        <v>145</v>
      </c>
      <c r="X418" s="132"/>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75" hidden="1" customHeight="1" outlineLevel="1" x14ac:dyDescent="0.35">
      <c r="A419" s="143"/>
      <c r="B419" s="79"/>
      <c r="C419" s="79"/>
      <c r="D419" s="79"/>
      <c r="E419" s="79"/>
      <c r="F419" s="132"/>
      <c r="G419" s="132"/>
      <c r="H419" s="132"/>
      <c r="I419" s="132"/>
      <c r="J419" s="132"/>
      <c r="K419" s="132"/>
      <c r="L419" s="132"/>
      <c r="M419" s="132"/>
      <c r="N419" s="132"/>
      <c r="O419" s="132"/>
      <c r="P419" s="132"/>
      <c r="Q419" s="132"/>
      <c r="R419" s="132"/>
      <c r="S419" s="132"/>
      <c r="T419" s="132"/>
      <c r="U419" s="132"/>
      <c r="V419" s="132"/>
      <c r="W419" s="132"/>
      <c r="X419" s="132"/>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12.75" customHeight="1" collapsed="1" x14ac:dyDescent="0.35">
      <c r="A420" s="143"/>
      <c r="B420" s="79"/>
      <c r="C420" s="79"/>
      <c r="D420" s="79"/>
      <c r="E420" s="79"/>
      <c r="F420" s="132"/>
      <c r="G420" s="132"/>
      <c r="H420" s="132"/>
      <c r="I420" s="132"/>
      <c r="J420" s="132"/>
      <c r="K420" s="132"/>
      <c r="L420" s="132"/>
      <c r="M420" s="132"/>
      <c r="N420" s="132"/>
      <c r="O420" s="132"/>
      <c r="P420" s="132"/>
      <c r="Q420" s="132"/>
      <c r="R420" s="132"/>
      <c r="S420" s="132"/>
      <c r="T420" s="132"/>
      <c r="U420" s="132"/>
      <c r="V420" s="132"/>
      <c r="W420" s="132"/>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ht="12" customHeight="1" x14ac:dyDescent="0.35">
      <c r="A421" s="78"/>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row>
    <row r="422" spans="1:56" ht="12" customHeight="1" x14ac:dyDescent="0.35">
      <c r="A422" s="78"/>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row>
    <row r="423" spans="1:56" ht="12" customHeight="1" x14ac:dyDescent="0.35">
      <c r="A423" s="78"/>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row>
    <row r="424" spans="1:56" ht="12" customHeight="1" x14ac:dyDescent="0.3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3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3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3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3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35">
      <c r="A429"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5" priority="3" stopIfTrue="1">
      <formula>OR($N$245:$N245=1)</formula>
    </cfRule>
  </conditionalFormatting>
  <conditionalFormatting sqref="R269:R278 T269:T278 X269:X278 V269:V278 K269:P278">
    <cfRule type="expression" dxfId="4" priority="4" stopIfTrue="1">
      <formula>OR($N$245:$N245=1)</formula>
    </cfRule>
  </conditionalFormatting>
  <conditionalFormatting sqref="T295:U304">
    <cfRule type="expression" dxfId="3" priority="5" stopIfTrue="1">
      <formula>OR($N$245:$N245=1)</formula>
    </cfRule>
  </conditionalFormatting>
  <conditionalFormatting sqref="K246:K255">
    <cfRule type="expression" dxfId="2" priority="6" stopIfTrue="1">
      <formula>OR($N$245:$N246=1)</formula>
    </cfRule>
  </conditionalFormatting>
  <conditionalFormatting sqref="P296:P304">
    <cfRule type="expression" dxfId="1" priority="7" stopIfTrue="1">
      <formula>AND(P296&gt;$T296,NOT(OR($N$246:$N$60723=1)))</formula>
    </cfRule>
  </conditionalFormatting>
  <conditionalFormatting sqref="K295:K304 P295:P304">
    <cfRule type="expression" dxfId="0" priority="8" stopIfTrue="1">
      <formula>AND(K295&lt;$U295,NOT(OR($N$246:$N$60723=1)))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16384" width="11.54296875" style="7"/>
  </cols>
  <sheetData>
    <row r="1" spans="1:26"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35">
      <c r="A4" s="4"/>
      <c r="B4" s="5"/>
      <c r="C4" s="11"/>
      <c r="D4" s="11"/>
      <c r="E4" s="11" t="s">
        <v>1</v>
      </c>
      <c r="F4" s="12"/>
      <c r="G4" s="13" t="s">
        <v>487</v>
      </c>
      <c r="H4" s="12"/>
      <c r="I4" s="12"/>
      <c r="J4" s="12"/>
      <c r="K4" s="12"/>
      <c r="L4" s="12"/>
      <c r="M4" s="12"/>
      <c r="N4" s="12"/>
      <c r="O4" s="12"/>
      <c r="P4" s="12"/>
      <c r="Q4" s="12"/>
      <c r="R4" s="12"/>
      <c r="S4" s="14"/>
      <c r="T4" s="12"/>
      <c r="U4" s="14"/>
      <c r="V4" s="14"/>
      <c r="W4" s="15"/>
      <c r="X4" s="6"/>
      <c r="Y4" s="6"/>
      <c r="Z4" s="6"/>
    </row>
    <row r="5" spans="1:26"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35">
      <c r="A18" s="4"/>
      <c r="B18" s="5"/>
      <c r="C18" s="16"/>
      <c r="D18" s="16"/>
      <c r="E18" s="16"/>
      <c r="F18" s="16"/>
      <c r="G18" s="16"/>
      <c r="H18" s="16"/>
      <c r="I18" s="16"/>
      <c r="J18" s="366"/>
      <c r="K18" s="366"/>
      <c r="L18" s="366"/>
      <c r="M18" s="366"/>
      <c r="N18" s="366"/>
      <c r="O18" s="366"/>
      <c r="P18" s="366"/>
      <c r="Q18" s="366"/>
      <c r="R18" s="366"/>
      <c r="S18" s="366"/>
      <c r="T18" s="366"/>
      <c r="U18" s="366"/>
      <c r="V18" s="366"/>
      <c r="W18" s="15"/>
      <c r="X18" s="6"/>
      <c r="Y18" s="6"/>
      <c r="Z18" s="6"/>
    </row>
    <row r="19" spans="1:26" ht="12" customHeight="1" outlineLevel="1" x14ac:dyDescent="0.35">
      <c r="A19" s="4"/>
      <c r="B19" s="5"/>
      <c r="C19" s="16"/>
      <c r="D19" s="16"/>
      <c r="E19" s="16"/>
      <c r="F19" s="16"/>
      <c r="G19" s="16"/>
      <c r="H19" s="16"/>
      <c r="I19" s="16"/>
      <c r="J19" s="16"/>
      <c r="K19" s="16"/>
      <c r="L19" s="366"/>
      <c r="M19" s="366"/>
      <c r="N19" s="366"/>
      <c r="O19" s="366"/>
      <c r="P19" s="366"/>
      <c r="Q19" s="366"/>
      <c r="R19" s="366"/>
      <c r="S19" s="366"/>
      <c r="T19" s="366"/>
      <c r="U19" s="366"/>
      <c r="V19" s="366"/>
      <c r="W19" s="15"/>
      <c r="X19" s="6"/>
      <c r="Y19" s="6"/>
      <c r="Z19" s="6"/>
    </row>
    <row r="20" spans="1:26"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35">
      <c r="A23" s="4"/>
      <c r="B23" s="5"/>
      <c r="C23" s="11"/>
      <c r="D23" s="11"/>
      <c r="E23" s="11" t="s">
        <v>1</v>
      </c>
      <c r="F23" s="12"/>
      <c r="G23" s="13" t="s">
        <v>440</v>
      </c>
      <c r="H23" s="12"/>
      <c r="I23" s="12"/>
      <c r="J23" s="12"/>
      <c r="K23" s="12"/>
      <c r="L23" s="12"/>
      <c r="M23" s="12"/>
      <c r="N23" s="12"/>
      <c r="O23" s="12"/>
      <c r="P23" s="12"/>
      <c r="Q23" s="12"/>
      <c r="R23" s="12"/>
      <c r="S23" s="14"/>
      <c r="T23" s="12"/>
      <c r="U23" s="14"/>
      <c r="V23" s="14"/>
      <c r="W23" s="15"/>
      <c r="X23" s="6"/>
      <c r="Y23" s="6"/>
      <c r="Z23" s="6"/>
    </row>
    <row r="24" spans="1:26"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3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3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3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3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3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4.5" outlineLevel="1" x14ac:dyDescent="0.3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4.5" outlineLevel="1" x14ac:dyDescent="0.35">
      <c r="A32" s="4"/>
      <c r="B32" s="5"/>
      <c r="C32" s="16"/>
      <c r="D32" s="16"/>
      <c r="E32" s="16"/>
      <c r="F32" s="25"/>
      <c r="G32" s="33"/>
      <c r="H32" s="34" t="s">
        <v>116</v>
      </c>
      <c r="I32" s="409">
        <v>21</v>
      </c>
      <c r="J32" s="34"/>
      <c r="K32" s="71"/>
      <c r="L32" s="71"/>
      <c r="M32" s="71"/>
      <c r="N32" s="34"/>
      <c r="O32" s="34"/>
      <c r="P32" s="34"/>
      <c r="Q32" s="34"/>
      <c r="R32" s="34"/>
      <c r="S32" s="34"/>
      <c r="T32" s="34"/>
      <c r="U32" s="34"/>
      <c r="V32" s="34"/>
      <c r="W32" s="15"/>
      <c r="X32" s="6"/>
      <c r="Y32" s="6"/>
      <c r="Z32" s="6"/>
    </row>
    <row r="33" spans="1:26" ht="14.5" outlineLevel="1" x14ac:dyDescent="0.35">
      <c r="A33" s="4"/>
      <c r="B33" s="5"/>
      <c r="C33" s="16"/>
      <c r="D33" s="16"/>
      <c r="E33" s="16"/>
      <c r="F33" s="25"/>
      <c r="G33" s="33"/>
      <c r="H33" s="34"/>
      <c r="I33" s="409">
        <v>5</v>
      </c>
      <c r="J33" s="34"/>
      <c r="K33" s="71"/>
      <c r="L33" s="71"/>
      <c r="M33" s="356"/>
      <c r="N33" s="360"/>
      <c r="O33" s="34"/>
      <c r="P33" s="34"/>
      <c r="Q33" s="34"/>
      <c r="R33" s="34"/>
      <c r="S33" s="34"/>
      <c r="T33" s="34"/>
      <c r="U33" s="34"/>
      <c r="V33" s="34"/>
      <c r="W33" s="15"/>
      <c r="X33" s="6"/>
      <c r="Y33" s="6"/>
      <c r="Z33" s="6"/>
    </row>
    <row r="34" spans="1:26" ht="14.5" outlineLevel="1" x14ac:dyDescent="0.35">
      <c r="A34" s="4"/>
      <c r="B34" s="5"/>
      <c r="C34" s="16"/>
      <c r="D34" s="16"/>
      <c r="E34" s="16"/>
      <c r="F34" s="25"/>
      <c r="G34" s="33"/>
      <c r="H34" s="34"/>
      <c r="I34" s="409">
        <v>5</v>
      </c>
      <c r="J34" s="34"/>
      <c r="K34" s="71"/>
      <c r="L34" s="71"/>
      <c r="M34" s="356"/>
      <c r="N34" s="359"/>
      <c r="O34" s="357"/>
      <c r="P34" s="34"/>
      <c r="Q34" s="34"/>
      <c r="R34" s="34"/>
      <c r="S34" s="34"/>
      <c r="T34" s="34"/>
      <c r="U34" s="34"/>
      <c r="V34" s="34"/>
      <c r="W34" s="15"/>
      <c r="X34" s="6"/>
      <c r="Y34" s="6"/>
      <c r="Z34" s="6"/>
    </row>
    <row r="35" spans="1:26" ht="14.5" outlineLevel="1" x14ac:dyDescent="0.35">
      <c r="A35" s="4"/>
      <c r="B35" s="5"/>
      <c r="C35" s="16"/>
      <c r="D35" s="16"/>
      <c r="E35" s="16"/>
      <c r="F35" s="25"/>
      <c r="G35" s="33"/>
      <c r="H35" s="34"/>
      <c r="I35" s="409">
        <v>5</v>
      </c>
      <c r="J35" s="34"/>
      <c r="K35" s="71"/>
      <c r="L35" s="71"/>
      <c r="M35" s="356"/>
      <c r="N35" s="359"/>
      <c r="O35" s="357"/>
      <c r="P35" s="34"/>
      <c r="Q35" s="34"/>
      <c r="R35" s="34"/>
      <c r="S35" s="34"/>
      <c r="T35" s="34"/>
      <c r="U35" s="34"/>
      <c r="V35" s="34"/>
      <c r="W35" s="15"/>
      <c r="X35" s="6"/>
      <c r="Y35" s="6"/>
      <c r="Z35" s="6"/>
    </row>
    <row r="36" spans="1:26" ht="14.5" outlineLevel="1" x14ac:dyDescent="0.3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4.5" outlineLevel="1" x14ac:dyDescent="0.35">
      <c r="A37" s="4"/>
      <c r="B37" s="5"/>
      <c r="C37" s="16"/>
      <c r="D37" s="16"/>
      <c r="E37" s="16"/>
      <c r="F37" s="25"/>
      <c r="G37" s="33"/>
      <c r="H37" s="34" t="s">
        <v>124</v>
      </c>
      <c r="I37" s="410">
        <v>43556</v>
      </c>
      <c r="J37" s="34"/>
      <c r="K37" s="71"/>
      <c r="L37" s="71"/>
      <c r="M37" s="356"/>
      <c r="N37" s="359"/>
      <c r="O37" s="357"/>
      <c r="P37" s="34"/>
      <c r="Q37" s="34"/>
      <c r="R37" s="34"/>
      <c r="S37" s="34"/>
      <c r="T37" s="34"/>
      <c r="U37" s="34"/>
      <c r="V37" s="34"/>
      <c r="W37" s="15"/>
      <c r="X37" s="6"/>
      <c r="Y37" s="6"/>
      <c r="Z37" s="6"/>
    </row>
    <row r="38" spans="1:26" ht="14.5" outlineLevel="1" x14ac:dyDescent="0.3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4" customHeight="1" outlineLevel="1" x14ac:dyDescent="0.35">
      <c r="A39" s="4"/>
      <c r="B39" s="5"/>
      <c r="C39" s="16"/>
      <c r="D39" s="16"/>
      <c r="E39" s="16"/>
      <c r="F39" s="25"/>
      <c r="G39" s="33"/>
      <c r="H39" s="34" t="s">
        <v>117</v>
      </c>
      <c r="I39" s="409">
        <v>10</v>
      </c>
      <c r="J39" s="34"/>
      <c r="K39" s="34"/>
      <c r="L39" s="34"/>
      <c r="M39" s="34"/>
      <c r="N39" s="34"/>
      <c r="O39" s="34"/>
      <c r="P39" s="34"/>
      <c r="Q39" s="34"/>
      <c r="R39" s="34"/>
      <c r="S39" s="34"/>
      <c r="T39" s="34"/>
      <c r="U39" s="34"/>
      <c r="V39" s="34"/>
      <c r="W39" s="15"/>
      <c r="X39" s="6"/>
      <c r="Y39" s="6"/>
      <c r="Z39" s="6"/>
    </row>
    <row r="40" spans="1:26" ht="14.5" outlineLevel="1" x14ac:dyDescent="0.3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4.5" outlineLevel="1" x14ac:dyDescent="0.35">
      <c r="A41" s="4"/>
      <c r="B41" s="5"/>
      <c r="C41" s="16"/>
      <c r="D41" s="16"/>
      <c r="E41" s="16"/>
      <c r="F41" s="25"/>
      <c r="G41" s="363" t="s">
        <v>441</v>
      </c>
      <c r="H41" s="34"/>
      <c r="I41" s="34"/>
      <c r="J41" s="34"/>
      <c r="K41" s="358"/>
      <c r="L41" s="358"/>
      <c r="M41" s="358"/>
      <c r="N41" s="34"/>
      <c r="O41" s="34"/>
      <c r="P41" s="34"/>
      <c r="Q41" s="34"/>
      <c r="R41" s="34"/>
      <c r="S41" s="34"/>
      <c r="T41" s="34"/>
      <c r="U41" s="34"/>
      <c r="V41" s="34"/>
      <c r="W41" s="15"/>
      <c r="X41" s="6"/>
      <c r="Y41" s="6"/>
      <c r="Z41" s="6"/>
    </row>
    <row r="42" spans="1:26" ht="14.5" outlineLevel="1" x14ac:dyDescent="0.3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4.5" outlineLevel="1" x14ac:dyDescent="0.3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4.5" outlineLevel="1" x14ac:dyDescent="0.35">
      <c r="A44" s="4"/>
      <c r="B44" s="5"/>
      <c r="C44" s="16"/>
      <c r="D44" s="16"/>
      <c r="E44" s="16"/>
      <c r="F44" s="25"/>
      <c r="G44" s="33"/>
      <c r="H44" s="361" t="s">
        <v>77</v>
      </c>
      <c r="I44" s="409">
        <v>25</v>
      </c>
      <c r="J44" s="409">
        <v>250</v>
      </c>
      <c r="K44" s="71"/>
      <c r="L44" s="71"/>
      <c r="M44" s="71"/>
      <c r="N44" s="34"/>
      <c r="O44" s="34"/>
      <c r="P44" s="34"/>
      <c r="Q44" s="34"/>
      <c r="R44" s="34"/>
      <c r="S44" s="34"/>
      <c r="T44" s="34"/>
      <c r="U44" s="34"/>
      <c r="V44" s="34"/>
      <c r="W44" s="15"/>
      <c r="X44" s="6"/>
      <c r="Y44" s="6"/>
      <c r="Z44" s="6"/>
    </row>
    <row r="45" spans="1:26" ht="14.5" outlineLevel="1" x14ac:dyDescent="0.35">
      <c r="A45" s="4"/>
      <c r="B45" s="5"/>
      <c r="C45" s="16"/>
      <c r="D45" s="16"/>
      <c r="E45" s="16"/>
      <c r="F45" s="25"/>
      <c r="G45" s="33"/>
      <c r="H45" s="361" t="s">
        <v>80</v>
      </c>
      <c r="I45" s="409">
        <v>20</v>
      </c>
      <c r="J45" s="409">
        <v>250</v>
      </c>
      <c r="K45" s="71"/>
      <c r="L45" s="71"/>
      <c r="M45" s="71"/>
      <c r="N45" s="34"/>
      <c r="O45" s="34"/>
      <c r="P45" s="34"/>
      <c r="Q45" s="34"/>
      <c r="R45" s="34"/>
      <c r="S45" s="34"/>
      <c r="T45" s="34"/>
      <c r="U45" s="34"/>
      <c r="V45" s="34"/>
      <c r="W45" s="15"/>
      <c r="X45" s="6"/>
      <c r="Y45" s="6"/>
      <c r="Z45" s="6"/>
    </row>
    <row r="46" spans="1:26" ht="14.5" outlineLevel="1" x14ac:dyDescent="0.35">
      <c r="A46" s="4"/>
      <c r="B46" s="5"/>
      <c r="C46" s="16"/>
      <c r="D46" s="16"/>
      <c r="E46" s="16"/>
      <c r="F46" s="25"/>
      <c r="G46" s="33"/>
      <c r="H46" s="361" t="s">
        <v>79</v>
      </c>
      <c r="I46" s="409">
        <v>15</v>
      </c>
      <c r="J46" s="409">
        <v>250</v>
      </c>
      <c r="K46" s="71"/>
      <c r="L46" s="71"/>
      <c r="M46" s="71"/>
      <c r="N46" s="34"/>
      <c r="O46" s="34"/>
      <c r="P46" s="34"/>
      <c r="Q46" s="34"/>
      <c r="R46" s="34"/>
      <c r="S46" s="34"/>
      <c r="T46" s="34"/>
      <c r="U46" s="34"/>
      <c r="V46" s="34"/>
      <c r="W46" s="15"/>
      <c r="X46" s="6"/>
      <c r="Y46" s="6"/>
      <c r="Z46" s="6"/>
    </row>
    <row r="47" spans="1:26" ht="14.5" outlineLevel="1" x14ac:dyDescent="0.35">
      <c r="A47" s="4"/>
      <c r="B47" s="5"/>
      <c r="C47" s="16"/>
      <c r="D47" s="16"/>
      <c r="E47" s="16"/>
      <c r="F47" s="25"/>
      <c r="G47" s="33"/>
      <c r="H47" s="361" t="s">
        <v>82</v>
      </c>
      <c r="I47" s="409">
        <v>25</v>
      </c>
      <c r="J47" s="409">
        <v>250</v>
      </c>
      <c r="K47" s="71"/>
      <c r="L47" s="71"/>
      <c r="M47" s="71"/>
      <c r="N47" s="34"/>
      <c r="O47" s="34"/>
      <c r="P47" s="34"/>
      <c r="Q47" s="34"/>
      <c r="R47" s="34"/>
      <c r="S47" s="34"/>
      <c r="T47" s="34"/>
      <c r="U47" s="34"/>
      <c r="V47" s="34"/>
      <c r="W47" s="15"/>
      <c r="X47" s="6"/>
      <c r="Y47" s="6"/>
      <c r="Z47" s="6"/>
    </row>
    <row r="48" spans="1:26" ht="14.5" outlineLevel="1" x14ac:dyDescent="0.35">
      <c r="A48" s="4"/>
      <c r="B48" s="5"/>
      <c r="C48" s="16"/>
      <c r="D48" s="16"/>
      <c r="E48" s="16"/>
      <c r="F48" s="25"/>
      <c r="G48" s="33"/>
      <c r="H48" s="361" t="s">
        <v>301</v>
      </c>
      <c r="I48" s="409">
        <v>25</v>
      </c>
      <c r="J48" s="409">
        <v>250</v>
      </c>
      <c r="K48" s="71"/>
      <c r="L48" s="71"/>
      <c r="M48" s="71"/>
      <c r="N48" s="34"/>
      <c r="O48" s="34"/>
      <c r="P48" s="34"/>
      <c r="Q48" s="34"/>
      <c r="R48" s="34"/>
      <c r="S48" s="34"/>
      <c r="T48" s="34"/>
      <c r="U48" s="34"/>
      <c r="V48" s="34"/>
      <c r="W48" s="15"/>
      <c r="X48" s="6"/>
      <c r="Y48" s="6"/>
      <c r="Z48" s="6"/>
    </row>
    <row r="49" spans="1:26" ht="14.5" outlineLevel="1" x14ac:dyDescent="0.35">
      <c r="A49" s="4"/>
      <c r="B49" s="5"/>
      <c r="C49" s="16"/>
      <c r="D49" s="16"/>
      <c r="E49" s="16"/>
      <c r="F49" s="25"/>
      <c r="G49" s="33"/>
      <c r="H49" s="361" t="s">
        <v>85</v>
      </c>
      <c r="I49" s="409">
        <v>30</v>
      </c>
      <c r="J49" s="409">
        <v>250</v>
      </c>
      <c r="K49" s="71"/>
      <c r="L49" s="71"/>
      <c r="M49" s="71"/>
      <c r="N49" s="34"/>
      <c r="O49" s="34"/>
      <c r="P49" s="34"/>
      <c r="Q49" s="34"/>
      <c r="R49" s="34"/>
      <c r="S49" s="34"/>
      <c r="T49" s="34"/>
      <c r="U49" s="34"/>
      <c r="V49" s="34"/>
      <c r="W49" s="15"/>
      <c r="X49" s="6"/>
      <c r="Y49" s="6"/>
      <c r="Z49" s="6"/>
    </row>
    <row r="50" spans="1:26" ht="14.5" outlineLevel="1" x14ac:dyDescent="0.35">
      <c r="A50" s="4"/>
      <c r="B50" s="5"/>
      <c r="C50" s="16"/>
      <c r="D50" s="16"/>
      <c r="E50" s="16"/>
      <c r="F50" s="25"/>
      <c r="G50" s="33"/>
      <c r="H50" s="361" t="s">
        <v>76</v>
      </c>
      <c r="I50" s="409">
        <v>30</v>
      </c>
      <c r="J50" s="409">
        <v>250</v>
      </c>
      <c r="K50" s="71"/>
      <c r="L50" s="71"/>
      <c r="M50" s="71"/>
      <c r="N50" s="34"/>
      <c r="O50" s="34"/>
      <c r="P50" s="34"/>
      <c r="Q50" s="34"/>
      <c r="R50" s="34"/>
      <c r="S50" s="34"/>
      <c r="T50" s="34"/>
      <c r="U50" s="34"/>
      <c r="V50" s="34"/>
      <c r="W50" s="15"/>
      <c r="X50" s="6"/>
      <c r="Y50" s="6"/>
      <c r="Z50" s="6"/>
    </row>
    <row r="51" spans="1:26" ht="14.5" outlineLevel="1" x14ac:dyDescent="0.35">
      <c r="A51" s="4"/>
      <c r="B51" s="5"/>
      <c r="C51" s="16"/>
      <c r="D51" s="16"/>
      <c r="E51" s="16"/>
      <c r="F51" s="25"/>
      <c r="G51" s="33"/>
      <c r="H51" s="361" t="s">
        <v>81</v>
      </c>
      <c r="I51" s="409">
        <v>25</v>
      </c>
      <c r="J51" s="409">
        <v>250</v>
      </c>
      <c r="K51" s="71"/>
      <c r="L51" s="71"/>
      <c r="M51" s="71"/>
      <c r="N51" s="34"/>
      <c r="O51" s="34"/>
      <c r="P51" s="34"/>
      <c r="Q51" s="34"/>
      <c r="R51" s="34"/>
      <c r="S51" s="34"/>
      <c r="T51" s="34"/>
      <c r="U51" s="34"/>
      <c r="V51" s="34"/>
      <c r="W51" s="15"/>
      <c r="X51" s="6"/>
      <c r="Y51" s="6"/>
      <c r="Z51" s="6"/>
    </row>
    <row r="52" spans="1:26" ht="14.5" outlineLevel="1" x14ac:dyDescent="0.35">
      <c r="A52" s="4"/>
      <c r="B52" s="5"/>
      <c r="C52" s="16"/>
      <c r="D52" s="16"/>
      <c r="E52" s="16"/>
      <c r="F52" s="25"/>
      <c r="G52" s="33"/>
      <c r="H52" s="361" t="s">
        <v>78</v>
      </c>
      <c r="I52" s="409">
        <v>25</v>
      </c>
      <c r="J52" s="409">
        <v>250</v>
      </c>
      <c r="K52" s="71"/>
      <c r="L52" s="71"/>
      <c r="M52" s="71"/>
      <c r="N52" s="34"/>
      <c r="O52" s="34"/>
      <c r="P52" s="34"/>
      <c r="Q52" s="34"/>
      <c r="R52" s="34"/>
      <c r="S52" s="34"/>
      <c r="T52" s="34"/>
      <c r="U52" s="34"/>
      <c r="V52" s="34"/>
      <c r="W52" s="15"/>
      <c r="X52" s="6"/>
      <c r="Y52" s="6"/>
      <c r="Z52" s="6"/>
    </row>
    <row r="53" spans="1:26" ht="14.5" outlineLevel="1" x14ac:dyDescent="0.35">
      <c r="A53" s="4"/>
      <c r="B53" s="5"/>
      <c r="C53" s="16"/>
      <c r="D53" s="16"/>
      <c r="E53" s="16"/>
      <c r="F53" s="25"/>
      <c r="G53" s="33"/>
      <c r="H53" s="361" t="s">
        <v>86</v>
      </c>
      <c r="I53" s="409">
        <v>25</v>
      </c>
      <c r="J53" s="409">
        <v>250</v>
      </c>
      <c r="K53" s="71"/>
      <c r="L53" s="71"/>
      <c r="M53" s="71"/>
      <c r="N53" s="34"/>
      <c r="O53" s="34"/>
      <c r="P53" s="34"/>
      <c r="Q53" s="34"/>
      <c r="R53" s="34"/>
      <c r="S53" s="34"/>
      <c r="T53" s="34"/>
      <c r="U53" s="34"/>
      <c r="V53" s="34"/>
      <c r="W53" s="15"/>
      <c r="X53" s="6"/>
      <c r="Y53" s="6"/>
      <c r="Z53" s="6"/>
    </row>
    <row r="54" spans="1:26" ht="14.5" outlineLevel="1" x14ac:dyDescent="0.35">
      <c r="A54" s="4"/>
      <c r="B54" s="5"/>
      <c r="C54" s="16"/>
      <c r="D54" s="16"/>
      <c r="E54" s="16"/>
      <c r="F54" s="25"/>
      <c r="G54" s="33"/>
      <c r="H54" s="361" t="s">
        <v>87</v>
      </c>
      <c r="I54" s="409">
        <v>25</v>
      </c>
      <c r="J54" s="409">
        <v>250</v>
      </c>
      <c r="K54" s="71"/>
      <c r="L54" s="71"/>
      <c r="M54" s="71"/>
      <c r="N54" s="34"/>
      <c r="O54" s="34"/>
      <c r="P54" s="34"/>
      <c r="Q54" s="34"/>
      <c r="R54" s="34"/>
      <c r="S54" s="34"/>
      <c r="T54" s="34"/>
      <c r="U54" s="34"/>
      <c r="V54" s="34"/>
      <c r="W54" s="15"/>
      <c r="X54" s="6"/>
      <c r="Y54" s="6"/>
      <c r="Z54" s="6"/>
    </row>
    <row r="55" spans="1:26" ht="14.5" outlineLevel="1" x14ac:dyDescent="0.35">
      <c r="A55" s="4"/>
      <c r="B55" s="5"/>
      <c r="C55" s="16"/>
      <c r="D55" s="16"/>
      <c r="E55" s="16"/>
      <c r="F55" s="25"/>
      <c r="G55" s="33"/>
      <c r="H55" s="361" t="s">
        <v>88</v>
      </c>
      <c r="I55" s="409">
        <v>25</v>
      </c>
      <c r="J55" s="409">
        <v>250</v>
      </c>
      <c r="K55" s="71"/>
      <c r="L55" s="71"/>
      <c r="M55" s="71"/>
      <c r="N55" s="34"/>
      <c r="O55" s="34"/>
      <c r="P55" s="34"/>
      <c r="Q55" s="34"/>
      <c r="R55" s="34"/>
      <c r="S55" s="34"/>
      <c r="T55" s="34"/>
      <c r="U55" s="34"/>
      <c r="V55" s="34"/>
      <c r="W55" s="15"/>
      <c r="X55" s="6"/>
      <c r="Y55" s="6"/>
      <c r="Z55" s="6"/>
    </row>
    <row r="56" spans="1:26" ht="14.5" outlineLevel="1" x14ac:dyDescent="0.3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4.5" outlineLevel="1" x14ac:dyDescent="0.3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4.5" outlineLevel="1" x14ac:dyDescent="0.35">
      <c r="A58" s="4"/>
      <c r="B58" s="5"/>
      <c r="C58" s="16"/>
      <c r="D58" s="16"/>
      <c r="E58" s="16"/>
      <c r="F58" s="25"/>
      <c r="G58" s="33"/>
      <c r="H58" s="34" t="s">
        <v>119</v>
      </c>
      <c r="I58" s="456">
        <f>MIN(I65:I75)</f>
        <v>43794</v>
      </c>
      <c r="J58" s="34"/>
      <c r="K58" s="34"/>
      <c r="L58" s="34"/>
      <c r="M58" s="34"/>
      <c r="N58" s="34"/>
      <c r="O58" s="34"/>
      <c r="P58" s="34"/>
      <c r="Q58" s="34"/>
      <c r="R58" s="34"/>
      <c r="S58" s="34"/>
      <c r="T58" s="34"/>
      <c r="U58" s="34"/>
      <c r="V58" s="34"/>
      <c r="W58" s="15"/>
      <c r="X58" s="6"/>
      <c r="Y58" s="6"/>
      <c r="Z58" s="6"/>
    </row>
    <row r="59" spans="1:26" ht="14.5" outlineLevel="1" x14ac:dyDescent="0.3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4.5" outlineLevel="1" x14ac:dyDescent="0.35">
      <c r="A60" s="4"/>
      <c r="B60" s="5"/>
      <c r="C60" s="16"/>
      <c r="D60" s="16"/>
      <c r="E60" s="16"/>
      <c r="F60" s="25"/>
      <c r="G60" s="33"/>
      <c r="H60" s="34" t="s">
        <v>120</v>
      </c>
      <c r="I60" s="409">
        <v>10</v>
      </c>
      <c r="J60" s="34"/>
      <c r="K60" s="71"/>
      <c r="L60" s="71"/>
      <c r="M60" s="71"/>
      <c r="N60" s="34"/>
      <c r="O60" s="34"/>
      <c r="P60" s="34"/>
      <c r="Q60" s="34"/>
      <c r="R60" s="34"/>
      <c r="S60" s="34"/>
      <c r="T60" s="34"/>
      <c r="U60" s="34"/>
      <c r="V60" s="34"/>
      <c r="W60" s="15"/>
      <c r="X60" s="6"/>
      <c r="Y60" s="6"/>
      <c r="Z60" s="6"/>
    </row>
    <row r="61" spans="1:26" ht="14.5" outlineLevel="1" x14ac:dyDescent="0.35">
      <c r="A61" s="4"/>
      <c r="B61" s="5"/>
      <c r="C61" s="16"/>
      <c r="D61" s="16"/>
      <c r="E61" s="16"/>
      <c r="F61" s="25"/>
      <c r="G61" s="33"/>
      <c r="H61" s="34"/>
      <c r="I61" s="409">
        <v>27</v>
      </c>
      <c r="J61" s="34"/>
      <c r="K61" s="71"/>
      <c r="L61" s="71"/>
      <c r="M61" s="71"/>
      <c r="N61" s="34"/>
      <c r="O61" s="34"/>
      <c r="P61" s="34"/>
      <c r="Q61" s="34"/>
      <c r="R61" s="34"/>
      <c r="S61" s="34"/>
      <c r="T61" s="34"/>
      <c r="U61" s="34"/>
      <c r="V61" s="34"/>
      <c r="W61" s="15"/>
      <c r="X61" s="6"/>
      <c r="Y61" s="6"/>
      <c r="Z61" s="6"/>
    </row>
    <row r="62" spans="1:26" ht="14.5" outlineLevel="1" x14ac:dyDescent="0.3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4.5" outlineLevel="1" x14ac:dyDescent="0.3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4.5" outlineLevel="1" x14ac:dyDescent="0.3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4.5" outlineLevel="1" x14ac:dyDescent="0.35">
      <c r="A65" s="4"/>
      <c r="B65" s="5"/>
      <c r="C65" s="16"/>
      <c r="D65" s="16"/>
      <c r="E65" s="16"/>
      <c r="F65" s="25"/>
      <c r="G65" s="33"/>
      <c r="H65" s="361" t="s">
        <v>77</v>
      </c>
      <c r="I65" s="410">
        <v>43804</v>
      </c>
      <c r="J65" s="34"/>
      <c r="K65" s="71"/>
      <c r="L65" s="71"/>
      <c r="M65" s="71"/>
      <c r="N65" s="34"/>
      <c r="O65" s="34"/>
      <c r="P65" s="34"/>
      <c r="Q65" s="34"/>
      <c r="R65" s="34"/>
      <c r="S65" s="34"/>
      <c r="T65" s="34"/>
      <c r="U65" s="34"/>
      <c r="V65" s="34"/>
      <c r="W65" s="15"/>
      <c r="X65" s="6"/>
      <c r="Y65" s="6"/>
      <c r="Z65" s="6"/>
    </row>
    <row r="66" spans="1:26" ht="14.5" outlineLevel="1" x14ac:dyDescent="0.35">
      <c r="A66" s="4"/>
      <c r="B66" s="5"/>
      <c r="C66" s="16"/>
      <c r="D66" s="16"/>
      <c r="E66" s="16"/>
      <c r="F66" s="25"/>
      <c r="G66" s="33"/>
      <c r="H66" s="361" t="s">
        <v>80</v>
      </c>
      <c r="I66" s="410">
        <v>43804</v>
      </c>
      <c r="J66" s="34"/>
      <c r="K66" s="71"/>
      <c r="L66" s="71"/>
      <c r="M66" s="71"/>
      <c r="N66" s="34"/>
      <c r="O66" s="34"/>
      <c r="P66" s="34"/>
      <c r="Q66" s="34"/>
      <c r="R66" s="34"/>
      <c r="S66" s="34"/>
      <c r="T66" s="34"/>
      <c r="U66" s="34"/>
      <c r="V66" s="34"/>
      <c r="W66" s="15"/>
      <c r="X66" s="6"/>
      <c r="Y66" s="6"/>
      <c r="Z66" s="6"/>
    </row>
    <row r="67" spans="1:26" ht="14.5" outlineLevel="1" x14ac:dyDescent="0.35">
      <c r="A67" s="4"/>
      <c r="B67" s="5"/>
      <c r="C67" s="16"/>
      <c r="D67" s="16"/>
      <c r="E67" s="16"/>
      <c r="F67" s="25"/>
      <c r="G67" s="33"/>
      <c r="H67" s="361" t="s">
        <v>79</v>
      </c>
      <c r="I67" s="410">
        <v>43804</v>
      </c>
      <c r="J67" s="34"/>
      <c r="K67" s="71"/>
      <c r="L67" s="71"/>
      <c r="M67" s="71"/>
      <c r="N67" s="34"/>
      <c r="O67" s="34"/>
      <c r="P67" s="34"/>
      <c r="Q67" s="34"/>
      <c r="R67" s="34"/>
      <c r="S67" s="34"/>
      <c r="T67" s="34"/>
      <c r="U67" s="34"/>
      <c r="V67" s="34"/>
      <c r="W67" s="15"/>
      <c r="X67" s="6"/>
      <c r="Y67" s="6"/>
      <c r="Z67" s="6"/>
    </row>
    <row r="68" spans="1:26" ht="14.5" outlineLevel="1" x14ac:dyDescent="0.35">
      <c r="A68" s="4"/>
      <c r="B68" s="5"/>
      <c r="C68" s="16"/>
      <c r="D68" s="16"/>
      <c r="E68" s="16"/>
      <c r="F68" s="25"/>
      <c r="G68" s="33"/>
      <c r="H68" s="361" t="s">
        <v>82</v>
      </c>
      <c r="I68" s="410">
        <v>43794</v>
      </c>
      <c r="J68" s="34"/>
      <c r="K68" s="71"/>
      <c r="L68" s="71"/>
      <c r="M68" s="71"/>
      <c r="N68" s="34"/>
      <c r="O68" s="34"/>
      <c r="P68" s="34"/>
      <c r="Q68" s="34"/>
      <c r="R68" s="34"/>
      <c r="S68" s="34"/>
      <c r="T68" s="34"/>
      <c r="U68" s="34"/>
      <c r="V68" s="34"/>
      <c r="W68" s="15"/>
      <c r="X68" s="6"/>
      <c r="Y68" s="6"/>
      <c r="Z68" s="6"/>
    </row>
    <row r="69" spans="1:26" ht="14.5" outlineLevel="1" x14ac:dyDescent="0.35">
      <c r="A69" s="4"/>
      <c r="B69" s="5"/>
      <c r="C69" s="16"/>
      <c r="D69" s="16"/>
      <c r="E69" s="16"/>
      <c r="F69" s="25"/>
      <c r="G69" s="33"/>
      <c r="H69" s="361" t="s">
        <v>85</v>
      </c>
      <c r="I69" s="410">
        <v>43794</v>
      </c>
      <c r="J69" s="34"/>
      <c r="K69" s="71"/>
      <c r="L69" s="71"/>
      <c r="M69" s="71"/>
      <c r="N69" s="34"/>
      <c r="O69" s="34"/>
      <c r="P69" s="34"/>
      <c r="Q69" s="34"/>
      <c r="R69" s="34"/>
      <c r="S69" s="34"/>
      <c r="T69" s="34"/>
      <c r="U69" s="34"/>
      <c r="V69" s="34"/>
      <c r="W69" s="15"/>
      <c r="X69" s="6"/>
      <c r="Y69" s="6"/>
      <c r="Z69" s="6"/>
    </row>
    <row r="70" spans="1:26" ht="14.5" outlineLevel="1" x14ac:dyDescent="0.35">
      <c r="A70" s="4"/>
      <c r="B70" s="5"/>
      <c r="C70" s="16"/>
      <c r="D70" s="16"/>
      <c r="E70" s="16"/>
      <c r="F70" s="25"/>
      <c r="G70" s="33"/>
      <c r="H70" s="361" t="s">
        <v>76</v>
      </c>
      <c r="I70" s="410">
        <v>43794</v>
      </c>
      <c r="J70" s="34"/>
      <c r="K70" s="71"/>
      <c r="L70" s="71"/>
      <c r="M70" s="71"/>
      <c r="N70" s="34"/>
      <c r="O70" s="34"/>
      <c r="P70" s="34"/>
      <c r="Q70" s="34"/>
      <c r="R70" s="34"/>
      <c r="S70" s="34"/>
      <c r="T70" s="34"/>
      <c r="U70" s="34"/>
      <c r="V70" s="34"/>
      <c r="W70" s="15"/>
      <c r="X70" s="6"/>
      <c r="Y70" s="6"/>
      <c r="Z70" s="6"/>
    </row>
    <row r="71" spans="1:26" ht="14.5" outlineLevel="1" x14ac:dyDescent="0.35">
      <c r="A71" s="4"/>
      <c r="B71" s="5"/>
      <c r="C71" s="16"/>
      <c r="D71" s="16"/>
      <c r="E71" s="16"/>
      <c r="F71" s="25"/>
      <c r="G71" s="33"/>
      <c r="H71" s="361" t="s">
        <v>81</v>
      </c>
      <c r="I71" s="410">
        <v>43804</v>
      </c>
      <c r="J71" s="34"/>
      <c r="K71" s="71"/>
      <c r="L71" s="71"/>
      <c r="M71" s="71"/>
      <c r="N71" s="34"/>
      <c r="O71" s="34"/>
      <c r="P71" s="34"/>
      <c r="Q71" s="34"/>
      <c r="R71" s="34"/>
      <c r="S71" s="34"/>
      <c r="T71" s="34"/>
      <c r="U71" s="34"/>
      <c r="V71" s="34"/>
      <c r="W71" s="15"/>
      <c r="X71" s="6"/>
      <c r="Y71" s="6"/>
      <c r="Z71" s="6"/>
    </row>
    <row r="72" spans="1:26" ht="14.5" outlineLevel="1" x14ac:dyDescent="0.35">
      <c r="A72" s="4"/>
      <c r="B72" s="5"/>
      <c r="C72" s="16"/>
      <c r="D72" s="16"/>
      <c r="E72" s="16"/>
      <c r="F72" s="25"/>
      <c r="G72" s="33"/>
      <c r="H72" s="361" t="s">
        <v>78</v>
      </c>
      <c r="I72" s="410">
        <v>43804</v>
      </c>
      <c r="J72" s="34"/>
      <c r="K72" s="71"/>
      <c r="L72" s="71"/>
      <c r="M72" s="71"/>
      <c r="N72" s="34"/>
      <c r="O72" s="34"/>
      <c r="P72" s="34"/>
      <c r="Q72" s="34"/>
      <c r="R72" s="34"/>
      <c r="S72" s="34"/>
      <c r="T72" s="34"/>
      <c r="U72" s="34"/>
      <c r="V72" s="34"/>
      <c r="W72" s="15"/>
      <c r="X72" s="6"/>
      <c r="Y72" s="6"/>
      <c r="Z72" s="6"/>
    </row>
    <row r="73" spans="1:26" ht="14.5" outlineLevel="1" x14ac:dyDescent="0.35">
      <c r="A73" s="4"/>
      <c r="B73" s="5"/>
      <c r="C73" s="16"/>
      <c r="D73" s="16"/>
      <c r="E73" s="16"/>
      <c r="F73" s="25"/>
      <c r="G73" s="33"/>
      <c r="H73" s="361" t="s">
        <v>86</v>
      </c>
      <c r="I73" s="410">
        <v>43804</v>
      </c>
      <c r="J73" s="34"/>
      <c r="K73" s="71"/>
      <c r="L73" s="71"/>
      <c r="M73" s="71"/>
      <c r="N73" s="34"/>
      <c r="O73" s="34"/>
      <c r="P73" s="34"/>
      <c r="Q73" s="34"/>
      <c r="R73" s="34"/>
      <c r="S73" s="34"/>
      <c r="T73" s="34"/>
      <c r="U73" s="34"/>
      <c r="V73" s="34"/>
      <c r="W73" s="15"/>
      <c r="X73" s="6"/>
      <c r="Y73" s="6"/>
      <c r="Z73" s="6"/>
    </row>
    <row r="74" spans="1:26" ht="14.5" outlineLevel="1" x14ac:dyDescent="0.35">
      <c r="A74" s="4"/>
      <c r="B74" s="5"/>
      <c r="C74" s="16"/>
      <c r="D74" s="16"/>
      <c r="E74" s="16"/>
      <c r="F74" s="25"/>
      <c r="G74" s="33"/>
      <c r="H74" s="361" t="s">
        <v>87</v>
      </c>
      <c r="I74" s="410">
        <v>43804</v>
      </c>
      <c r="J74" s="34"/>
      <c r="K74" s="71"/>
      <c r="L74" s="71"/>
      <c r="M74" s="71"/>
      <c r="N74" s="34"/>
      <c r="O74" s="34"/>
      <c r="P74" s="34"/>
      <c r="Q74" s="34"/>
      <c r="R74" s="34"/>
      <c r="S74" s="34"/>
      <c r="T74" s="34"/>
      <c r="U74" s="34"/>
      <c r="V74" s="34"/>
      <c r="W74" s="15"/>
      <c r="X74" s="6"/>
      <c r="Y74" s="6"/>
      <c r="Z74" s="6"/>
    </row>
    <row r="75" spans="1:26" ht="14.5" outlineLevel="1" x14ac:dyDescent="0.35">
      <c r="A75" s="4"/>
      <c r="B75" s="5"/>
      <c r="C75" s="16"/>
      <c r="D75" s="16"/>
      <c r="E75" s="16"/>
      <c r="F75" s="25"/>
      <c r="G75" s="33"/>
      <c r="H75" s="361" t="s">
        <v>88</v>
      </c>
      <c r="I75" s="410">
        <v>43804</v>
      </c>
      <c r="J75" s="34"/>
      <c r="K75" s="71"/>
      <c r="L75" s="71"/>
      <c r="M75" s="71"/>
      <c r="N75" s="34"/>
      <c r="O75" s="34"/>
      <c r="P75" s="34"/>
      <c r="Q75" s="34"/>
      <c r="R75" s="34"/>
      <c r="S75" s="34"/>
      <c r="T75" s="34"/>
      <c r="U75" s="34"/>
      <c r="V75" s="34"/>
      <c r="W75" s="15"/>
      <c r="X75" s="6"/>
      <c r="Y75" s="6"/>
      <c r="Z75" s="6"/>
    </row>
    <row r="76" spans="1:26" ht="14.5" outlineLevel="1" x14ac:dyDescent="0.3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4.5" outlineLevel="1" x14ac:dyDescent="0.35">
      <c r="A77" s="4"/>
      <c r="B77" s="5"/>
      <c r="C77" s="16"/>
      <c r="D77" s="16"/>
      <c r="E77" s="16"/>
      <c r="F77" s="25"/>
      <c r="G77" s="33"/>
      <c r="H77" s="34" t="s">
        <v>302</v>
      </c>
      <c r="I77" s="410">
        <v>43770</v>
      </c>
      <c r="J77" s="34"/>
      <c r="K77" s="71"/>
      <c r="L77" s="71"/>
      <c r="M77" s="71"/>
      <c r="N77" s="34"/>
      <c r="O77" s="34"/>
      <c r="P77" s="34"/>
      <c r="Q77" s="34"/>
      <c r="R77" s="34"/>
      <c r="S77" s="34"/>
      <c r="T77" s="34"/>
      <c r="U77" s="34"/>
      <c r="V77" s="34"/>
      <c r="W77" s="15"/>
      <c r="X77" s="6"/>
      <c r="Y77" s="6"/>
      <c r="Z77" s="6"/>
    </row>
    <row r="78" spans="1:26" ht="14.5" outlineLevel="1" x14ac:dyDescent="0.3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4.5" outlineLevel="1" x14ac:dyDescent="0.35">
      <c r="A79" s="4"/>
      <c r="B79" s="5"/>
      <c r="C79" s="16"/>
      <c r="D79" s="16"/>
      <c r="E79" s="16"/>
      <c r="F79" s="25"/>
      <c r="G79" s="33"/>
      <c r="H79" s="34" t="s">
        <v>303</v>
      </c>
      <c r="I79" s="409">
        <v>15</v>
      </c>
      <c r="J79" s="34"/>
      <c r="K79" s="71"/>
      <c r="L79" s="71"/>
      <c r="M79" s="71"/>
      <c r="N79" s="34"/>
      <c r="O79" s="34"/>
      <c r="P79" s="34"/>
      <c r="Q79" s="34"/>
      <c r="R79" s="34"/>
      <c r="S79" s="34"/>
      <c r="T79" s="34"/>
      <c r="U79" s="34"/>
      <c r="V79" s="34"/>
      <c r="W79" s="15"/>
      <c r="X79" s="6"/>
      <c r="Y79" s="6"/>
      <c r="Z79" s="6"/>
    </row>
    <row r="80" spans="1:26" ht="14.5" outlineLevel="1" x14ac:dyDescent="0.3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4.5" outlineLevel="1" x14ac:dyDescent="0.35">
      <c r="A81" s="4"/>
      <c r="B81" s="5"/>
      <c r="C81" s="16"/>
      <c r="D81" s="16"/>
      <c r="E81" s="16"/>
      <c r="F81" s="25"/>
      <c r="G81" s="362" t="s">
        <v>315</v>
      </c>
      <c r="I81" s="34"/>
      <c r="J81" s="34"/>
      <c r="K81" s="71"/>
      <c r="L81" s="71"/>
      <c r="M81" s="71"/>
      <c r="N81" s="34"/>
      <c r="O81" s="34"/>
      <c r="P81" s="34"/>
      <c r="Q81" s="34"/>
      <c r="R81" s="34"/>
      <c r="S81" s="34"/>
      <c r="T81" s="34"/>
      <c r="U81" s="34"/>
      <c r="V81" s="34"/>
      <c r="W81" s="15"/>
      <c r="X81" s="6"/>
      <c r="Y81" s="6"/>
      <c r="Z81" s="6"/>
    </row>
    <row r="82" spans="1:42" ht="13.4" customHeight="1" outlineLevel="1" x14ac:dyDescent="0.35">
      <c r="A82" s="4"/>
      <c r="B82" s="5"/>
      <c r="C82" s="16"/>
      <c r="D82" s="16"/>
      <c r="E82" s="16"/>
      <c r="F82" s="25"/>
      <c r="G82" s="33"/>
      <c r="H82" s="34" t="s">
        <v>316</v>
      </c>
      <c r="I82" s="409">
        <v>7</v>
      </c>
      <c r="J82" s="34"/>
      <c r="K82" s="71"/>
      <c r="L82" s="71"/>
      <c r="M82" s="71"/>
      <c r="N82" s="34"/>
      <c r="O82" s="34"/>
      <c r="P82" s="34"/>
      <c r="Q82" s="34"/>
      <c r="R82" s="34"/>
      <c r="S82" s="34"/>
      <c r="T82" s="34"/>
      <c r="U82" s="34"/>
      <c r="V82" s="34"/>
      <c r="W82" s="15"/>
      <c r="X82" s="6"/>
      <c r="Y82" s="6"/>
      <c r="Z82" s="6"/>
    </row>
    <row r="83" spans="1:42" ht="14.5" outlineLevel="1" x14ac:dyDescent="0.3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15" customHeight="1" outlineLevel="1" x14ac:dyDescent="0.3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5" customHeight="1" outlineLevel="1" x14ac:dyDescent="0.3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3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3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15" customHeight="1" outlineLevel="1" thickBot="1" x14ac:dyDescent="0.4">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15" customHeight="1" outlineLevel="1" x14ac:dyDescent="0.3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3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3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3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3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3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3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3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35">
      <c r="A97" s="4"/>
      <c r="B97" s="5"/>
      <c r="C97" s="16"/>
      <c r="D97" s="16"/>
      <c r="E97" s="16"/>
      <c r="F97" s="16"/>
      <c r="G97" s="16"/>
      <c r="H97" s="16"/>
      <c r="I97" s="22" t="s">
        <v>523</v>
      </c>
      <c r="J97" s="22" t="s">
        <v>66</v>
      </c>
      <c r="K97" s="22" t="s">
        <v>67</v>
      </c>
      <c r="L97" s="22" t="s">
        <v>68</v>
      </c>
      <c r="M97" s="22" t="s">
        <v>69</v>
      </c>
      <c r="N97" s="22"/>
      <c r="O97" s="22"/>
      <c r="P97" s="23"/>
      <c r="Q97" s="23"/>
      <c r="R97" s="23"/>
      <c r="S97" s="21"/>
      <c r="T97" s="21"/>
      <c r="U97" s="21"/>
      <c r="V97" s="21"/>
      <c r="W97" s="15"/>
      <c r="X97" s="6"/>
      <c r="Y97" s="6"/>
      <c r="Z97" s="6"/>
    </row>
    <row r="98" spans="1:42" ht="14.5" outlineLevel="1" x14ac:dyDescent="0.35">
      <c r="A98" s="4"/>
      <c r="B98" s="5"/>
      <c r="C98" s="16"/>
      <c r="D98" s="16"/>
      <c r="E98" s="16"/>
      <c r="F98" s="25"/>
      <c r="G98" s="33"/>
      <c r="H98" s="26" t="s">
        <v>297</v>
      </c>
      <c r="I98" s="407">
        <v>1</v>
      </c>
      <c r="J98" s="407">
        <v>1</v>
      </c>
      <c r="K98" s="407">
        <v>1</v>
      </c>
      <c r="L98" s="411">
        <v>0.8</v>
      </c>
      <c r="M98" s="411">
        <v>0.8</v>
      </c>
      <c r="N98" s="34"/>
      <c r="O98" s="34"/>
      <c r="P98" s="34"/>
      <c r="Q98" s="34"/>
      <c r="R98" s="34"/>
      <c r="S98" s="34"/>
      <c r="T98" s="34"/>
      <c r="U98" s="34"/>
      <c r="V98" s="34"/>
      <c r="W98" s="15"/>
      <c r="X98" s="6"/>
      <c r="Y98" s="6"/>
      <c r="Z98" s="6"/>
    </row>
    <row r="99" spans="1:42" ht="12" customHeight="1" outlineLevel="1" x14ac:dyDescent="0.3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3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15" customHeight="1" outlineLevel="1" x14ac:dyDescent="0.3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5" customHeight="1" outlineLevel="1" x14ac:dyDescent="0.3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3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3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15" customHeight="1" outlineLevel="1" thickBot="1" x14ac:dyDescent="0.4">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15" customHeight="1" outlineLevel="1" x14ac:dyDescent="0.3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35">
      <c r="A107" s="4"/>
      <c r="B107" s="5"/>
      <c r="C107" s="11"/>
      <c r="D107" s="11"/>
      <c r="E107" s="11" t="s">
        <v>1</v>
      </c>
      <c r="F107" s="12"/>
      <c r="G107" s="13" t="s">
        <v>438</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35">
      <c r="A108" s="4"/>
      <c r="B108" s="5"/>
      <c r="C108" s="11"/>
      <c r="D108" s="11"/>
      <c r="E108" s="16"/>
      <c r="F108" s="12"/>
      <c r="G108" s="17"/>
      <c r="H108" s="12"/>
      <c r="I108" s="353" t="s">
        <v>437</v>
      </c>
      <c r="J108" s="12"/>
      <c r="K108" s="12"/>
      <c r="L108" s="12"/>
      <c r="M108" s="12"/>
      <c r="N108" s="12"/>
      <c r="O108" s="12"/>
      <c r="P108" s="12"/>
      <c r="Q108" s="12"/>
      <c r="R108" s="12"/>
      <c r="S108" s="14"/>
      <c r="T108" s="18"/>
      <c r="U108" s="14"/>
      <c r="V108" s="14"/>
      <c r="W108" s="15"/>
      <c r="X108" s="6"/>
      <c r="Y108" s="6"/>
      <c r="Z108" s="6"/>
    </row>
    <row r="109" spans="1:42" ht="12" customHeight="1" outlineLevel="1" x14ac:dyDescent="0.35">
      <c r="A109" s="4"/>
      <c r="B109" s="5"/>
      <c r="C109" s="16"/>
      <c r="D109" s="11"/>
      <c r="E109" s="16"/>
      <c r="F109" s="12"/>
      <c r="G109" s="12"/>
      <c r="H109" s="12"/>
      <c r="I109" s="12" t="s">
        <v>474</v>
      </c>
      <c r="J109" s="12"/>
      <c r="K109" s="12"/>
      <c r="L109" s="12"/>
      <c r="M109" s="12"/>
      <c r="N109" s="12"/>
      <c r="O109" s="12"/>
      <c r="P109" s="12"/>
      <c r="Q109" s="12"/>
      <c r="R109" s="12"/>
      <c r="S109" s="14"/>
      <c r="T109" s="18"/>
      <c r="U109" s="14"/>
      <c r="V109" s="14"/>
      <c r="W109" s="15"/>
      <c r="X109" s="6"/>
      <c r="Y109" s="6"/>
      <c r="Z109" s="6"/>
    </row>
    <row r="110" spans="1:42" ht="12" customHeight="1" outlineLevel="1" x14ac:dyDescent="0.3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35">
      <c r="A111" s="4"/>
      <c r="B111" s="5"/>
      <c r="C111" s="16"/>
      <c r="D111" s="16"/>
      <c r="E111" s="16"/>
      <c r="F111" s="16"/>
      <c r="G111" s="16"/>
      <c r="H111" s="349"/>
      <c r="I111" s="348"/>
      <c r="J111" s="348"/>
      <c r="K111" s="348"/>
      <c r="L111" s="365"/>
      <c r="M111" s="365"/>
      <c r="N111" s="365"/>
      <c r="O111" s="365"/>
      <c r="P111" s="365"/>
      <c r="Q111" s="365"/>
      <c r="R111" s="365"/>
      <c r="S111" s="365"/>
      <c r="T111" s="365"/>
      <c r="U111" s="348"/>
      <c r="V111" s="348"/>
      <c r="W111" s="15"/>
      <c r="X111" s="6"/>
      <c r="Y111" s="6"/>
      <c r="Z111" s="6"/>
    </row>
    <row r="112" spans="1:42" ht="12" customHeight="1" outlineLevel="1" x14ac:dyDescent="0.35">
      <c r="A112" s="4"/>
      <c r="B112" s="5"/>
      <c r="C112" s="16"/>
      <c r="D112" s="16"/>
      <c r="E112" s="16"/>
      <c r="F112" s="16"/>
      <c r="G112" s="16"/>
      <c r="H112" s="483" t="s">
        <v>479</v>
      </c>
      <c r="I112" s="483"/>
      <c r="J112" s="483"/>
      <c r="K112" s="348"/>
      <c r="L112" s="365"/>
      <c r="M112" s="482" t="s">
        <v>354</v>
      </c>
      <c r="N112" s="482"/>
      <c r="O112" s="482"/>
      <c r="P112" s="365"/>
      <c r="Q112" s="365"/>
      <c r="R112" s="365"/>
      <c r="S112" s="365"/>
      <c r="T112" s="365"/>
      <c r="U112" s="348"/>
      <c r="V112" s="348"/>
      <c r="W112" s="15"/>
      <c r="X112" s="6"/>
      <c r="Y112" s="6"/>
      <c r="Z112" s="6"/>
    </row>
    <row r="113" spans="1:26" ht="12" customHeight="1" outlineLevel="1" x14ac:dyDescent="0.35">
      <c r="A113" s="4"/>
      <c r="B113" s="5"/>
      <c r="C113" s="16"/>
      <c r="D113" s="16"/>
      <c r="E113" s="16"/>
      <c r="F113" s="16"/>
      <c r="G113" s="16"/>
      <c r="H113" s="365" t="s">
        <v>71</v>
      </c>
      <c r="I113" s="365" t="s">
        <v>71</v>
      </c>
      <c r="J113" s="365" t="s">
        <v>71</v>
      </c>
      <c r="K113" s="365"/>
      <c r="L113" s="365"/>
      <c r="M113" s="16"/>
      <c r="N113" s="365"/>
      <c r="O113" s="365"/>
      <c r="P113" s="16"/>
      <c r="Q113" s="16"/>
      <c r="R113" s="16"/>
      <c r="S113" s="16"/>
      <c r="T113" s="16"/>
      <c r="U113" s="348"/>
      <c r="V113" s="348"/>
      <c r="W113" s="15"/>
      <c r="X113" s="6"/>
      <c r="Y113" s="6"/>
      <c r="Z113" s="6"/>
    </row>
    <row r="114" spans="1:26" ht="12" customHeight="1" outlineLevel="1" x14ac:dyDescent="0.35">
      <c r="A114" s="4"/>
      <c r="B114" s="5"/>
      <c r="C114" s="16"/>
      <c r="D114" s="16"/>
      <c r="E114" s="16"/>
      <c r="F114" s="16"/>
      <c r="G114" s="22"/>
      <c r="H114" s="23" t="s">
        <v>75</v>
      </c>
      <c r="I114" s="23" t="s">
        <v>74</v>
      </c>
      <c r="J114" s="23" t="s">
        <v>73</v>
      </c>
      <c r="K114" s="370"/>
      <c r="L114" s="370"/>
      <c r="M114" s="23" t="s">
        <v>75</v>
      </c>
      <c r="N114" s="23" t="s">
        <v>74</v>
      </c>
      <c r="O114" s="23" t="s">
        <v>73</v>
      </c>
      <c r="P114" s="23"/>
      <c r="Q114" s="23"/>
      <c r="R114" s="23"/>
      <c r="S114" s="23"/>
      <c r="T114" s="23"/>
      <c r="U114" s="348"/>
      <c r="V114" s="348"/>
      <c r="W114" s="15"/>
      <c r="X114" s="6"/>
      <c r="Y114" s="6"/>
      <c r="Z114" s="6"/>
    </row>
    <row r="115" spans="1:26" ht="14.5" outlineLevel="1" x14ac:dyDescent="0.35">
      <c r="A115" s="4"/>
      <c r="B115" s="5"/>
      <c r="C115" s="16"/>
      <c r="D115" s="16"/>
      <c r="E115" s="16"/>
      <c r="F115" s="25"/>
      <c r="G115" s="7" t="s">
        <v>80</v>
      </c>
      <c r="H115" s="411">
        <v>250</v>
      </c>
      <c r="I115" s="411">
        <v>0</v>
      </c>
      <c r="J115" s="411">
        <v>0</v>
      </c>
      <c r="L115" s="7" t="str">
        <f t="shared" ref="L115:L139" si="0">G115</f>
        <v>b</v>
      </c>
      <c r="M115" s="412">
        <f>1/4</f>
        <v>0.25</v>
      </c>
      <c r="N115" s="411">
        <f>IF(I115&gt;0,1,0)</f>
        <v>0</v>
      </c>
      <c r="O115" s="411">
        <f>IF(J115&gt;0,1,0)</f>
        <v>0</v>
      </c>
      <c r="S115" s="34"/>
      <c r="T115" s="34"/>
      <c r="U115" s="34"/>
      <c r="V115" s="34"/>
      <c r="W115" s="15"/>
      <c r="X115" s="6"/>
      <c r="Y115" s="6"/>
      <c r="Z115" s="6"/>
    </row>
    <row r="116" spans="1:26" ht="14.5" outlineLevel="1" x14ac:dyDescent="0.35">
      <c r="A116" s="4"/>
      <c r="B116" s="5"/>
      <c r="C116" s="16"/>
      <c r="D116" s="16"/>
      <c r="E116" s="16"/>
      <c r="F116" s="25"/>
      <c r="G116" s="7" t="s">
        <v>78</v>
      </c>
      <c r="H116" s="411">
        <v>250</v>
      </c>
      <c r="I116" s="411">
        <v>0</v>
      </c>
      <c r="J116" s="411">
        <v>0</v>
      </c>
      <c r="L116" s="7" t="str">
        <f t="shared" si="0"/>
        <v>f</v>
      </c>
      <c r="M116" s="412">
        <f t="shared" ref="M116:M139" si="1">1/4</f>
        <v>0.25</v>
      </c>
      <c r="N116" s="411">
        <f t="shared" ref="N116:O139" si="2">IF(I116&gt;0,1,0)</f>
        <v>0</v>
      </c>
      <c r="O116" s="411">
        <f t="shared" si="2"/>
        <v>0</v>
      </c>
      <c r="S116" s="34"/>
      <c r="T116" s="34"/>
      <c r="U116" s="34"/>
      <c r="V116" s="34"/>
      <c r="W116" s="15"/>
      <c r="X116" s="6"/>
      <c r="Y116" s="6"/>
      <c r="Z116" s="6"/>
    </row>
    <row r="117" spans="1:26" ht="14.5" outlineLevel="1" x14ac:dyDescent="0.35">
      <c r="A117" s="4"/>
      <c r="B117" s="5"/>
      <c r="C117" s="16"/>
      <c r="D117" s="16"/>
      <c r="E117" s="16"/>
      <c r="F117" s="25"/>
      <c r="G117" s="7" t="s">
        <v>82</v>
      </c>
      <c r="H117" s="411">
        <v>250</v>
      </c>
      <c r="I117" s="411">
        <v>0</v>
      </c>
      <c r="J117" s="411">
        <v>0</v>
      </c>
      <c r="L117" s="7" t="str">
        <f t="shared" si="0"/>
        <v>h</v>
      </c>
      <c r="M117" s="412">
        <f t="shared" si="1"/>
        <v>0.25</v>
      </c>
      <c r="N117" s="411">
        <f t="shared" si="2"/>
        <v>0</v>
      </c>
      <c r="O117" s="411">
        <f t="shared" si="2"/>
        <v>0</v>
      </c>
      <c r="S117" s="34"/>
      <c r="T117" s="34"/>
      <c r="U117" s="34"/>
      <c r="V117" s="34"/>
      <c r="W117" s="15"/>
      <c r="X117" s="6"/>
      <c r="Y117" s="6"/>
      <c r="Z117" s="6"/>
    </row>
    <row r="118" spans="1:26" ht="14.5" outlineLevel="1" x14ac:dyDescent="0.35">
      <c r="A118" s="4"/>
      <c r="B118" s="5"/>
      <c r="C118" s="16"/>
      <c r="D118" s="16"/>
      <c r="E118" s="16"/>
      <c r="F118" s="25"/>
      <c r="G118" s="7" t="s">
        <v>86</v>
      </c>
      <c r="H118" s="411">
        <v>250</v>
      </c>
      <c r="I118" s="411">
        <v>0</v>
      </c>
      <c r="J118" s="411">
        <v>0</v>
      </c>
      <c r="L118" s="7" t="str">
        <f t="shared" si="0"/>
        <v>i</v>
      </c>
      <c r="M118" s="412">
        <f t="shared" si="1"/>
        <v>0.25</v>
      </c>
      <c r="N118" s="411">
        <f t="shared" si="2"/>
        <v>0</v>
      </c>
      <c r="O118" s="411">
        <f t="shared" si="2"/>
        <v>0</v>
      </c>
      <c r="S118" s="34"/>
      <c r="T118" s="34"/>
      <c r="U118" s="34"/>
      <c r="V118" s="34"/>
      <c r="W118" s="15"/>
      <c r="X118" s="6"/>
      <c r="Y118" s="6"/>
      <c r="Z118" s="6"/>
    </row>
    <row r="119" spans="1:26" ht="14.5" outlineLevel="1" x14ac:dyDescent="0.35">
      <c r="A119" s="4"/>
      <c r="B119" s="5"/>
      <c r="C119" s="16"/>
      <c r="D119" s="16"/>
      <c r="E119" s="16"/>
      <c r="F119" s="25"/>
      <c r="G119" s="7" t="s">
        <v>87</v>
      </c>
      <c r="H119" s="411">
        <v>250</v>
      </c>
      <c r="I119" s="411">
        <v>0</v>
      </c>
      <c r="J119" s="411">
        <v>0</v>
      </c>
      <c r="L119" s="7" t="str">
        <f t="shared" si="0"/>
        <v>k</v>
      </c>
      <c r="M119" s="412">
        <f t="shared" si="1"/>
        <v>0.25</v>
      </c>
      <c r="N119" s="411">
        <f t="shared" si="2"/>
        <v>0</v>
      </c>
      <c r="O119" s="411">
        <f t="shared" si="2"/>
        <v>0</v>
      </c>
      <c r="S119" s="34"/>
      <c r="T119" s="34"/>
      <c r="U119" s="34"/>
      <c r="V119" s="34"/>
      <c r="W119" s="15"/>
      <c r="X119" s="6"/>
      <c r="Y119" s="6"/>
      <c r="Z119" s="6"/>
    </row>
    <row r="120" spans="1:26" ht="14.5" outlineLevel="1" x14ac:dyDescent="0.35">
      <c r="A120" s="4"/>
      <c r="B120" s="5"/>
      <c r="C120" s="16"/>
      <c r="D120" s="16"/>
      <c r="E120" s="16"/>
      <c r="F120" s="25"/>
      <c r="G120" s="7" t="s">
        <v>81</v>
      </c>
      <c r="H120" s="411">
        <v>250</v>
      </c>
      <c r="I120" s="411">
        <v>0</v>
      </c>
      <c r="J120" s="411">
        <v>0</v>
      </c>
      <c r="L120" s="7" t="str">
        <f t="shared" si="0"/>
        <v>l</v>
      </c>
      <c r="M120" s="412">
        <f t="shared" si="1"/>
        <v>0.25</v>
      </c>
      <c r="N120" s="411">
        <f t="shared" si="2"/>
        <v>0</v>
      </c>
      <c r="O120" s="411">
        <f t="shared" si="2"/>
        <v>0</v>
      </c>
      <c r="S120" s="34"/>
      <c r="T120" s="34"/>
      <c r="U120" s="34"/>
      <c r="V120" s="34"/>
      <c r="W120" s="15"/>
      <c r="X120" s="6"/>
      <c r="Y120" s="6"/>
      <c r="Z120" s="6"/>
    </row>
    <row r="121" spans="1:26" ht="14.5" outlineLevel="1" x14ac:dyDescent="0.35">
      <c r="A121" s="4"/>
      <c r="B121" s="5"/>
      <c r="C121" s="16"/>
      <c r="D121" s="16"/>
      <c r="E121" s="16"/>
      <c r="F121" s="25"/>
      <c r="G121" s="7" t="s">
        <v>79</v>
      </c>
      <c r="H121" s="411">
        <v>250</v>
      </c>
      <c r="I121" s="411">
        <v>0</v>
      </c>
      <c r="J121" s="411">
        <v>0</v>
      </c>
      <c r="L121" s="7" t="str">
        <f t="shared" si="0"/>
        <v>o</v>
      </c>
      <c r="M121" s="412">
        <f t="shared" si="1"/>
        <v>0.25</v>
      </c>
      <c r="N121" s="411">
        <f t="shared" si="2"/>
        <v>0</v>
      </c>
      <c r="O121" s="411">
        <f t="shared" si="2"/>
        <v>0</v>
      </c>
      <c r="S121" s="34"/>
      <c r="T121" s="34"/>
      <c r="U121" s="34"/>
      <c r="V121" s="34"/>
      <c r="W121" s="15"/>
      <c r="X121" s="6"/>
      <c r="Y121" s="6"/>
      <c r="Z121" s="6"/>
    </row>
    <row r="122" spans="1:26" ht="14.5" outlineLevel="1" x14ac:dyDescent="0.35">
      <c r="A122" s="4"/>
      <c r="B122" s="5"/>
      <c r="C122" s="16"/>
      <c r="D122" s="16"/>
      <c r="E122" s="16"/>
      <c r="F122" s="25"/>
      <c r="G122" s="7" t="s">
        <v>301</v>
      </c>
      <c r="H122" s="411">
        <v>250</v>
      </c>
      <c r="I122" s="411">
        <v>0</v>
      </c>
      <c r="J122" s="411">
        <v>0</v>
      </c>
      <c r="L122" s="7" t="str">
        <f t="shared" si="0"/>
        <v>of</v>
      </c>
      <c r="M122" s="412">
        <f t="shared" si="1"/>
        <v>0.25</v>
      </c>
      <c r="N122" s="411">
        <f t="shared" si="2"/>
        <v>0</v>
      </c>
      <c r="O122" s="411">
        <f t="shared" si="2"/>
        <v>0</v>
      </c>
      <c r="S122" s="34"/>
      <c r="T122" s="34"/>
      <c r="U122" s="34"/>
      <c r="V122" s="34"/>
      <c r="W122" s="15"/>
      <c r="X122" s="6"/>
      <c r="Y122" s="6"/>
      <c r="Z122" s="6"/>
    </row>
    <row r="123" spans="1:26" ht="14.5" outlineLevel="1" x14ac:dyDescent="0.35">
      <c r="A123" s="4"/>
      <c r="B123" s="5"/>
      <c r="C123" s="16"/>
      <c r="D123" s="16"/>
      <c r="E123" s="16"/>
      <c r="F123" s="25"/>
      <c r="G123" s="7" t="s">
        <v>76</v>
      </c>
      <c r="H123" s="411">
        <v>250</v>
      </c>
      <c r="I123" s="411">
        <v>0</v>
      </c>
      <c r="J123" s="411">
        <v>0</v>
      </c>
      <c r="L123" s="7" t="str">
        <f t="shared" si="0"/>
        <v>r</v>
      </c>
      <c r="M123" s="412">
        <f t="shared" si="1"/>
        <v>0.25</v>
      </c>
      <c r="N123" s="411">
        <f t="shared" si="2"/>
        <v>0</v>
      </c>
      <c r="O123" s="411">
        <f t="shared" si="2"/>
        <v>0</v>
      </c>
      <c r="S123" s="34"/>
      <c r="T123" s="34"/>
      <c r="U123" s="34"/>
      <c r="V123" s="34"/>
      <c r="W123" s="15"/>
      <c r="X123" s="6"/>
      <c r="Y123" s="6"/>
      <c r="Z123" s="6"/>
    </row>
    <row r="124" spans="1:26" ht="14.5" outlineLevel="1" x14ac:dyDescent="0.35">
      <c r="A124" s="4"/>
      <c r="B124" s="5"/>
      <c r="C124" s="16"/>
      <c r="D124" s="16"/>
      <c r="E124" s="16"/>
      <c r="F124" s="25"/>
      <c r="G124" s="7" t="s">
        <v>88</v>
      </c>
      <c r="H124" s="411">
        <v>250</v>
      </c>
      <c r="I124" s="411">
        <v>0</v>
      </c>
      <c r="J124" s="411">
        <v>0</v>
      </c>
      <c r="L124" s="7" t="str">
        <f t="shared" si="0"/>
        <v>v</v>
      </c>
      <c r="M124" s="412">
        <f t="shared" si="1"/>
        <v>0.25</v>
      </c>
      <c r="N124" s="411">
        <f t="shared" si="2"/>
        <v>0</v>
      </c>
      <c r="O124" s="411">
        <f t="shared" si="2"/>
        <v>0</v>
      </c>
      <c r="S124" s="34"/>
      <c r="T124" s="34"/>
      <c r="U124" s="34"/>
      <c r="V124" s="34"/>
      <c r="W124" s="15"/>
      <c r="X124" s="6"/>
      <c r="Y124" s="6"/>
      <c r="Z124" s="6"/>
    </row>
    <row r="125" spans="1:26" ht="14.5" outlineLevel="1" x14ac:dyDescent="0.35">
      <c r="A125" s="4"/>
      <c r="B125" s="5"/>
      <c r="C125" s="16"/>
      <c r="D125" s="16"/>
      <c r="E125" s="16"/>
      <c r="F125" s="25"/>
      <c r="G125" s="7" t="s">
        <v>77</v>
      </c>
      <c r="H125" s="411">
        <v>250</v>
      </c>
      <c r="I125" s="411">
        <v>0</v>
      </c>
      <c r="J125" s="411">
        <v>0</v>
      </c>
      <c r="L125" s="7" t="str">
        <f t="shared" si="0"/>
        <v>w</v>
      </c>
      <c r="M125" s="412">
        <f t="shared" si="1"/>
        <v>0.25</v>
      </c>
      <c r="N125" s="411">
        <f t="shared" si="2"/>
        <v>0</v>
      </c>
      <c r="O125" s="411">
        <f t="shared" si="2"/>
        <v>0</v>
      </c>
      <c r="S125" s="34"/>
      <c r="T125" s="34"/>
      <c r="U125" s="34"/>
      <c r="V125" s="34"/>
      <c r="W125" s="15"/>
      <c r="X125" s="6"/>
      <c r="Y125" s="6"/>
      <c r="Z125" s="6"/>
    </row>
    <row r="126" spans="1:26" ht="14.5" outlineLevel="1" x14ac:dyDescent="0.35">
      <c r="A126" s="4"/>
      <c r="B126" s="5"/>
      <c r="C126" s="16"/>
      <c r="D126" s="16"/>
      <c r="E126" s="16"/>
      <c r="F126" s="25"/>
      <c r="G126" s="7" t="s">
        <v>85</v>
      </c>
      <c r="H126" s="411">
        <v>250</v>
      </c>
      <c r="I126" s="411">
        <v>0</v>
      </c>
      <c r="J126" s="411">
        <v>0</v>
      </c>
      <c r="L126" s="7" t="str">
        <f t="shared" si="0"/>
        <v>z</v>
      </c>
      <c r="M126" s="412">
        <f t="shared" si="1"/>
        <v>0.25</v>
      </c>
      <c r="N126" s="411">
        <f t="shared" si="2"/>
        <v>0</v>
      </c>
      <c r="O126" s="411">
        <f t="shared" si="2"/>
        <v>0</v>
      </c>
      <c r="S126" s="34"/>
      <c r="T126" s="34"/>
      <c r="U126" s="34"/>
      <c r="V126" s="34"/>
      <c r="W126" s="15"/>
      <c r="X126" s="6"/>
      <c r="Y126" s="6"/>
      <c r="Z126" s="6"/>
    </row>
    <row r="127" spans="1:26" ht="14.5" outlineLevel="1" x14ac:dyDescent="0.35">
      <c r="A127" s="4"/>
      <c r="B127" s="5"/>
      <c r="C127" s="16"/>
      <c r="D127" s="16"/>
      <c r="E127" s="16"/>
      <c r="F127" s="25"/>
      <c r="G127" s="26" t="s">
        <v>83</v>
      </c>
      <c r="H127" s="411">
        <v>250</v>
      </c>
      <c r="I127" s="411">
        <v>60</v>
      </c>
      <c r="J127" s="411">
        <v>120</v>
      </c>
      <c r="K127" s="26"/>
      <c r="L127" s="7" t="str">
        <f t="shared" ref="L127" si="3">G127</f>
        <v>a</v>
      </c>
      <c r="M127" s="412">
        <f t="shared" si="1"/>
        <v>0.25</v>
      </c>
      <c r="N127" s="411">
        <f t="shared" ref="N127" si="4">IF(I127&gt;0,1,0)</f>
        <v>1</v>
      </c>
      <c r="O127" s="411">
        <f t="shared" ref="O127" si="5">IF(J127&gt;0,1,0)</f>
        <v>1</v>
      </c>
      <c r="S127" s="34"/>
      <c r="T127" s="34"/>
      <c r="U127" s="34"/>
      <c r="V127" s="34"/>
      <c r="W127" s="15"/>
      <c r="X127" s="6"/>
      <c r="Y127" s="6"/>
      <c r="Z127" s="6"/>
    </row>
    <row r="128" spans="1:26" ht="14.5" outlineLevel="1" x14ac:dyDescent="0.35">
      <c r="A128" s="4"/>
      <c r="B128" s="5"/>
      <c r="C128" s="16"/>
      <c r="D128" s="16"/>
      <c r="E128" s="16"/>
      <c r="F128" s="25"/>
      <c r="G128" s="26" t="s">
        <v>84</v>
      </c>
      <c r="H128" s="411">
        <v>250</v>
      </c>
      <c r="I128" s="411">
        <v>60</v>
      </c>
      <c r="J128" s="411">
        <v>170</v>
      </c>
      <c r="K128" s="26"/>
      <c r="L128" s="7" t="str">
        <f t="shared" si="0"/>
        <v>ar</v>
      </c>
      <c r="M128" s="412">
        <f t="shared" si="1"/>
        <v>0.25</v>
      </c>
      <c r="N128" s="411">
        <f t="shared" si="2"/>
        <v>1</v>
      </c>
      <c r="O128" s="411">
        <f t="shared" si="2"/>
        <v>1</v>
      </c>
      <c r="S128" s="34"/>
      <c r="T128" s="34"/>
      <c r="U128" s="34"/>
      <c r="V128" s="34"/>
      <c r="W128" s="15"/>
      <c r="X128" s="6"/>
      <c r="Y128" s="6"/>
      <c r="Z128" s="6"/>
    </row>
    <row r="129" spans="1:26" ht="14.5" outlineLevel="1" x14ac:dyDescent="0.35">
      <c r="A129" s="4"/>
      <c r="B129" s="5"/>
      <c r="C129" s="16"/>
      <c r="D129" s="16"/>
      <c r="E129" s="16"/>
      <c r="F129" s="25"/>
      <c r="G129" s="26" t="s">
        <v>468</v>
      </c>
      <c r="H129" s="411">
        <v>250</v>
      </c>
      <c r="I129" s="411">
        <v>60</v>
      </c>
      <c r="J129" s="411">
        <v>120</v>
      </c>
      <c r="K129" s="26"/>
      <c r="L129" s="7" t="str">
        <f t="shared" si="0"/>
        <v>m</v>
      </c>
      <c r="M129" s="412">
        <f t="shared" si="1"/>
        <v>0.25</v>
      </c>
      <c r="N129" s="411">
        <f t="shared" si="2"/>
        <v>1</v>
      </c>
      <c r="O129" s="411">
        <f t="shared" si="2"/>
        <v>1</v>
      </c>
      <c r="S129" s="34"/>
      <c r="T129" s="34"/>
      <c r="U129" s="34"/>
      <c r="V129" s="34"/>
      <c r="W129" s="15"/>
      <c r="X129" s="6"/>
      <c r="Y129" s="6"/>
      <c r="Z129" s="6"/>
    </row>
    <row r="130" spans="1:26" ht="14.5" outlineLevel="1" x14ac:dyDescent="0.35">
      <c r="A130" s="4"/>
      <c r="B130" s="5"/>
      <c r="C130" s="16"/>
      <c r="D130" s="16"/>
      <c r="E130" s="16"/>
      <c r="F130" s="25"/>
      <c r="G130" s="7" t="s">
        <v>469</v>
      </c>
      <c r="H130" s="411">
        <v>250</v>
      </c>
      <c r="I130" s="411">
        <v>60</v>
      </c>
      <c r="J130" s="411">
        <v>120</v>
      </c>
      <c r="L130" s="7" t="str">
        <f t="shared" si="0"/>
        <v>j</v>
      </c>
      <c r="M130" s="412">
        <f t="shared" si="1"/>
        <v>0.25</v>
      </c>
      <c r="N130" s="411">
        <f t="shared" si="2"/>
        <v>1</v>
      </c>
      <c r="O130" s="411">
        <f t="shared" si="2"/>
        <v>1</v>
      </c>
      <c r="S130" s="34"/>
      <c r="T130" s="34"/>
      <c r="U130" s="34"/>
      <c r="V130" s="34"/>
      <c r="W130" s="15"/>
      <c r="X130" s="6"/>
      <c r="Y130" s="6"/>
      <c r="Z130" s="6"/>
    </row>
    <row r="131" spans="1:26" ht="14.5" outlineLevel="1" x14ac:dyDescent="0.35">
      <c r="A131" s="4"/>
      <c r="B131" s="5"/>
      <c r="C131" s="16"/>
      <c r="D131" s="16"/>
      <c r="E131" s="16"/>
      <c r="F131" s="25"/>
      <c r="G131" s="7" t="s">
        <v>311</v>
      </c>
      <c r="H131" s="411">
        <v>250</v>
      </c>
      <c r="I131" s="411">
        <v>60</v>
      </c>
      <c r="J131" s="411">
        <v>170</v>
      </c>
      <c r="L131" s="7" t="str">
        <f t="shared" si="0"/>
        <v>jr</v>
      </c>
      <c r="M131" s="412">
        <f t="shared" si="1"/>
        <v>0.25</v>
      </c>
      <c r="N131" s="411">
        <f t="shared" si="2"/>
        <v>1</v>
      </c>
      <c r="O131" s="411">
        <f t="shared" si="2"/>
        <v>1</v>
      </c>
      <c r="S131" s="34"/>
      <c r="T131" s="34"/>
      <c r="U131" s="34"/>
      <c r="V131" s="34"/>
      <c r="W131" s="15"/>
      <c r="X131" s="6"/>
      <c r="Y131" s="6"/>
      <c r="Z131" s="6"/>
    </row>
    <row r="132" spans="1:26" ht="14.5" outlineLevel="1" x14ac:dyDescent="0.35">
      <c r="A132" s="4"/>
      <c r="B132" s="5"/>
      <c r="C132" s="16"/>
      <c r="D132" s="16"/>
      <c r="E132" s="16"/>
      <c r="F132" s="25"/>
      <c r="G132" s="26" t="s">
        <v>470</v>
      </c>
      <c r="H132" s="411">
        <v>250</v>
      </c>
      <c r="I132" s="411">
        <v>60</v>
      </c>
      <c r="J132" s="411">
        <v>120</v>
      </c>
      <c r="K132" s="26"/>
      <c r="L132" s="7" t="str">
        <f t="shared" si="0"/>
        <v>s</v>
      </c>
      <c r="M132" s="412">
        <f t="shared" si="1"/>
        <v>0.25</v>
      </c>
      <c r="N132" s="411">
        <f t="shared" si="2"/>
        <v>1</v>
      </c>
      <c r="O132" s="411">
        <f t="shared" si="2"/>
        <v>1</v>
      </c>
      <c r="S132" s="34"/>
      <c r="T132" s="34"/>
      <c r="U132" s="34"/>
      <c r="V132" s="34"/>
      <c r="W132" s="15"/>
      <c r="X132" s="6"/>
      <c r="Y132" s="6"/>
      <c r="Z132" s="6"/>
    </row>
    <row r="133" spans="1:26" ht="14.5" outlineLevel="1" x14ac:dyDescent="0.35">
      <c r="A133" s="4"/>
      <c r="B133" s="5"/>
      <c r="C133" s="16"/>
      <c r="D133" s="16"/>
      <c r="E133" s="16"/>
      <c r="F133" s="25"/>
      <c r="G133" s="26" t="s">
        <v>89</v>
      </c>
      <c r="H133" s="411">
        <v>250</v>
      </c>
      <c r="I133" s="411">
        <v>60</v>
      </c>
      <c r="J133" s="411">
        <v>170</v>
      </c>
      <c r="K133" s="26"/>
      <c r="L133" s="7" t="str">
        <f t="shared" si="0"/>
        <v>sr</v>
      </c>
      <c r="M133" s="412">
        <f t="shared" si="1"/>
        <v>0.25</v>
      </c>
      <c r="N133" s="411">
        <f t="shared" si="2"/>
        <v>1</v>
      </c>
      <c r="O133" s="411">
        <f t="shared" si="2"/>
        <v>1</v>
      </c>
      <c r="S133" s="34"/>
      <c r="T133" s="34"/>
      <c r="U133" s="34"/>
      <c r="V133" s="34"/>
      <c r="W133" s="15"/>
      <c r="X133" s="6"/>
      <c r="Y133" s="6"/>
      <c r="Z133" s="6"/>
    </row>
    <row r="134" spans="1:26" ht="14.5" outlineLevel="1" x14ac:dyDescent="0.35">
      <c r="A134" s="4"/>
      <c r="B134" s="5"/>
      <c r="C134" s="16"/>
      <c r="D134" s="16"/>
      <c r="E134" s="16"/>
      <c r="F134" s="25"/>
      <c r="G134" s="26" t="s">
        <v>471</v>
      </c>
      <c r="H134" s="411">
        <v>250</v>
      </c>
      <c r="I134" s="411">
        <v>60</v>
      </c>
      <c r="J134" s="411">
        <v>120</v>
      </c>
      <c r="K134" s="26"/>
      <c r="L134" s="7" t="str">
        <f t="shared" si="0"/>
        <v>t</v>
      </c>
      <c r="M134" s="412">
        <f t="shared" si="1"/>
        <v>0.25</v>
      </c>
      <c r="N134" s="411">
        <f t="shared" si="2"/>
        <v>1</v>
      </c>
      <c r="O134" s="411">
        <f t="shared" si="2"/>
        <v>1</v>
      </c>
      <c r="S134" s="34"/>
      <c r="T134" s="34"/>
      <c r="U134" s="34"/>
      <c r="V134" s="34"/>
      <c r="W134" s="15"/>
      <c r="X134" s="6"/>
      <c r="Y134" s="6"/>
      <c r="Z134" s="6"/>
    </row>
    <row r="135" spans="1:26" ht="14.5" outlineLevel="1" x14ac:dyDescent="0.35">
      <c r="A135" s="4"/>
      <c r="B135" s="5"/>
      <c r="C135" s="16"/>
      <c r="D135" s="16"/>
      <c r="E135" s="16"/>
      <c r="F135" s="25"/>
      <c r="G135" s="26" t="s">
        <v>310</v>
      </c>
      <c r="H135" s="411">
        <v>250</v>
      </c>
      <c r="I135" s="411">
        <v>60</v>
      </c>
      <c r="J135" s="411">
        <v>170</v>
      </c>
      <c r="K135" s="26"/>
      <c r="L135" s="7" t="str">
        <f t="shared" si="0"/>
        <v>tr</v>
      </c>
      <c r="M135" s="412">
        <f t="shared" si="1"/>
        <v>0.25</v>
      </c>
      <c r="N135" s="411">
        <f t="shared" si="2"/>
        <v>1</v>
      </c>
      <c r="O135" s="411">
        <f t="shared" si="2"/>
        <v>1</v>
      </c>
      <c r="S135" s="34"/>
      <c r="T135" s="34"/>
      <c r="U135" s="34"/>
      <c r="V135" s="34"/>
      <c r="W135" s="15"/>
      <c r="X135" s="6"/>
      <c r="Y135" s="6"/>
      <c r="Z135" s="6"/>
    </row>
    <row r="136" spans="1:26" ht="14.5" outlineLevel="1" x14ac:dyDescent="0.35">
      <c r="A136" s="4"/>
      <c r="B136" s="5"/>
      <c r="C136" s="16"/>
      <c r="D136" s="16"/>
      <c r="E136" s="16"/>
      <c r="F136" s="25"/>
      <c r="G136" s="26" t="s">
        <v>472</v>
      </c>
      <c r="H136" s="411">
        <v>250</v>
      </c>
      <c r="I136" s="411">
        <v>60</v>
      </c>
      <c r="J136" s="411">
        <v>120</v>
      </c>
      <c r="K136" s="26"/>
      <c r="L136" s="7" t="str">
        <f t="shared" si="0"/>
        <v>u</v>
      </c>
      <c r="M136" s="412">
        <f t="shared" si="1"/>
        <v>0.25</v>
      </c>
      <c r="N136" s="411">
        <f t="shared" si="2"/>
        <v>1</v>
      </c>
      <c r="O136" s="411">
        <f t="shared" si="2"/>
        <v>1</v>
      </c>
      <c r="S136" s="34"/>
      <c r="T136" s="34"/>
      <c r="U136" s="34"/>
      <c r="V136" s="34"/>
      <c r="W136" s="15"/>
      <c r="X136" s="6"/>
      <c r="Y136" s="6"/>
      <c r="Z136" s="6"/>
    </row>
    <row r="137" spans="1:26" ht="14.5" outlineLevel="1" x14ac:dyDescent="0.35">
      <c r="A137" s="4"/>
      <c r="B137" s="5"/>
      <c r="C137" s="16"/>
      <c r="D137" s="16"/>
      <c r="E137" s="16"/>
      <c r="F137" s="25"/>
      <c r="G137" s="25" t="s">
        <v>308</v>
      </c>
      <c r="H137" s="411">
        <v>250</v>
      </c>
      <c r="I137" s="411">
        <v>60</v>
      </c>
      <c r="J137" s="411">
        <v>170</v>
      </c>
      <c r="K137" s="25"/>
      <c r="L137" s="7" t="str">
        <f t="shared" si="0"/>
        <v>ur</v>
      </c>
      <c r="M137" s="412">
        <f t="shared" si="1"/>
        <v>0.25</v>
      </c>
      <c r="N137" s="411">
        <f t="shared" si="2"/>
        <v>1</v>
      </c>
      <c r="O137" s="411">
        <f t="shared" si="2"/>
        <v>1</v>
      </c>
      <c r="S137" s="34"/>
      <c r="T137" s="34"/>
      <c r="U137" s="34"/>
      <c r="V137" s="34"/>
      <c r="W137" s="15"/>
      <c r="X137" s="6"/>
      <c r="Y137" s="6"/>
      <c r="Z137" s="6"/>
    </row>
    <row r="138" spans="1:26" ht="14.5" outlineLevel="1" x14ac:dyDescent="0.35">
      <c r="A138" s="4"/>
      <c r="B138" s="5"/>
      <c r="C138" s="16"/>
      <c r="D138" s="16"/>
      <c r="E138" s="16"/>
      <c r="F138" s="25"/>
      <c r="G138" s="25" t="s">
        <v>473</v>
      </c>
      <c r="H138" s="411">
        <v>250</v>
      </c>
      <c r="I138" s="411">
        <v>60</v>
      </c>
      <c r="J138" s="411">
        <v>120</v>
      </c>
      <c r="K138" s="25"/>
      <c r="L138" s="7" t="str">
        <f t="shared" si="0"/>
        <v>x</v>
      </c>
      <c r="M138" s="412">
        <f t="shared" si="1"/>
        <v>0.25</v>
      </c>
      <c r="N138" s="411">
        <f t="shared" si="2"/>
        <v>1</v>
      </c>
      <c r="O138" s="411">
        <f t="shared" si="2"/>
        <v>1</v>
      </c>
      <c r="S138" s="34"/>
      <c r="T138" s="34"/>
      <c r="U138" s="34"/>
      <c r="V138" s="34"/>
      <c r="W138" s="15"/>
      <c r="X138" s="6"/>
      <c r="Y138" s="6"/>
      <c r="Z138" s="6"/>
    </row>
    <row r="139" spans="1:26" ht="14.5" outlineLevel="1" x14ac:dyDescent="0.35">
      <c r="A139" s="4"/>
      <c r="B139" s="5"/>
      <c r="C139" s="16"/>
      <c r="D139" s="16"/>
      <c r="E139" s="16"/>
      <c r="F139" s="25"/>
      <c r="G139" s="7" t="s">
        <v>309</v>
      </c>
      <c r="H139" s="411">
        <v>250</v>
      </c>
      <c r="I139" s="411">
        <v>60</v>
      </c>
      <c r="J139" s="411">
        <v>170</v>
      </c>
      <c r="L139" s="7" t="str">
        <f t="shared" si="0"/>
        <v>xr</v>
      </c>
      <c r="M139" s="412">
        <f t="shared" si="1"/>
        <v>0.25</v>
      </c>
      <c r="N139" s="411">
        <f t="shared" si="2"/>
        <v>1</v>
      </c>
      <c r="O139" s="411">
        <f t="shared" si="2"/>
        <v>1</v>
      </c>
      <c r="S139" s="34"/>
      <c r="T139" s="34"/>
      <c r="U139" s="34"/>
      <c r="V139" s="34"/>
      <c r="W139" s="15"/>
      <c r="X139" s="6"/>
      <c r="Y139" s="6"/>
      <c r="Z139" s="6"/>
    </row>
    <row r="140" spans="1:26" ht="14.5" outlineLevel="1" x14ac:dyDescent="0.3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3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3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15" customHeight="1" outlineLevel="1" x14ac:dyDescent="0.3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5" customHeight="1" outlineLevel="1" x14ac:dyDescent="0.3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3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3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15" customHeight="1" outlineLevel="1" thickBot="1" x14ac:dyDescent="0.4">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15" customHeight="1" outlineLevel="1" x14ac:dyDescent="0.3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35">
      <c r="A149" s="4"/>
      <c r="B149" s="5"/>
      <c r="C149" s="11"/>
      <c r="D149" s="11"/>
      <c r="E149" s="11" t="s">
        <v>1</v>
      </c>
      <c r="F149" s="12"/>
      <c r="G149" s="13" t="s">
        <v>353</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3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35">
      <c r="A151" s="4"/>
      <c r="B151" s="5"/>
      <c r="C151" s="16"/>
      <c r="D151" s="11"/>
      <c r="E151" s="16"/>
      <c r="F151" s="12"/>
      <c r="G151" s="12" t="s">
        <v>2</v>
      </c>
      <c r="H151" s="12"/>
      <c r="I151" s="12" t="s">
        <v>346</v>
      </c>
      <c r="J151" s="12"/>
      <c r="K151" s="12"/>
      <c r="L151" s="12"/>
      <c r="M151" s="12"/>
      <c r="N151" s="12"/>
      <c r="O151" s="12"/>
      <c r="P151" s="12"/>
      <c r="Q151" s="12"/>
      <c r="R151" s="12"/>
      <c r="S151" s="14"/>
      <c r="T151" s="18"/>
      <c r="U151" s="14"/>
      <c r="V151" s="14"/>
      <c r="W151" s="15"/>
      <c r="X151" s="6"/>
      <c r="Y151" s="6"/>
      <c r="Z151" s="6"/>
    </row>
    <row r="152" spans="1:42" ht="12" customHeight="1" outlineLevel="1" x14ac:dyDescent="0.3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3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3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3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35">
      <c r="A156" s="4"/>
      <c r="B156" s="5"/>
      <c r="C156" s="16"/>
      <c r="D156" s="16"/>
      <c r="E156" s="16"/>
      <c r="F156" s="16"/>
      <c r="G156" s="16"/>
      <c r="H156" s="16" t="s">
        <v>71</v>
      </c>
      <c r="I156" s="285" t="s">
        <v>537</v>
      </c>
      <c r="J156" s="291" t="s">
        <v>523</v>
      </c>
      <c r="K156" s="291" t="s">
        <v>66</v>
      </c>
      <c r="L156" s="291" t="s">
        <v>67</v>
      </c>
      <c r="M156" s="291" t="s">
        <v>68</v>
      </c>
      <c r="N156" s="291" t="s">
        <v>69</v>
      </c>
      <c r="O156" s="22"/>
      <c r="P156" s="23"/>
      <c r="Q156" s="23"/>
      <c r="R156" s="23"/>
      <c r="S156" s="261"/>
      <c r="T156" s="261"/>
      <c r="U156" s="261"/>
      <c r="V156" s="261"/>
      <c r="W156" s="15"/>
      <c r="X156" s="6"/>
      <c r="Y156" s="6"/>
      <c r="Z156" s="6"/>
    </row>
    <row r="157" spans="1:42" ht="14.5" outlineLevel="1" x14ac:dyDescent="0.35">
      <c r="A157" s="4"/>
      <c r="B157" s="5"/>
      <c r="C157" s="16"/>
      <c r="D157" s="16"/>
      <c r="E157" s="16"/>
      <c r="F157" s="25"/>
      <c r="G157" s="26" t="s">
        <v>42</v>
      </c>
      <c r="H157" s="26" t="s">
        <v>73</v>
      </c>
      <c r="I157" s="294" t="s">
        <v>83</v>
      </c>
      <c r="J157" s="413">
        <v>120</v>
      </c>
      <c r="K157" s="413">
        <v>120</v>
      </c>
      <c r="L157" s="413">
        <v>120</v>
      </c>
      <c r="M157" s="413">
        <v>120</v>
      </c>
      <c r="N157" s="413">
        <v>120</v>
      </c>
      <c r="O157" s="68"/>
      <c r="P157" s="61"/>
      <c r="Q157" s="61"/>
      <c r="R157" s="61"/>
      <c r="S157" s="61"/>
      <c r="T157" s="61"/>
      <c r="U157" s="61"/>
      <c r="V157" s="59"/>
      <c r="W157" s="15"/>
      <c r="X157" s="6"/>
      <c r="Y157" s="6"/>
      <c r="Z157" s="6"/>
    </row>
    <row r="158" spans="1:42" s="80" customFormat="1" ht="14.5" outlineLevel="1" x14ac:dyDescent="0.35">
      <c r="A158" s="274"/>
      <c r="B158" s="275"/>
      <c r="C158" s="285"/>
      <c r="D158" s="285"/>
      <c r="E158" s="285"/>
      <c r="F158" s="293"/>
      <c r="G158" s="294"/>
      <c r="H158" s="294" t="s">
        <v>73</v>
      </c>
      <c r="I158" s="294" t="s">
        <v>84</v>
      </c>
      <c r="J158" s="413">
        <v>120</v>
      </c>
      <c r="K158" s="413">
        <v>120</v>
      </c>
      <c r="L158" s="413">
        <v>120</v>
      </c>
      <c r="M158" s="413">
        <v>120</v>
      </c>
      <c r="N158" s="413">
        <v>120</v>
      </c>
      <c r="O158" s="68"/>
      <c r="P158" s="61"/>
      <c r="Q158" s="61"/>
      <c r="R158" s="61"/>
      <c r="S158" s="61"/>
      <c r="T158" s="61"/>
      <c r="U158" s="61"/>
      <c r="V158" s="59"/>
      <c r="W158" s="284"/>
      <c r="X158" s="276"/>
      <c r="Y158" s="276"/>
      <c r="Z158" s="276"/>
    </row>
    <row r="159" spans="1:42" s="80" customFormat="1" ht="14.5" outlineLevel="1" x14ac:dyDescent="0.35">
      <c r="A159" s="274"/>
      <c r="B159" s="275"/>
      <c r="C159" s="285"/>
      <c r="D159" s="285"/>
      <c r="E159" s="285"/>
      <c r="F159" s="293"/>
      <c r="G159" s="294"/>
      <c r="H159" s="294" t="s">
        <v>73</v>
      </c>
      <c r="I159" s="294" t="s">
        <v>468</v>
      </c>
      <c r="J159" s="413">
        <v>120</v>
      </c>
      <c r="K159" s="413">
        <v>120</v>
      </c>
      <c r="L159" s="413">
        <v>120</v>
      </c>
      <c r="M159" s="413">
        <v>120</v>
      </c>
      <c r="N159" s="413">
        <v>120</v>
      </c>
      <c r="O159" s="68"/>
      <c r="P159" s="61"/>
      <c r="Q159" s="61"/>
      <c r="R159" s="61"/>
      <c r="S159" s="61"/>
      <c r="T159" s="61"/>
      <c r="U159" s="61"/>
      <c r="V159" s="59"/>
      <c r="W159" s="284"/>
      <c r="X159" s="276"/>
      <c r="Y159" s="276"/>
      <c r="Z159" s="276"/>
    </row>
    <row r="160" spans="1:42" s="80" customFormat="1" ht="14.5" outlineLevel="1" x14ac:dyDescent="0.35">
      <c r="A160" s="274"/>
      <c r="B160" s="275"/>
      <c r="C160" s="285"/>
      <c r="D160" s="285"/>
      <c r="E160" s="285"/>
      <c r="F160" s="293"/>
      <c r="G160" s="294"/>
      <c r="H160" s="294" t="s">
        <v>73</v>
      </c>
      <c r="I160" s="80" t="s">
        <v>469</v>
      </c>
      <c r="J160" s="413">
        <v>120</v>
      </c>
      <c r="K160" s="413">
        <v>120</v>
      </c>
      <c r="L160" s="413">
        <v>120</v>
      </c>
      <c r="M160" s="413">
        <v>120</v>
      </c>
      <c r="N160" s="413">
        <v>120</v>
      </c>
      <c r="O160" s="68"/>
      <c r="P160" s="61"/>
      <c r="Q160" s="61"/>
      <c r="R160" s="61"/>
      <c r="S160" s="61"/>
      <c r="T160" s="61"/>
      <c r="U160" s="61"/>
      <c r="V160" s="59"/>
      <c r="W160" s="284"/>
      <c r="X160" s="276"/>
      <c r="Y160" s="276"/>
      <c r="Z160" s="276"/>
    </row>
    <row r="161" spans="1:26" s="80" customFormat="1" ht="14.5" outlineLevel="1" x14ac:dyDescent="0.35">
      <c r="A161" s="274"/>
      <c r="B161" s="275"/>
      <c r="C161" s="285"/>
      <c r="D161" s="285"/>
      <c r="E161" s="285"/>
      <c r="F161" s="293"/>
      <c r="G161" s="294"/>
      <c r="H161" s="294" t="s">
        <v>73</v>
      </c>
      <c r="I161" s="80" t="s">
        <v>311</v>
      </c>
      <c r="J161" s="413">
        <v>120</v>
      </c>
      <c r="K161" s="413">
        <v>120</v>
      </c>
      <c r="L161" s="413">
        <v>120</v>
      </c>
      <c r="M161" s="413">
        <v>120</v>
      </c>
      <c r="N161" s="413">
        <v>120</v>
      </c>
      <c r="O161" s="68"/>
      <c r="P161" s="61"/>
      <c r="Q161" s="61"/>
      <c r="R161" s="61"/>
      <c r="S161" s="61"/>
      <c r="T161" s="61"/>
      <c r="U161" s="61"/>
      <c r="V161" s="59"/>
      <c r="W161" s="284"/>
      <c r="X161" s="276"/>
      <c r="Y161" s="276"/>
      <c r="Z161" s="276"/>
    </row>
    <row r="162" spans="1:26" s="80" customFormat="1" ht="14.5" outlineLevel="1" x14ac:dyDescent="0.35">
      <c r="A162" s="274"/>
      <c r="B162" s="275"/>
      <c r="C162" s="285"/>
      <c r="D162" s="285"/>
      <c r="E162" s="285"/>
      <c r="F162" s="293"/>
      <c r="G162" s="294"/>
      <c r="H162" s="294" t="s">
        <v>73</v>
      </c>
      <c r="I162" s="294" t="s">
        <v>470</v>
      </c>
      <c r="J162" s="413">
        <v>120</v>
      </c>
      <c r="K162" s="413">
        <v>120</v>
      </c>
      <c r="L162" s="413">
        <v>120</v>
      </c>
      <c r="M162" s="413">
        <v>120</v>
      </c>
      <c r="N162" s="413">
        <v>120</v>
      </c>
      <c r="O162" s="68"/>
      <c r="P162" s="61"/>
      <c r="Q162" s="61"/>
      <c r="R162" s="61"/>
      <c r="S162" s="61"/>
      <c r="T162" s="61"/>
      <c r="U162" s="61"/>
      <c r="V162" s="59"/>
      <c r="W162" s="284"/>
      <c r="X162" s="276"/>
      <c r="Y162" s="276"/>
      <c r="Z162" s="276"/>
    </row>
    <row r="163" spans="1:26" s="80" customFormat="1" ht="14.5" outlineLevel="1" x14ac:dyDescent="0.35">
      <c r="A163" s="274"/>
      <c r="B163" s="275"/>
      <c r="C163" s="285"/>
      <c r="D163" s="285"/>
      <c r="E163" s="285"/>
      <c r="F163" s="293"/>
      <c r="G163" s="294"/>
      <c r="H163" s="294" t="s">
        <v>73</v>
      </c>
      <c r="I163" s="294" t="s">
        <v>89</v>
      </c>
      <c r="J163" s="413">
        <v>120</v>
      </c>
      <c r="K163" s="413">
        <v>120</v>
      </c>
      <c r="L163" s="413">
        <v>120</v>
      </c>
      <c r="M163" s="413">
        <v>120</v>
      </c>
      <c r="N163" s="413">
        <v>120</v>
      </c>
      <c r="O163" s="68"/>
      <c r="P163" s="61"/>
      <c r="Q163" s="61"/>
      <c r="R163" s="61"/>
      <c r="S163" s="61"/>
      <c r="T163" s="61"/>
      <c r="U163" s="61"/>
      <c r="V163" s="59"/>
      <c r="W163" s="284"/>
      <c r="X163" s="276"/>
      <c r="Y163" s="276"/>
      <c r="Z163" s="276"/>
    </row>
    <row r="164" spans="1:26" s="80" customFormat="1" ht="14.5" outlineLevel="1" x14ac:dyDescent="0.35">
      <c r="A164" s="274"/>
      <c r="B164" s="275"/>
      <c r="C164" s="285"/>
      <c r="D164" s="285"/>
      <c r="E164" s="285"/>
      <c r="F164" s="293"/>
      <c r="G164" s="294"/>
      <c r="H164" s="294" t="s">
        <v>73</v>
      </c>
      <c r="I164" s="294" t="s">
        <v>471</v>
      </c>
      <c r="J164" s="413">
        <v>120</v>
      </c>
      <c r="K164" s="413">
        <v>120</v>
      </c>
      <c r="L164" s="413">
        <v>120</v>
      </c>
      <c r="M164" s="413">
        <v>120</v>
      </c>
      <c r="N164" s="413">
        <v>120</v>
      </c>
      <c r="O164" s="68"/>
      <c r="P164" s="61"/>
      <c r="Q164" s="61"/>
      <c r="R164" s="61"/>
      <c r="S164" s="61"/>
      <c r="T164" s="61"/>
      <c r="U164" s="61"/>
      <c r="V164" s="59"/>
      <c r="W164" s="284"/>
      <c r="X164" s="276"/>
      <c r="Y164" s="276"/>
      <c r="Z164" s="276"/>
    </row>
    <row r="165" spans="1:26" s="80" customFormat="1" ht="14.5" outlineLevel="1" x14ac:dyDescent="0.35">
      <c r="A165" s="274"/>
      <c r="B165" s="275"/>
      <c r="C165" s="285"/>
      <c r="D165" s="285"/>
      <c r="E165" s="285"/>
      <c r="F165" s="293"/>
      <c r="G165" s="294"/>
      <c r="H165" s="294" t="s">
        <v>73</v>
      </c>
      <c r="I165" s="294" t="s">
        <v>310</v>
      </c>
      <c r="J165" s="413">
        <v>120</v>
      </c>
      <c r="K165" s="413">
        <v>120</v>
      </c>
      <c r="L165" s="413">
        <v>120</v>
      </c>
      <c r="M165" s="413">
        <v>120</v>
      </c>
      <c r="N165" s="413">
        <v>120</v>
      </c>
      <c r="O165" s="68"/>
      <c r="P165" s="61"/>
      <c r="Q165" s="61"/>
      <c r="R165" s="61"/>
      <c r="S165" s="61"/>
      <c r="T165" s="61"/>
      <c r="U165" s="61"/>
      <c r="V165" s="59"/>
      <c r="W165" s="284"/>
      <c r="X165" s="276"/>
      <c r="Y165" s="276"/>
      <c r="Z165" s="276"/>
    </row>
    <row r="166" spans="1:26" s="80" customFormat="1" ht="14.5" outlineLevel="1" x14ac:dyDescent="0.35">
      <c r="A166" s="274"/>
      <c r="B166" s="275"/>
      <c r="C166" s="285"/>
      <c r="D166" s="285"/>
      <c r="E166" s="285"/>
      <c r="F166" s="293"/>
      <c r="G166" s="294"/>
      <c r="H166" s="294" t="s">
        <v>73</v>
      </c>
      <c r="I166" s="294" t="s">
        <v>472</v>
      </c>
      <c r="J166" s="413">
        <v>120</v>
      </c>
      <c r="K166" s="413">
        <v>120</v>
      </c>
      <c r="L166" s="413">
        <v>120</v>
      </c>
      <c r="M166" s="413">
        <v>120</v>
      </c>
      <c r="N166" s="413">
        <v>120</v>
      </c>
      <c r="O166" s="68"/>
      <c r="P166" s="61"/>
      <c r="Q166" s="61"/>
      <c r="R166" s="61"/>
      <c r="S166" s="61"/>
      <c r="T166" s="61"/>
      <c r="U166" s="61"/>
      <c r="V166" s="59"/>
      <c r="W166" s="284"/>
      <c r="X166" s="276"/>
      <c r="Y166" s="276"/>
      <c r="Z166" s="276"/>
    </row>
    <row r="167" spans="1:26" s="80" customFormat="1" ht="14.5" outlineLevel="1" x14ac:dyDescent="0.35">
      <c r="A167" s="274"/>
      <c r="B167" s="275"/>
      <c r="C167" s="285"/>
      <c r="D167" s="285"/>
      <c r="E167" s="285"/>
      <c r="F167" s="293"/>
      <c r="G167" s="294"/>
      <c r="H167" s="294" t="s">
        <v>73</v>
      </c>
      <c r="I167" s="293" t="s">
        <v>308</v>
      </c>
      <c r="J167" s="413">
        <v>120</v>
      </c>
      <c r="K167" s="413">
        <v>120</v>
      </c>
      <c r="L167" s="413">
        <v>120</v>
      </c>
      <c r="M167" s="413">
        <v>120</v>
      </c>
      <c r="N167" s="413">
        <v>120</v>
      </c>
      <c r="O167" s="68"/>
      <c r="P167" s="61"/>
      <c r="Q167" s="61"/>
      <c r="R167" s="61"/>
      <c r="S167" s="61"/>
      <c r="T167" s="61"/>
      <c r="U167" s="61"/>
      <c r="V167" s="59"/>
      <c r="W167" s="284"/>
      <c r="X167" s="276"/>
      <c r="Y167" s="276"/>
      <c r="Z167" s="276"/>
    </row>
    <row r="168" spans="1:26" s="80" customFormat="1" ht="14.5" outlineLevel="1" x14ac:dyDescent="0.35">
      <c r="A168" s="274"/>
      <c r="B168" s="275"/>
      <c r="C168" s="285"/>
      <c r="D168" s="285"/>
      <c r="E168" s="285"/>
      <c r="F168" s="293"/>
      <c r="G168" s="294"/>
      <c r="H168" s="294" t="s">
        <v>73</v>
      </c>
      <c r="I168" s="293" t="s">
        <v>473</v>
      </c>
      <c r="J168" s="413">
        <v>120</v>
      </c>
      <c r="K168" s="413">
        <v>120</v>
      </c>
      <c r="L168" s="413">
        <v>120</v>
      </c>
      <c r="M168" s="413">
        <v>120</v>
      </c>
      <c r="N168" s="413">
        <v>120</v>
      </c>
      <c r="O168" s="68"/>
      <c r="P168" s="61"/>
      <c r="Q168" s="61"/>
      <c r="R168" s="61"/>
      <c r="S168" s="61"/>
      <c r="T168" s="61"/>
      <c r="U168" s="61"/>
      <c r="V168" s="59"/>
      <c r="W168" s="284"/>
      <c r="X168" s="276"/>
      <c r="Y168" s="276"/>
      <c r="Z168" s="276"/>
    </row>
    <row r="169" spans="1:26" s="80" customFormat="1" ht="14.5" outlineLevel="1" x14ac:dyDescent="0.35">
      <c r="A169" s="274"/>
      <c r="B169" s="275"/>
      <c r="C169" s="285"/>
      <c r="D169" s="285"/>
      <c r="E169" s="285"/>
      <c r="F169" s="293"/>
      <c r="G169" s="294"/>
      <c r="H169" s="294" t="s">
        <v>73</v>
      </c>
      <c r="I169" s="80" t="s">
        <v>309</v>
      </c>
      <c r="J169" s="413">
        <v>120</v>
      </c>
      <c r="K169" s="413">
        <v>120</v>
      </c>
      <c r="L169" s="413">
        <v>120</v>
      </c>
      <c r="M169" s="413">
        <v>120</v>
      </c>
      <c r="N169" s="413">
        <v>120</v>
      </c>
      <c r="O169" s="68"/>
      <c r="P169" s="61"/>
      <c r="Q169" s="61"/>
      <c r="R169" s="61"/>
      <c r="S169" s="61"/>
      <c r="T169" s="61"/>
      <c r="U169" s="61"/>
      <c r="V169" s="59"/>
      <c r="W169" s="284"/>
      <c r="X169" s="276"/>
      <c r="Y169" s="276"/>
      <c r="Z169" s="276"/>
    </row>
    <row r="170" spans="1:26" ht="14.5" outlineLevel="1" x14ac:dyDescent="0.3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4.5" outlineLevel="1" x14ac:dyDescent="0.35">
      <c r="A171" s="4"/>
      <c r="B171" s="5"/>
      <c r="C171" s="16"/>
      <c r="D171" s="16"/>
      <c r="E171" s="16"/>
      <c r="F171" s="25"/>
      <c r="G171" s="26"/>
      <c r="H171" s="267" t="s">
        <v>71</v>
      </c>
      <c r="I171" s="267" t="s">
        <v>537</v>
      </c>
      <c r="J171" s="256" t="s">
        <v>523</v>
      </c>
      <c r="K171" s="256" t="s">
        <v>66</v>
      </c>
      <c r="L171" s="256" t="s">
        <v>67</v>
      </c>
      <c r="M171" s="256" t="s">
        <v>68</v>
      </c>
      <c r="N171" s="256" t="s">
        <v>69</v>
      </c>
      <c r="O171" s="273"/>
      <c r="P171" s="61"/>
      <c r="Q171" s="61"/>
      <c r="R171" s="61"/>
      <c r="S171" s="61"/>
      <c r="T171" s="61"/>
      <c r="U171" s="61"/>
      <c r="V171" s="59"/>
      <c r="W171" s="15"/>
      <c r="X171" s="6"/>
      <c r="Y171" s="6"/>
      <c r="Z171" s="6"/>
    </row>
    <row r="172" spans="1:26" ht="14.5" outlineLevel="1" x14ac:dyDescent="0.35">
      <c r="A172" s="4"/>
      <c r="B172" s="5"/>
      <c r="C172" s="16"/>
      <c r="D172" s="16"/>
      <c r="E172" s="16"/>
      <c r="F172" s="25"/>
      <c r="G172" s="26" t="s">
        <v>354</v>
      </c>
      <c r="H172" s="294" t="s">
        <v>73</v>
      </c>
      <c r="I172" s="294" t="s">
        <v>83</v>
      </c>
      <c r="J172" s="380">
        <v>1</v>
      </c>
      <c r="K172" s="380">
        <v>1</v>
      </c>
      <c r="L172" s="380">
        <v>1</v>
      </c>
      <c r="M172" s="380">
        <v>1</v>
      </c>
      <c r="N172" s="380">
        <v>1</v>
      </c>
      <c r="O172" s="68"/>
      <c r="P172" s="61"/>
      <c r="Q172" s="61"/>
      <c r="R172" s="61"/>
      <c r="S172" s="61"/>
      <c r="T172" s="61"/>
      <c r="U172" s="61"/>
      <c r="V172" s="59"/>
      <c r="W172" s="15"/>
      <c r="X172" s="6"/>
      <c r="Y172" s="6"/>
      <c r="Z172" s="6"/>
    </row>
    <row r="173" spans="1:26" s="80" customFormat="1" ht="14.5" outlineLevel="1" x14ac:dyDescent="0.35">
      <c r="A173" s="274"/>
      <c r="B173" s="275"/>
      <c r="C173" s="285"/>
      <c r="D173" s="285"/>
      <c r="E173" s="285"/>
      <c r="F173" s="293"/>
      <c r="G173" s="294"/>
      <c r="H173" s="294" t="s">
        <v>73</v>
      </c>
      <c r="I173" s="294" t="s">
        <v>84</v>
      </c>
      <c r="J173" s="380">
        <v>1</v>
      </c>
      <c r="K173" s="380">
        <v>1</v>
      </c>
      <c r="L173" s="380">
        <v>1</v>
      </c>
      <c r="M173" s="380">
        <v>1</v>
      </c>
      <c r="N173" s="380">
        <v>1</v>
      </c>
      <c r="O173" s="68"/>
      <c r="P173" s="61"/>
      <c r="Q173" s="61"/>
      <c r="R173" s="61"/>
      <c r="S173" s="61"/>
      <c r="T173" s="61"/>
      <c r="U173" s="61"/>
      <c r="V173" s="59"/>
      <c r="W173" s="284"/>
      <c r="X173" s="276"/>
      <c r="Y173" s="276"/>
      <c r="Z173" s="276"/>
    </row>
    <row r="174" spans="1:26" s="80" customFormat="1" ht="14.5" outlineLevel="1" x14ac:dyDescent="0.35">
      <c r="A174" s="274"/>
      <c r="B174" s="275"/>
      <c r="C174" s="285"/>
      <c r="D174" s="285"/>
      <c r="E174" s="285"/>
      <c r="F174" s="293"/>
      <c r="G174" s="294"/>
      <c r="H174" s="294" t="s">
        <v>73</v>
      </c>
      <c r="I174" s="294" t="s">
        <v>468</v>
      </c>
      <c r="J174" s="380">
        <v>1</v>
      </c>
      <c r="K174" s="380">
        <v>1</v>
      </c>
      <c r="L174" s="380">
        <v>1</v>
      </c>
      <c r="M174" s="380">
        <v>1</v>
      </c>
      <c r="N174" s="380">
        <v>1</v>
      </c>
      <c r="O174" s="68"/>
      <c r="P174" s="61"/>
      <c r="Q174" s="61"/>
      <c r="R174" s="61"/>
      <c r="S174" s="61"/>
      <c r="T174" s="61"/>
      <c r="U174" s="61"/>
      <c r="V174" s="59"/>
      <c r="W174" s="284"/>
      <c r="X174" s="276"/>
      <c r="Y174" s="276"/>
      <c r="Z174" s="276"/>
    </row>
    <row r="175" spans="1:26" s="80" customFormat="1" ht="14.5" outlineLevel="1" x14ac:dyDescent="0.35">
      <c r="A175" s="274"/>
      <c r="B175" s="275"/>
      <c r="C175" s="285"/>
      <c r="D175" s="285"/>
      <c r="E175" s="285"/>
      <c r="F175" s="293"/>
      <c r="G175" s="294"/>
      <c r="H175" s="294" t="s">
        <v>73</v>
      </c>
      <c r="I175" s="80" t="s">
        <v>469</v>
      </c>
      <c r="J175" s="380">
        <v>1</v>
      </c>
      <c r="K175" s="380">
        <v>1</v>
      </c>
      <c r="L175" s="380">
        <v>1</v>
      </c>
      <c r="M175" s="380">
        <v>1</v>
      </c>
      <c r="N175" s="380">
        <v>1</v>
      </c>
      <c r="O175" s="68"/>
      <c r="P175" s="61"/>
      <c r="Q175" s="61"/>
      <c r="R175" s="61"/>
      <c r="S175" s="61"/>
      <c r="T175" s="61"/>
      <c r="U175" s="61"/>
      <c r="V175" s="59"/>
      <c r="W175" s="284"/>
      <c r="X175" s="276"/>
      <c r="Y175" s="276"/>
      <c r="Z175" s="276"/>
    </row>
    <row r="176" spans="1:26" s="80" customFormat="1" ht="14.5" outlineLevel="1" x14ac:dyDescent="0.35">
      <c r="A176" s="274"/>
      <c r="B176" s="275"/>
      <c r="C176" s="285"/>
      <c r="D176" s="285"/>
      <c r="E176" s="285"/>
      <c r="F176" s="293"/>
      <c r="G176" s="294"/>
      <c r="H176" s="294" t="s">
        <v>73</v>
      </c>
      <c r="I176" s="80" t="s">
        <v>311</v>
      </c>
      <c r="J176" s="380">
        <v>1</v>
      </c>
      <c r="K176" s="380">
        <v>1</v>
      </c>
      <c r="L176" s="380">
        <v>1</v>
      </c>
      <c r="M176" s="380">
        <v>1</v>
      </c>
      <c r="N176" s="380">
        <v>1</v>
      </c>
      <c r="O176" s="68"/>
      <c r="P176" s="61"/>
      <c r="Q176" s="61"/>
      <c r="R176" s="61"/>
      <c r="S176" s="61"/>
      <c r="T176" s="61"/>
      <c r="U176" s="61"/>
      <c r="V176" s="59"/>
      <c r="W176" s="284"/>
      <c r="X176" s="276"/>
      <c r="Y176" s="276"/>
      <c r="Z176" s="276"/>
    </row>
    <row r="177" spans="1:42" s="80" customFormat="1" ht="14.5" outlineLevel="1" x14ac:dyDescent="0.35">
      <c r="A177" s="274"/>
      <c r="B177" s="275"/>
      <c r="C177" s="285"/>
      <c r="D177" s="285"/>
      <c r="E177" s="285"/>
      <c r="F177" s="293"/>
      <c r="G177" s="294"/>
      <c r="H177" s="294" t="s">
        <v>73</v>
      </c>
      <c r="I177" s="294" t="s">
        <v>470</v>
      </c>
      <c r="J177" s="380">
        <v>1</v>
      </c>
      <c r="K177" s="380">
        <v>1</v>
      </c>
      <c r="L177" s="380">
        <v>1</v>
      </c>
      <c r="M177" s="380">
        <v>1</v>
      </c>
      <c r="N177" s="380">
        <v>1</v>
      </c>
      <c r="O177" s="68"/>
      <c r="P177" s="61"/>
      <c r="Q177" s="61"/>
      <c r="R177" s="61"/>
      <c r="S177" s="61"/>
      <c r="T177" s="61"/>
      <c r="U177" s="61"/>
      <c r="V177" s="59"/>
      <c r="W177" s="284"/>
      <c r="X177" s="276"/>
      <c r="Y177" s="276"/>
      <c r="Z177" s="276"/>
    </row>
    <row r="178" spans="1:42" s="80" customFormat="1" ht="14.5" outlineLevel="1" x14ac:dyDescent="0.35">
      <c r="A178" s="274"/>
      <c r="B178" s="275"/>
      <c r="C178" s="285"/>
      <c r="D178" s="285"/>
      <c r="E178" s="285"/>
      <c r="F178" s="293"/>
      <c r="G178" s="294"/>
      <c r="H178" s="294" t="s">
        <v>73</v>
      </c>
      <c r="I178" s="294" t="s">
        <v>89</v>
      </c>
      <c r="J178" s="380">
        <v>1</v>
      </c>
      <c r="K178" s="380">
        <v>1</v>
      </c>
      <c r="L178" s="380">
        <v>1</v>
      </c>
      <c r="M178" s="380">
        <v>1</v>
      </c>
      <c r="N178" s="380">
        <v>1</v>
      </c>
      <c r="O178" s="68"/>
      <c r="P178" s="61"/>
      <c r="Q178" s="61"/>
      <c r="R178" s="61"/>
      <c r="S178" s="61"/>
      <c r="T178" s="61"/>
      <c r="U178" s="61"/>
      <c r="V178" s="59"/>
      <c r="W178" s="284"/>
      <c r="X178" s="276"/>
      <c r="Y178" s="276"/>
      <c r="Z178" s="276"/>
    </row>
    <row r="179" spans="1:42" s="80" customFormat="1" ht="14.5" outlineLevel="1" x14ac:dyDescent="0.35">
      <c r="A179" s="274"/>
      <c r="B179" s="275"/>
      <c r="C179" s="285"/>
      <c r="D179" s="285"/>
      <c r="E179" s="285"/>
      <c r="F179" s="293"/>
      <c r="G179" s="294"/>
      <c r="H179" s="294" t="s">
        <v>73</v>
      </c>
      <c r="I179" s="294" t="s">
        <v>471</v>
      </c>
      <c r="J179" s="380">
        <v>1</v>
      </c>
      <c r="K179" s="380">
        <v>1</v>
      </c>
      <c r="L179" s="380">
        <v>1</v>
      </c>
      <c r="M179" s="380">
        <v>1</v>
      </c>
      <c r="N179" s="380">
        <v>1</v>
      </c>
      <c r="O179" s="68"/>
      <c r="P179" s="61"/>
      <c r="Q179" s="61"/>
      <c r="R179" s="61"/>
      <c r="S179" s="61"/>
      <c r="T179" s="61"/>
      <c r="U179" s="61"/>
      <c r="V179" s="59"/>
      <c r="W179" s="284"/>
      <c r="X179" s="276"/>
      <c r="Y179" s="276"/>
      <c r="Z179" s="276"/>
    </row>
    <row r="180" spans="1:42" s="80" customFormat="1" ht="14.5" outlineLevel="1" x14ac:dyDescent="0.35">
      <c r="A180" s="274"/>
      <c r="B180" s="275"/>
      <c r="C180" s="285"/>
      <c r="D180" s="285"/>
      <c r="E180" s="285"/>
      <c r="F180" s="293"/>
      <c r="G180" s="294"/>
      <c r="H180" s="294" t="s">
        <v>73</v>
      </c>
      <c r="I180" s="294" t="s">
        <v>310</v>
      </c>
      <c r="J180" s="380">
        <v>1</v>
      </c>
      <c r="K180" s="380">
        <v>1</v>
      </c>
      <c r="L180" s="380">
        <v>1</v>
      </c>
      <c r="M180" s="380">
        <v>1</v>
      </c>
      <c r="N180" s="380">
        <v>1</v>
      </c>
      <c r="O180" s="68"/>
      <c r="P180" s="61"/>
      <c r="Q180" s="61"/>
      <c r="R180" s="61"/>
      <c r="S180" s="61"/>
      <c r="T180" s="61"/>
      <c r="U180" s="61"/>
      <c r="V180" s="59"/>
      <c r="W180" s="284"/>
      <c r="X180" s="276"/>
      <c r="Y180" s="276"/>
      <c r="Z180" s="276"/>
    </row>
    <row r="181" spans="1:42" s="80" customFormat="1" ht="14.5" outlineLevel="1" x14ac:dyDescent="0.35">
      <c r="A181" s="274"/>
      <c r="B181" s="275"/>
      <c r="C181" s="285"/>
      <c r="D181" s="285"/>
      <c r="E181" s="285"/>
      <c r="F181" s="293"/>
      <c r="G181" s="294"/>
      <c r="H181" s="294" t="s">
        <v>73</v>
      </c>
      <c r="I181" s="294" t="s">
        <v>472</v>
      </c>
      <c r="J181" s="380">
        <v>1</v>
      </c>
      <c r="K181" s="380">
        <v>1</v>
      </c>
      <c r="L181" s="380">
        <v>1</v>
      </c>
      <c r="M181" s="380">
        <v>1</v>
      </c>
      <c r="N181" s="380">
        <v>1</v>
      </c>
      <c r="O181" s="68"/>
      <c r="P181" s="61"/>
      <c r="Q181" s="61"/>
      <c r="R181" s="61"/>
      <c r="S181" s="61"/>
      <c r="T181" s="61"/>
      <c r="U181" s="61"/>
      <c r="V181" s="59"/>
      <c r="W181" s="284"/>
      <c r="X181" s="276"/>
      <c r="Y181" s="276"/>
      <c r="Z181" s="276"/>
    </row>
    <row r="182" spans="1:42" s="80" customFormat="1" ht="14.5" outlineLevel="1" x14ac:dyDescent="0.35">
      <c r="A182" s="274"/>
      <c r="B182" s="275"/>
      <c r="C182" s="285"/>
      <c r="D182" s="285"/>
      <c r="E182" s="285"/>
      <c r="F182" s="293"/>
      <c r="G182" s="294"/>
      <c r="H182" s="294" t="s">
        <v>73</v>
      </c>
      <c r="I182" s="293" t="s">
        <v>308</v>
      </c>
      <c r="J182" s="380">
        <v>1</v>
      </c>
      <c r="K182" s="380">
        <v>1</v>
      </c>
      <c r="L182" s="380">
        <v>1</v>
      </c>
      <c r="M182" s="380">
        <v>1</v>
      </c>
      <c r="N182" s="380">
        <v>1</v>
      </c>
      <c r="O182" s="68"/>
      <c r="P182" s="61"/>
      <c r="Q182" s="61"/>
      <c r="R182" s="61"/>
      <c r="S182" s="61"/>
      <c r="T182" s="61"/>
      <c r="U182" s="61"/>
      <c r="V182" s="59"/>
      <c r="W182" s="284"/>
      <c r="X182" s="276"/>
      <c r="Y182" s="276"/>
      <c r="Z182" s="276"/>
    </row>
    <row r="183" spans="1:42" s="80" customFormat="1" ht="14.5" outlineLevel="1" x14ac:dyDescent="0.35">
      <c r="A183" s="274"/>
      <c r="B183" s="275"/>
      <c r="C183" s="285"/>
      <c r="D183" s="285"/>
      <c r="E183" s="285"/>
      <c r="F183" s="293"/>
      <c r="G183" s="294"/>
      <c r="H183" s="294" t="s">
        <v>73</v>
      </c>
      <c r="I183" s="293" t="s">
        <v>473</v>
      </c>
      <c r="J183" s="380">
        <v>1</v>
      </c>
      <c r="K183" s="380">
        <v>1</v>
      </c>
      <c r="L183" s="380">
        <v>1</v>
      </c>
      <c r="M183" s="380">
        <v>1</v>
      </c>
      <c r="N183" s="380">
        <v>1</v>
      </c>
      <c r="O183" s="68"/>
      <c r="P183" s="61"/>
      <c r="Q183" s="61"/>
      <c r="R183" s="61"/>
      <c r="S183" s="61"/>
      <c r="T183" s="61"/>
      <c r="U183" s="61"/>
      <c r="V183" s="59"/>
      <c r="W183" s="284"/>
      <c r="X183" s="276"/>
      <c r="Y183" s="276"/>
      <c r="Z183" s="276"/>
    </row>
    <row r="184" spans="1:42" s="80" customFormat="1" ht="14.5" outlineLevel="1" x14ac:dyDescent="0.35">
      <c r="A184" s="274"/>
      <c r="B184" s="275"/>
      <c r="C184" s="285"/>
      <c r="D184" s="285"/>
      <c r="E184" s="285"/>
      <c r="F184" s="293"/>
      <c r="G184" s="294"/>
      <c r="H184" s="294" t="s">
        <v>73</v>
      </c>
      <c r="I184" s="80" t="s">
        <v>309</v>
      </c>
      <c r="J184" s="380">
        <v>1</v>
      </c>
      <c r="K184" s="380">
        <v>1</v>
      </c>
      <c r="L184" s="380">
        <v>1</v>
      </c>
      <c r="M184" s="380">
        <v>1</v>
      </c>
      <c r="N184" s="380">
        <v>1</v>
      </c>
      <c r="O184" s="68"/>
      <c r="P184" s="61"/>
      <c r="Q184" s="61"/>
      <c r="R184" s="61"/>
      <c r="S184" s="61"/>
      <c r="T184" s="61"/>
      <c r="U184" s="61"/>
      <c r="V184" s="59"/>
      <c r="W184" s="284"/>
      <c r="X184" s="276"/>
      <c r="Y184" s="276"/>
      <c r="Z184" s="276"/>
    </row>
    <row r="185" spans="1:42" ht="12" customHeight="1" outlineLevel="1" x14ac:dyDescent="0.3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15" customHeight="1" outlineLevel="1" x14ac:dyDescent="0.3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5" customHeight="1" outlineLevel="1" x14ac:dyDescent="0.3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3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3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15" customHeight="1" outlineLevel="1" thickBot="1" x14ac:dyDescent="0.4">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15" customHeight="1" outlineLevel="1" x14ac:dyDescent="0.3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35">
      <c r="A192" s="4"/>
      <c r="B192" s="5"/>
      <c r="C192" s="11"/>
      <c r="D192" s="11"/>
      <c r="E192" s="11" t="s">
        <v>1</v>
      </c>
      <c r="F192" s="12"/>
      <c r="G192" s="13" t="s">
        <v>451</v>
      </c>
      <c r="H192" s="12"/>
      <c r="I192" s="12"/>
      <c r="J192" s="12"/>
      <c r="K192" s="12"/>
      <c r="L192" s="12" t="s">
        <v>490</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35">
      <c r="A193" s="4"/>
      <c r="B193" s="5"/>
      <c r="C193" s="11"/>
      <c r="D193" s="11"/>
      <c r="E193" s="16"/>
      <c r="F193" s="12"/>
      <c r="G193" s="17"/>
      <c r="H193" s="12"/>
      <c r="I193" s="367" t="s">
        <v>452</v>
      </c>
      <c r="J193" s="416"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35">
      <c r="A194" s="4"/>
      <c r="B194" s="5"/>
      <c r="C194" s="16"/>
      <c r="D194" s="11"/>
      <c r="E194" s="16"/>
      <c r="F194" s="12"/>
      <c r="G194" s="12"/>
      <c r="H194" s="12"/>
      <c r="I194" s="12"/>
      <c r="J194" s="12"/>
      <c r="K194" s="12"/>
      <c r="L194" s="32" t="s">
        <v>488</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35">
      <c r="A195" s="4"/>
      <c r="B195" s="5"/>
      <c r="C195" s="19">
        <v>0</v>
      </c>
      <c r="D195" s="11"/>
      <c r="E195" s="16"/>
      <c r="F195" s="12"/>
      <c r="G195" s="20"/>
      <c r="H195" s="12"/>
      <c r="I195" s="12"/>
      <c r="J195" s="12"/>
      <c r="K195" s="12"/>
      <c r="L195" s="32" t="s">
        <v>489</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35">
      <c r="A196" s="4"/>
      <c r="B196" s="5"/>
      <c r="C196" s="16"/>
      <c r="D196" s="16"/>
      <c r="E196" s="16"/>
      <c r="F196" s="16"/>
      <c r="G196" s="16"/>
      <c r="H196" s="16"/>
      <c r="I196" s="365"/>
      <c r="J196" s="365"/>
      <c r="K196" s="365"/>
      <c r="L196" s="365"/>
      <c r="M196" s="365"/>
      <c r="N196" s="368" t="s">
        <v>467</v>
      </c>
      <c r="O196" s="365"/>
      <c r="P196" s="365"/>
      <c r="Q196" s="365"/>
      <c r="R196" s="365"/>
      <c r="S196" s="365"/>
      <c r="T196" s="365"/>
      <c r="U196" s="365"/>
      <c r="V196" s="365"/>
      <c r="W196" s="365"/>
      <c r="X196" s="365"/>
      <c r="Y196" s="365"/>
      <c r="Z196" s="365"/>
      <c r="AA196" s="365"/>
      <c r="AB196" s="15"/>
      <c r="AC196" s="6"/>
      <c r="AD196" s="6"/>
      <c r="AE196" s="6"/>
    </row>
    <row r="197" spans="1:31" ht="12" customHeight="1" outlineLevel="1" x14ac:dyDescent="0.35">
      <c r="A197" s="4"/>
      <c r="B197" s="5"/>
      <c r="C197" s="16"/>
      <c r="D197" s="16"/>
      <c r="E197" s="16"/>
      <c r="F197" s="16"/>
      <c r="G197" s="16"/>
      <c r="H197" s="16"/>
      <c r="I197" s="16" t="s">
        <v>346</v>
      </c>
      <c r="J197" s="16"/>
      <c r="K197" s="16"/>
      <c r="L197" s="365"/>
      <c r="M197" s="365"/>
      <c r="N197" s="365"/>
      <c r="O197" s="365"/>
      <c r="P197" s="365"/>
      <c r="Q197" s="365"/>
      <c r="R197" s="365"/>
      <c r="S197" s="365"/>
      <c r="T197" s="365"/>
      <c r="U197" s="365"/>
      <c r="V197" s="365"/>
      <c r="W197" s="365"/>
      <c r="X197" s="365"/>
      <c r="Y197" s="365"/>
      <c r="Z197" s="365"/>
      <c r="AA197" s="365"/>
      <c r="AB197" s="15"/>
      <c r="AC197" s="6"/>
      <c r="AD197" s="6"/>
      <c r="AE197" s="6"/>
    </row>
    <row r="198" spans="1:31" ht="12" customHeight="1" outlineLevel="1" x14ac:dyDescent="0.35">
      <c r="A198" s="4"/>
      <c r="B198" s="5"/>
      <c r="C198" s="16"/>
      <c r="D198" s="16"/>
      <c r="E198" s="16"/>
      <c r="F198" s="16"/>
      <c r="G198" s="16"/>
      <c r="H198" s="16"/>
      <c r="I198" s="16"/>
      <c r="J198" s="16"/>
      <c r="K198" s="16"/>
      <c r="L198" s="16"/>
      <c r="M198" s="365" t="s">
        <v>464</v>
      </c>
      <c r="N198" s="16" t="s">
        <v>460</v>
      </c>
      <c r="O198" s="16" t="s">
        <v>460</v>
      </c>
      <c r="P198" s="16" t="s">
        <v>460</v>
      </c>
      <c r="Q198" s="369" t="s">
        <v>462</v>
      </c>
      <c r="R198" s="369" t="s">
        <v>462</v>
      </c>
      <c r="S198" s="369" t="s">
        <v>462</v>
      </c>
      <c r="T198" s="365" t="s">
        <v>463</v>
      </c>
      <c r="U198" s="365" t="s">
        <v>463</v>
      </c>
      <c r="V198" s="365" t="s">
        <v>463</v>
      </c>
      <c r="W198" s="365" t="s">
        <v>463</v>
      </c>
      <c r="X198" s="365" t="s">
        <v>480</v>
      </c>
      <c r="Y198" s="365" t="s">
        <v>480</v>
      </c>
      <c r="Z198" s="365" t="s">
        <v>480</v>
      </c>
      <c r="AA198" s="365" t="s">
        <v>480</v>
      </c>
      <c r="AB198" s="15"/>
      <c r="AC198" s="6"/>
      <c r="AD198" s="6"/>
      <c r="AE198" s="6"/>
    </row>
    <row r="199" spans="1:31" ht="12" customHeight="1" outlineLevel="1" x14ac:dyDescent="0.35">
      <c r="A199" s="4"/>
      <c r="B199" s="5"/>
      <c r="C199" s="16"/>
      <c r="D199" s="16"/>
      <c r="E199" s="16"/>
      <c r="F199" s="16"/>
      <c r="G199" s="22" t="s">
        <v>458</v>
      </c>
      <c r="H199" s="22" t="s">
        <v>457</v>
      </c>
      <c r="I199" s="22" t="s">
        <v>455</v>
      </c>
      <c r="J199" s="22" t="s">
        <v>456</v>
      </c>
      <c r="K199" s="22" t="s">
        <v>454</v>
      </c>
      <c r="L199" s="22" t="s">
        <v>453</v>
      </c>
      <c r="M199" s="22" t="s">
        <v>459</v>
      </c>
      <c r="N199" s="22" t="s">
        <v>448</v>
      </c>
      <c r="O199" s="22" t="s">
        <v>449</v>
      </c>
      <c r="P199" s="22" t="s">
        <v>450</v>
      </c>
      <c r="Q199" s="22" t="s">
        <v>434</v>
      </c>
      <c r="R199" s="22" t="s">
        <v>435</v>
      </c>
      <c r="S199" s="22" t="s">
        <v>436</v>
      </c>
      <c r="T199" s="23" t="s">
        <v>475</v>
      </c>
      <c r="U199" s="23" t="s">
        <v>476</v>
      </c>
      <c r="V199" s="23" t="s">
        <v>72</v>
      </c>
      <c r="W199" s="23" t="s">
        <v>477</v>
      </c>
      <c r="X199" s="23" t="s">
        <v>475</v>
      </c>
      <c r="Y199" s="23" t="s">
        <v>476</v>
      </c>
      <c r="Z199" s="23" t="s">
        <v>72</v>
      </c>
      <c r="AA199" s="23" t="s">
        <v>477</v>
      </c>
      <c r="AB199" s="15"/>
      <c r="AC199" s="6"/>
      <c r="AD199" s="6"/>
      <c r="AE199" s="6"/>
    </row>
    <row r="200" spans="1:31" ht="14.5" outlineLevel="1" x14ac:dyDescent="0.35">
      <c r="A200" s="4"/>
      <c r="B200" s="5"/>
      <c r="C200" s="16"/>
      <c r="D200" s="16"/>
      <c r="E200" s="16"/>
      <c r="F200" s="25"/>
      <c r="G200" s="414" t="s">
        <v>23</v>
      </c>
      <c r="H200" s="414" t="s">
        <v>23</v>
      </c>
      <c r="I200" s="414" t="s">
        <v>23</v>
      </c>
      <c r="J200" s="414" t="s">
        <v>23</v>
      </c>
      <c r="K200" s="414" t="s">
        <v>23</v>
      </c>
      <c r="L200" s="415" t="s">
        <v>83</v>
      </c>
      <c r="M200" s="411">
        <v>0</v>
      </c>
      <c r="N200" s="411">
        <v>0</v>
      </c>
      <c r="O200" s="411">
        <v>0</v>
      </c>
      <c r="P200" s="411">
        <v>0</v>
      </c>
      <c r="Q200" s="411">
        <v>0</v>
      </c>
      <c r="R200" s="411">
        <v>0</v>
      </c>
      <c r="S200" s="411">
        <v>0</v>
      </c>
      <c r="T200" s="411">
        <v>0</v>
      </c>
      <c r="U200" s="411">
        <v>0</v>
      </c>
      <c r="V200" s="411">
        <v>0</v>
      </c>
      <c r="W200" s="411">
        <v>0</v>
      </c>
      <c r="X200" s="411">
        <f t="shared" ref="X200:X202" si="6">IF(T200&gt;0,1,0)</f>
        <v>0</v>
      </c>
      <c r="Y200" s="411">
        <f t="shared" ref="Y200:Y202" si="7">IF(U200&gt;0,1,0)</f>
        <v>0</v>
      </c>
      <c r="Z200" s="411">
        <f t="shared" ref="Z200:Z202" si="8">IF(V200&gt;0,1,0)</f>
        <v>0</v>
      </c>
      <c r="AA200" s="411">
        <f t="shared" ref="AA200:AA202" si="9">IF(W200&gt;0,1,0)</f>
        <v>0</v>
      </c>
      <c r="AB200" s="15"/>
      <c r="AC200" s="6"/>
      <c r="AD200" s="6"/>
      <c r="AE200" s="6"/>
    </row>
    <row r="201" spans="1:31" ht="14.5" outlineLevel="1" x14ac:dyDescent="0.35">
      <c r="A201" s="4"/>
      <c r="B201" s="5"/>
      <c r="C201" s="16"/>
      <c r="D201" s="16"/>
      <c r="E201" s="16"/>
      <c r="F201" s="25"/>
      <c r="G201" s="414" t="s">
        <v>485</v>
      </c>
      <c r="H201" s="414" t="s">
        <v>23</v>
      </c>
      <c r="I201" s="414" t="s">
        <v>91</v>
      </c>
      <c r="J201" s="414" t="s">
        <v>23</v>
      </c>
      <c r="K201" s="414" t="s">
        <v>91</v>
      </c>
      <c r="L201" s="415" t="s">
        <v>83</v>
      </c>
      <c r="M201" s="411">
        <v>0</v>
      </c>
      <c r="N201" s="411">
        <v>0</v>
      </c>
      <c r="O201" s="411">
        <v>0</v>
      </c>
      <c r="P201" s="411">
        <v>0</v>
      </c>
      <c r="Q201" s="411">
        <v>0</v>
      </c>
      <c r="R201" s="411">
        <v>0</v>
      </c>
      <c r="S201" s="411">
        <v>0</v>
      </c>
      <c r="T201" s="411">
        <v>0</v>
      </c>
      <c r="U201" s="411">
        <v>0</v>
      </c>
      <c r="V201" s="411">
        <v>0</v>
      </c>
      <c r="W201" s="411">
        <v>0</v>
      </c>
      <c r="X201" s="411">
        <f t="shared" si="6"/>
        <v>0</v>
      </c>
      <c r="Y201" s="411">
        <f t="shared" si="7"/>
        <v>0</v>
      </c>
      <c r="Z201" s="411">
        <f t="shared" si="8"/>
        <v>0</v>
      </c>
      <c r="AA201" s="411">
        <f t="shared" si="9"/>
        <v>0</v>
      </c>
      <c r="AB201" s="15"/>
      <c r="AC201" s="6"/>
      <c r="AD201" s="6"/>
      <c r="AE201" s="6"/>
    </row>
    <row r="202" spans="1:31" ht="14.5" outlineLevel="1" x14ac:dyDescent="0.35">
      <c r="A202" s="4"/>
      <c r="B202" s="5"/>
      <c r="C202" s="16"/>
      <c r="D202" s="16"/>
      <c r="E202" s="16"/>
      <c r="F202" s="25"/>
      <c r="G202" s="414" t="s">
        <v>23</v>
      </c>
      <c r="H202" s="414" t="s">
        <v>485</v>
      </c>
      <c r="I202" s="414" t="s">
        <v>23</v>
      </c>
      <c r="J202" s="414" t="s">
        <v>91</v>
      </c>
      <c r="K202" s="414" t="s">
        <v>23</v>
      </c>
      <c r="L202" s="415" t="s">
        <v>80</v>
      </c>
      <c r="M202" s="411">
        <v>4000</v>
      </c>
      <c r="N202" s="411">
        <v>1</v>
      </c>
      <c r="O202" s="411">
        <v>1</v>
      </c>
      <c r="P202" s="411">
        <v>1</v>
      </c>
      <c r="Q202" s="411">
        <v>1</v>
      </c>
      <c r="R202" s="411">
        <v>0</v>
      </c>
      <c r="S202" s="411">
        <v>0</v>
      </c>
      <c r="T202" s="411">
        <v>100</v>
      </c>
      <c r="U202" s="411">
        <v>100</v>
      </c>
      <c r="V202" s="411">
        <v>40</v>
      </c>
      <c r="W202" s="411">
        <v>0</v>
      </c>
      <c r="X202" s="411">
        <f t="shared" si="6"/>
        <v>1</v>
      </c>
      <c r="Y202" s="411">
        <f t="shared" si="7"/>
        <v>1</v>
      </c>
      <c r="Z202" s="411">
        <f t="shared" si="8"/>
        <v>1</v>
      </c>
      <c r="AA202" s="411">
        <f t="shared" si="9"/>
        <v>0</v>
      </c>
      <c r="AB202" s="15"/>
      <c r="AC202" s="6"/>
      <c r="AD202" s="6"/>
      <c r="AE202" s="6"/>
    </row>
    <row r="203" spans="1:31" ht="14.5" outlineLevel="1" x14ac:dyDescent="0.35">
      <c r="A203" s="4"/>
      <c r="B203" s="5"/>
      <c r="C203" s="16"/>
      <c r="D203" s="16"/>
      <c r="E203" s="16"/>
      <c r="F203" s="25"/>
      <c r="G203" s="414" t="s">
        <v>485</v>
      </c>
      <c r="H203" s="414" t="s">
        <v>485</v>
      </c>
      <c r="I203" s="414" t="s">
        <v>90</v>
      </c>
      <c r="J203" s="414" t="s">
        <v>91</v>
      </c>
      <c r="K203" s="414" t="s">
        <v>90</v>
      </c>
      <c r="L203" s="415" t="s">
        <v>80</v>
      </c>
      <c r="M203" s="411">
        <v>4000</v>
      </c>
      <c r="N203" s="411">
        <v>1</v>
      </c>
      <c r="O203" s="411">
        <v>1</v>
      </c>
      <c r="P203" s="411">
        <v>1</v>
      </c>
      <c r="Q203" s="411">
        <v>2</v>
      </c>
      <c r="R203" s="411">
        <v>0</v>
      </c>
      <c r="S203" s="411">
        <v>0</v>
      </c>
      <c r="T203" s="411">
        <v>100</v>
      </c>
      <c r="U203" s="411">
        <v>120</v>
      </c>
      <c r="V203" s="411">
        <v>100</v>
      </c>
      <c r="W203" s="411">
        <v>0</v>
      </c>
      <c r="X203" s="411">
        <f t="shared" ref="X203:X205" si="10">IF(T203&gt;0,1,0)</f>
        <v>1</v>
      </c>
      <c r="Y203" s="411">
        <f t="shared" ref="Y203:Y205" si="11">IF(U203&gt;0,1,0)</f>
        <v>1</v>
      </c>
      <c r="Z203" s="411">
        <f t="shared" ref="Z203:Z205" si="12">IF(V203&gt;0,1,0)</f>
        <v>1</v>
      </c>
      <c r="AA203" s="411">
        <f t="shared" ref="AA203:AA205" si="13">IF(W203&gt;0,1,0)</f>
        <v>0</v>
      </c>
      <c r="AB203" s="15"/>
      <c r="AC203" s="6"/>
      <c r="AD203" s="6"/>
      <c r="AE203" s="6"/>
    </row>
    <row r="204" spans="1:31" ht="14.5" outlineLevel="1" x14ac:dyDescent="0.35">
      <c r="A204" s="4"/>
      <c r="B204" s="5"/>
      <c r="C204" s="16"/>
      <c r="D204" s="16"/>
      <c r="E204" s="16"/>
      <c r="F204" s="25"/>
      <c r="G204" s="414" t="s">
        <v>485</v>
      </c>
      <c r="H204" s="414" t="s">
        <v>485</v>
      </c>
      <c r="I204" s="414" t="s">
        <v>91</v>
      </c>
      <c r="J204" s="414" t="s">
        <v>90</v>
      </c>
      <c r="K204" s="414" t="s">
        <v>91</v>
      </c>
      <c r="L204" s="414" t="s">
        <v>85</v>
      </c>
      <c r="M204" s="411">
        <v>1800</v>
      </c>
      <c r="N204" s="411">
        <v>1</v>
      </c>
      <c r="O204" s="411">
        <v>1</v>
      </c>
      <c r="P204" s="411">
        <v>1</v>
      </c>
      <c r="Q204" s="411">
        <v>0</v>
      </c>
      <c r="R204" s="411">
        <v>1</v>
      </c>
      <c r="S204" s="411">
        <v>0</v>
      </c>
      <c r="T204" s="411">
        <v>100</v>
      </c>
      <c r="U204" s="411">
        <v>150</v>
      </c>
      <c r="V204" s="411">
        <v>0</v>
      </c>
      <c r="W204" s="411">
        <v>150</v>
      </c>
      <c r="X204" s="411">
        <f t="shared" si="10"/>
        <v>1</v>
      </c>
      <c r="Y204" s="411">
        <f t="shared" si="11"/>
        <v>1</v>
      </c>
      <c r="Z204" s="411">
        <f t="shared" si="12"/>
        <v>0</v>
      </c>
      <c r="AA204" s="411">
        <f t="shared" si="13"/>
        <v>1</v>
      </c>
      <c r="AB204" s="15"/>
      <c r="AC204" s="6"/>
      <c r="AD204" s="6"/>
      <c r="AE204" s="6"/>
    </row>
    <row r="205" spans="1:31" ht="14.5" outlineLevel="1" x14ac:dyDescent="0.35">
      <c r="A205" s="4"/>
      <c r="B205" s="5"/>
      <c r="C205" s="16"/>
      <c r="D205" s="16"/>
      <c r="E205" s="16"/>
      <c r="F205" s="25"/>
      <c r="G205" s="414" t="s">
        <v>485</v>
      </c>
      <c r="H205" s="414" t="s">
        <v>485</v>
      </c>
      <c r="I205" s="414" t="s">
        <v>91</v>
      </c>
      <c r="J205" s="414" t="s">
        <v>90</v>
      </c>
      <c r="K205" s="414" t="s">
        <v>91</v>
      </c>
      <c r="L205" s="414" t="s">
        <v>76</v>
      </c>
      <c r="M205" s="411">
        <v>2000</v>
      </c>
      <c r="N205" s="411">
        <v>1</v>
      </c>
      <c r="O205" s="411">
        <v>1</v>
      </c>
      <c r="P205" s="411">
        <v>2</v>
      </c>
      <c r="Q205" s="411">
        <v>0</v>
      </c>
      <c r="R205" s="411">
        <v>1</v>
      </c>
      <c r="S205" s="411">
        <v>0</v>
      </c>
      <c r="T205" s="411">
        <v>100</v>
      </c>
      <c r="U205" s="411">
        <v>150</v>
      </c>
      <c r="V205" s="411">
        <v>0</v>
      </c>
      <c r="W205" s="411">
        <v>150</v>
      </c>
      <c r="X205" s="411">
        <f t="shared" si="10"/>
        <v>1</v>
      </c>
      <c r="Y205" s="411">
        <f t="shared" si="11"/>
        <v>1</v>
      </c>
      <c r="Z205" s="411">
        <f t="shared" si="12"/>
        <v>0</v>
      </c>
      <c r="AA205" s="411">
        <f t="shared" si="13"/>
        <v>1</v>
      </c>
      <c r="AB205" s="15"/>
      <c r="AC205" s="6"/>
      <c r="AD205" s="6"/>
      <c r="AE205" s="6"/>
    </row>
    <row r="206" spans="1:31" ht="14.5" outlineLevel="1" x14ac:dyDescent="0.3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3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3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15" customHeight="1" outlineLevel="1" x14ac:dyDescent="0.3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5" customHeight="1" outlineLevel="1" x14ac:dyDescent="0.3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3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3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15" customHeight="1" outlineLevel="1" thickBot="1" x14ac:dyDescent="0.4">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15" customHeight="1" outlineLevel="1" x14ac:dyDescent="0.3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35">
      <c r="A215" s="4"/>
      <c r="B215" s="5"/>
      <c r="C215" s="11"/>
      <c r="D215" s="11"/>
      <c r="E215" s="11" t="s">
        <v>1</v>
      </c>
      <c r="F215" s="12"/>
      <c r="G215" s="13" t="s">
        <v>461</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35">
      <c r="A216" s="4"/>
      <c r="B216" s="5"/>
      <c r="C216" s="11"/>
      <c r="D216" s="11"/>
      <c r="E216" s="16"/>
      <c r="F216" s="12"/>
      <c r="G216" s="17"/>
      <c r="H216" s="12"/>
      <c r="I216" s="353" t="s">
        <v>437</v>
      </c>
      <c r="J216" s="12"/>
      <c r="K216" s="12"/>
      <c r="L216" s="12"/>
      <c r="M216" s="12"/>
      <c r="N216" s="12"/>
      <c r="O216" s="12"/>
      <c r="P216" s="12"/>
      <c r="Q216" s="12"/>
      <c r="R216" s="12"/>
      <c r="S216" s="14"/>
      <c r="T216" s="18"/>
      <c r="U216" s="14"/>
      <c r="V216" s="14"/>
      <c r="W216" s="15"/>
      <c r="X216" s="6"/>
      <c r="Y216" s="6"/>
      <c r="Z216" s="6"/>
    </row>
    <row r="217" spans="1:47" ht="12" customHeight="1" outlineLevel="1" x14ac:dyDescent="0.35">
      <c r="A217" s="4"/>
      <c r="B217" s="5"/>
      <c r="C217" s="16"/>
      <c r="D217" s="11"/>
      <c r="E217" s="16"/>
      <c r="F217" s="12"/>
      <c r="G217" s="12"/>
      <c r="H217" s="12"/>
      <c r="I217" s="12" t="s">
        <v>486</v>
      </c>
      <c r="J217" s="12"/>
      <c r="K217" s="12"/>
      <c r="L217" s="12"/>
      <c r="M217" s="12"/>
      <c r="N217" s="12"/>
      <c r="O217" s="12"/>
      <c r="P217" s="12"/>
      <c r="Q217" s="12"/>
      <c r="R217" s="12"/>
      <c r="S217" s="14"/>
      <c r="T217" s="18"/>
      <c r="U217" s="14"/>
      <c r="V217" s="14"/>
      <c r="W217" s="15"/>
      <c r="X217" s="6"/>
      <c r="Y217" s="6"/>
      <c r="Z217" s="6"/>
    </row>
    <row r="218" spans="1:47" ht="12" customHeight="1" outlineLevel="1" x14ac:dyDescent="0.3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35">
      <c r="A219" s="4"/>
      <c r="B219" s="5"/>
      <c r="C219" s="16"/>
      <c r="D219" s="16"/>
      <c r="E219" s="16"/>
      <c r="F219" s="16"/>
      <c r="G219" s="16"/>
      <c r="H219" s="16"/>
      <c r="I219" s="365"/>
      <c r="J219" s="365"/>
      <c r="K219" s="365"/>
      <c r="L219" s="365"/>
      <c r="M219" s="365"/>
      <c r="N219" s="368"/>
      <c r="O219" s="365"/>
      <c r="P219" s="365"/>
      <c r="Q219" s="365"/>
      <c r="R219" s="365"/>
      <c r="S219" s="365"/>
      <c r="T219" s="365"/>
      <c r="U219" s="365"/>
      <c r="V219" s="365"/>
      <c r="W219" s="15"/>
      <c r="X219" s="6"/>
      <c r="Y219" s="6"/>
      <c r="Z219" s="6"/>
    </row>
    <row r="220" spans="1:47" ht="12" customHeight="1" outlineLevel="1" x14ac:dyDescent="0.35">
      <c r="A220" s="4"/>
      <c r="B220" s="5"/>
      <c r="C220" s="16"/>
      <c r="D220" s="16"/>
      <c r="E220" s="16"/>
      <c r="F220" s="16"/>
      <c r="G220" s="16"/>
      <c r="H220" s="16"/>
      <c r="I220" s="16"/>
      <c r="J220" s="16"/>
      <c r="K220" s="16"/>
      <c r="L220" s="365"/>
      <c r="M220" s="365"/>
      <c r="N220" s="365"/>
      <c r="O220" s="365"/>
      <c r="P220" s="365"/>
      <c r="Q220" s="365"/>
      <c r="R220" s="365"/>
      <c r="S220" s="365"/>
      <c r="T220" s="365"/>
      <c r="U220" s="365"/>
      <c r="V220" s="365"/>
      <c r="W220" s="15"/>
      <c r="X220" s="6"/>
      <c r="Y220" s="6"/>
      <c r="Z220" s="6"/>
    </row>
    <row r="221" spans="1:47" ht="12" customHeight="1" outlineLevel="1" x14ac:dyDescent="0.35">
      <c r="A221" s="4"/>
      <c r="B221" s="5"/>
      <c r="C221" s="16"/>
      <c r="D221" s="16"/>
      <c r="E221" s="16"/>
      <c r="F221" s="16"/>
      <c r="G221" s="16"/>
      <c r="H221" s="16"/>
      <c r="I221" s="16" t="s">
        <v>465</v>
      </c>
      <c r="J221" s="16" t="s">
        <v>465</v>
      </c>
      <c r="K221" s="16" t="s">
        <v>465</v>
      </c>
      <c r="L221" s="365" t="s">
        <v>466</v>
      </c>
      <c r="M221" s="365" t="s">
        <v>466</v>
      </c>
      <c r="N221" s="365" t="s">
        <v>466</v>
      </c>
      <c r="O221" s="16"/>
      <c r="P221" s="16"/>
      <c r="Q221" s="16"/>
      <c r="R221" s="16"/>
      <c r="S221" s="16"/>
      <c r="T221" s="16"/>
      <c r="U221" s="16"/>
      <c r="V221" s="16"/>
      <c r="W221" s="15"/>
      <c r="X221" s="6"/>
      <c r="Y221" s="6"/>
      <c r="Z221" s="6"/>
    </row>
    <row r="222" spans="1:47" ht="12" customHeight="1" outlineLevel="1" x14ac:dyDescent="0.35">
      <c r="A222" s="4"/>
      <c r="B222" s="5"/>
      <c r="C222" s="16"/>
      <c r="D222" s="16"/>
      <c r="E222" s="16"/>
      <c r="F222" s="16"/>
      <c r="G222" s="16"/>
      <c r="H222" s="16" t="s">
        <v>453</v>
      </c>
      <c r="I222" s="22" t="s">
        <v>448</v>
      </c>
      <c r="J222" s="22" t="s">
        <v>449</v>
      </c>
      <c r="K222" s="22" t="s">
        <v>450</v>
      </c>
      <c r="L222" s="22" t="s">
        <v>434</v>
      </c>
      <c r="M222" s="22" t="s">
        <v>435</v>
      </c>
      <c r="N222" s="22" t="s">
        <v>436</v>
      </c>
      <c r="O222" s="22"/>
      <c r="P222" s="22"/>
      <c r="Q222" s="22"/>
      <c r="R222" s="22"/>
      <c r="S222" s="22"/>
      <c r="T222" s="22"/>
      <c r="U222" s="22"/>
      <c r="V222" s="22"/>
      <c r="W222" s="15"/>
      <c r="X222" s="6"/>
      <c r="Y222" s="6"/>
      <c r="Z222" s="6"/>
    </row>
    <row r="223" spans="1:47" ht="14.5" outlineLevel="1" x14ac:dyDescent="0.35">
      <c r="A223" s="4"/>
      <c r="B223" s="5"/>
      <c r="C223" s="16"/>
      <c r="D223" s="16"/>
      <c r="E223" s="16"/>
      <c r="F223" s="25"/>
      <c r="G223" s="25"/>
      <c r="H223" s="25" t="s">
        <v>80</v>
      </c>
      <c r="I223" s="411">
        <v>10</v>
      </c>
      <c r="J223" s="411">
        <v>26</v>
      </c>
      <c r="K223" s="411">
        <v>25</v>
      </c>
      <c r="L223" s="411">
        <v>18</v>
      </c>
      <c r="M223" s="411">
        <v>0</v>
      </c>
      <c r="N223" s="411">
        <v>0</v>
      </c>
      <c r="Q223" s="25"/>
      <c r="R223" s="25"/>
      <c r="S223" s="25"/>
      <c r="T223" s="25"/>
      <c r="U223" s="25"/>
      <c r="V223" s="25"/>
      <c r="W223" s="15"/>
      <c r="X223" s="6"/>
      <c r="Y223" s="6"/>
      <c r="Z223" s="6"/>
    </row>
    <row r="224" spans="1:47" ht="14.5" outlineLevel="1" x14ac:dyDescent="0.35">
      <c r="A224" s="4"/>
      <c r="B224" s="5"/>
      <c r="C224" s="16"/>
      <c r="D224" s="16"/>
      <c r="E224" s="16"/>
      <c r="F224" s="25"/>
      <c r="G224" s="25"/>
      <c r="H224" s="25" t="s">
        <v>78</v>
      </c>
      <c r="I224" s="411">
        <v>0</v>
      </c>
      <c r="J224" s="411">
        <v>0</v>
      </c>
      <c r="K224" s="411">
        <v>0</v>
      </c>
      <c r="L224" s="411">
        <v>0</v>
      </c>
      <c r="M224" s="411">
        <v>0</v>
      </c>
      <c r="N224" s="411">
        <v>0</v>
      </c>
      <c r="Q224" s="25"/>
      <c r="R224" s="25"/>
      <c r="S224" s="25"/>
      <c r="T224" s="25"/>
      <c r="U224" s="25"/>
      <c r="V224" s="25"/>
      <c r="W224" s="15"/>
      <c r="X224" s="6"/>
      <c r="Y224" s="6"/>
      <c r="Z224" s="6"/>
    </row>
    <row r="225" spans="1:26" ht="14.5" outlineLevel="1" x14ac:dyDescent="0.35">
      <c r="A225" s="4"/>
      <c r="B225" s="5"/>
      <c r="C225" s="16"/>
      <c r="D225" s="16"/>
      <c r="E225" s="16"/>
      <c r="F225" s="25"/>
      <c r="G225" s="25"/>
      <c r="H225" s="25" t="s">
        <v>82</v>
      </c>
      <c r="I225" s="411">
        <v>0</v>
      </c>
      <c r="J225" s="411">
        <v>0</v>
      </c>
      <c r="K225" s="411">
        <v>0</v>
      </c>
      <c r="L225" s="411">
        <v>0</v>
      </c>
      <c r="M225" s="411">
        <v>0</v>
      </c>
      <c r="N225" s="411">
        <v>0</v>
      </c>
      <c r="Q225" s="25"/>
      <c r="R225" s="25"/>
      <c r="S225" s="25"/>
      <c r="T225" s="25"/>
      <c r="U225" s="25"/>
      <c r="V225" s="25"/>
      <c r="W225" s="15"/>
      <c r="X225" s="6"/>
      <c r="Y225" s="6"/>
      <c r="Z225" s="6"/>
    </row>
    <row r="226" spans="1:26" ht="14.5" outlineLevel="1" x14ac:dyDescent="0.35">
      <c r="A226" s="4"/>
      <c r="B226" s="5"/>
      <c r="C226" s="16"/>
      <c r="D226" s="16"/>
      <c r="E226" s="16"/>
      <c r="F226" s="25"/>
      <c r="G226" s="25"/>
      <c r="H226" s="25" t="s">
        <v>86</v>
      </c>
      <c r="I226" s="411">
        <v>0</v>
      </c>
      <c r="J226" s="411">
        <v>0</v>
      </c>
      <c r="K226" s="411">
        <v>0</v>
      </c>
      <c r="L226" s="411">
        <v>0</v>
      </c>
      <c r="M226" s="411">
        <v>0</v>
      </c>
      <c r="N226" s="411">
        <v>0</v>
      </c>
      <c r="Q226" s="25"/>
      <c r="R226" s="25"/>
      <c r="S226" s="25"/>
      <c r="T226" s="25"/>
      <c r="U226" s="25"/>
      <c r="V226" s="25"/>
      <c r="W226" s="15"/>
      <c r="X226" s="6"/>
      <c r="Y226" s="6"/>
      <c r="Z226" s="6"/>
    </row>
    <row r="227" spans="1:26" ht="14.5" outlineLevel="1" x14ac:dyDescent="0.35">
      <c r="A227" s="4"/>
      <c r="B227" s="5"/>
      <c r="C227" s="16"/>
      <c r="D227" s="16"/>
      <c r="E227" s="16"/>
      <c r="F227" s="25"/>
      <c r="G227" s="25"/>
      <c r="H227" s="25" t="s">
        <v>87</v>
      </c>
      <c r="I227" s="411">
        <v>0</v>
      </c>
      <c r="J227" s="411">
        <v>0</v>
      </c>
      <c r="K227" s="411">
        <v>0</v>
      </c>
      <c r="L227" s="411">
        <v>0</v>
      </c>
      <c r="M227" s="411">
        <v>0</v>
      </c>
      <c r="N227" s="411">
        <v>0</v>
      </c>
      <c r="Q227" s="25"/>
      <c r="R227" s="25"/>
      <c r="S227" s="25"/>
      <c r="T227" s="25"/>
      <c r="U227" s="25"/>
      <c r="V227" s="25"/>
      <c r="W227" s="15"/>
      <c r="X227" s="6"/>
      <c r="Y227" s="6"/>
      <c r="Z227" s="6"/>
    </row>
    <row r="228" spans="1:26" ht="14.5" outlineLevel="1" x14ac:dyDescent="0.35">
      <c r="A228" s="4"/>
      <c r="B228" s="5"/>
      <c r="C228" s="16"/>
      <c r="D228" s="16"/>
      <c r="E228" s="16"/>
      <c r="F228" s="25"/>
      <c r="G228" s="25"/>
      <c r="H228" s="25" t="s">
        <v>81</v>
      </c>
      <c r="I228" s="411">
        <v>0</v>
      </c>
      <c r="J228" s="411">
        <v>0</v>
      </c>
      <c r="K228" s="411">
        <v>0</v>
      </c>
      <c r="L228" s="411">
        <v>0</v>
      </c>
      <c r="M228" s="411">
        <v>0</v>
      </c>
      <c r="N228" s="411">
        <v>0</v>
      </c>
      <c r="Q228" s="25"/>
      <c r="R228" s="25"/>
      <c r="S228" s="25"/>
      <c r="T228" s="25"/>
      <c r="U228" s="25"/>
      <c r="V228" s="25"/>
      <c r="W228" s="15"/>
      <c r="X228" s="6"/>
      <c r="Y228" s="6"/>
      <c r="Z228" s="6"/>
    </row>
    <row r="229" spans="1:26" ht="14.5" outlineLevel="1" x14ac:dyDescent="0.35">
      <c r="A229" s="4"/>
      <c r="B229" s="5"/>
      <c r="C229" s="16"/>
      <c r="D229" s="16"/>
      <c r="E229" s="16"/>
      <c r="F229" s="25"/>
      <c r="G229" s="25"/>
      <c r="H229" s="25" t="s">
        <v>79</v>
      </c>
      <c r="I229" s="411">
        <v>0</v>
      </c>
      <c r="J229" s="411">
        <v>0</v>
      </c>
      <c r="K229" s="411">
        <v>0</v>
      </c>
      <c r="L229" s="411">
        <v>0</v>
      </c>
      <c r="M229" s="411">
        <v>0</v>
      </c>
      <c r="N229" s="411">
        <v>0</v>
      </c>
      <c r="Q229" s="25"/>
      <c r="R229" s="25"/>
      <c r="S229" s="25"/>
      <c r="T229" s="25"/>
      <c r="U229" s="25"/>
      <c r="V229" s="25"/>
      <c r="W229" s="15"/>
      <c r="X229" s="6"/>
      <c r="Y229" s="6"/>
      <c r="Z229" s="6"/>
    </row>
    <row r="230" spans="1:26" ht="14.5" outlineLevel="1" x14ac:dyDescent="0.35">
      <c r="A230" s="4"/>
      <c r="B230" s="5"/>
      <c r="C230" s="16"/>
      <c r="D230" s="16"/>
      <c r="E230" s="16"/>
      <c r="F230" s="25"/>
      <c r="G230" s="25"/>
      <c r="H230" s="25" t="s">
        <v>301</v>
      </c>
      <c r="I230" s="411">
        <v>0</v>
      </c>
      <c r="J230" s="411">
        <v>0</v>
      </c>
      <c r="K230" s="411">
        <v>0</v>
      </c>
      <c r="L230" s="411">
        <v>0</v>
      </c>
      <c r="M230" s="411">
        <v>0</v>
      </c>
      <c r="N230" s="411">
        <v>0</v>
      </c>
      <c r="Q230" s="25"/>
      <c r="R230" s="25"/>
      <c r="S230" s="25"/>
      <c r="T230" s="25"/>
      <c r="U230" s="25"/>
      <c r="V230" s="25"/>
      <c r="W230" s="15"/>
      <c r="X230" s="6"/>
      <c r="Y230" s="6"/>
      <c r="Z230" s="6"/>
    </row>
    <row r="231" spans="1:26" ht="14.5" outlineLevel="1" x14ac:dyDescent="0.35">
      <c r="A231" s="4"/>
      <c r="B231" s="5"/>
      <c r="C231" s="16"/>
      <c r="D231" s="16"/>
      <c r="E231" s="16"/>
      <c r="F231" s="25"/>
      <c r="G231" s="25"/>
      <c r="H231" s="25" t="s">
        <v>76</v>
      </c>
      <c r="I231" s="411">
        <v>10</v>
      </c>
      <c r="J231" s="411">
        <v>54</v>
      </c>
      <c r="K231" s="411">
        <v>7.4</v>
      </c>
      <c r="L231" s="411">
        <v>0</v>
      </c>
      <c r="M231" s="411">
        <v>43.5</v>
      </c>
      <c r="N231" s="411">
        <v>0</v>
      </c>
      <c r="Q231" s="25"/>
      <c r="R231" s="25"/>
      <c r="S231" s="25"/>
      <c r="T231" s="25"/>
      <c r="U231" s="25"/>
      <c r="V231" s="25"/>
      <c r="W231" s="15"/>
      <c r="X231" s="6"/>
      <c r="Y231" s="6"/>
      <c r="Z231" s="6"/>
    </row>
    <row r="232" spans="1:26" ht="14.5" outlineLevel="1" x14ac:dyDescent="0.35">
      <c r="A232" s="4"/>
      <c r="B232" s="5"/>
      <c r="C232" s="16"/>
      <c r="D232" s="16"/>
      <c r="E232" s="16"/>
      <c r="F232" s="25"/>
      <c r="G232" s="25"/>
      <c r="H232" s="25" t="s">
        <v>88</v>
      </c>
      <c r="I232" s="411">
        <v>0</v>
      </c>
      <c r="J232" s="411">
        <v>0</v>
      </c>
      <c r="K232" s="411">
        <v>0</v>
      </c>
      <c r="L232" s="411">
        <v>0</v>
      </c>
      <c r="M232" s="411">
        <v>0</v>
      </c>
      <c r="N232" s="411">
        <v>0</v>
      </c>
      <c r="Q232" s="25"/>
      <c r="R232" s="25"/>
      <c r="S232" s="25"/>
      <c r="T232" s="25"/>
      <c r="U232" s="25"/>
      <c r="V232" s="25"/>
      <c r="W232" s="15"/>
      <c r="X232" s="6"/>
      <c r="Y232" s="6"/>
      <c r="Z232" s="6"/>
    </row>
    <row r="233" spans="1:26" ht="14.5" outlineLevel="1" x14ac:dyDescent="0.35">
      <c r="A233" s="4"/>
      <c r="B233" s="5"/>
      <c r="C233" s="16"/>
      <c r="D233" s="16"/>
      <c r="E233" s="16"/>
      <c r="F233" s="25"/>
      <c r="G233" s="25"/>
      <c r="H233" s="25" t="s">
        <v>77</v>
      </c>
      <c r="I233" s="411">
        <v>0</v>
      </c>
      <c r="J233" s="411">
        <v>0</v>
      </c>
      <c r="K233" s="411">
        <v>0</v>
      </c>
      <c r="L233" s="411">
        <v>0</v>
      </c>
      <c r="M233" s="411">
        <v>0</v>
      </c>
      <c r="N233" s="411">
        <v>0</v>
      </c>
      <c r="Q233" s="25"/>
      <c r="R233" s="25"/>
      <c r="S233" s="25"/>
      <c r="T233" s="25"/>
      <c r="U233" s="25"/>
      <c r="V233" s="25"/>
      <c r="W233" s="15"/>
      <c r="X233" s="6"/>
      <c r="Y233" s="6"/>
      <c r="Z233" s="6"/>
    </row>
    <row r="234" spans="1:26" ht="14.5" outlineLevel="1" x14ac:dyDescent="0.35">
      <c r="A234" s="4"/>
      <c r="B234" s="5"/>
      <c r="C234" s="16"/>
      <c r="D234" s="16"/>
      <c r="E234" s="16"/>
      <c r="F234" s="25"/>
      <c r="G234" s="25"/>
      <c r="H234" s="25" t="s">
        <v>85</v>
      </c>
      <c r="I234" s="411">
        <v>10</v>
      </c>
      <c r="J234" s="411">
        <v>42</v>
      </c>
      <c r="K234" s="411">
        <v>21</v>
      </c>
      <c r="L234" s="411">
        <v>0</v>
      </c>
      <c r="M234" s="411">
        <v>43.5</v>
      </c>
      <c r="N234" s="411">
        <v>0</v>
      </c>
      <c r="Q234" s="25"/>
      <c r="R234" s="25"/>
      <c r="S234" s="25"/>
      <c r="T234" s="25"/>
      <c r="U234" s="25"/>
      <c r="V234" s="25"/>
      <c r="W234" s="15"/>
      <c r="X234" s="6"/>
      <c r="Y234" s="6"/>
      <c r="Z234" s="6"/>
    </row>
    <row r="235" spans="1:26" ht="14.5" outlineLevel="1" x14ac:dyDescent="0.35">
      <c r="A235" s="4"/>
      <c r="B235" s="5"/>
      <c r="C235" s="16"/>
      <c r="D235" s="16"/>
      <c r="E235" s="16"/>
      <c r="F235" s="25"/>
      <c r="G235" s="25"/>
      <c r="H235" s="26" t="s">
        <v>83</v>
      </c>
      <c r="I235" s="411">
        <v>30</v>
      </c>
      <c r="J235" s="411">
        <v>30</v>
      </c>
      <c r="K235" s="411">
        <v>30</v>
      </c>
      <c r="L235" s="411">
        <v>30</v>
      </c>
      <c r="M235" s="411">
        <v>30</v>
      </c>
      <c r="N235" s="411">
        <v>30</v>
      </c>
      <c r="Q235" s="25"/>
      <c r="R235" s="25"/>
      <c r="S235" s="25"/>
      <c r="T235" s="25"/>
      <c r="U235" s="25"/>
      <c r="V235" s="25"/>
      <c r="W235" s="15"/>
      <c r="X235" s="6"/>
      <c r="Y235" s="6"/>
      <c r="Z235" s="6"/>
    </row>
    <row r="236" spans="1:26" ht="14.5" outlineLevel="1" x14ac:dyDescent="0.35">
      <c r="A236" s="4"/>
      <c r="B236" s="5"/>
      <c r="C236" s="16"/>
      <c r="D236" s="16"/>
      <c r="E236" s="16"/>
      <c r="F236" s="25"/>
      <c r="G236" s="25"/>
      <c r="H236" s="26" t="s">
        <v>84</v>
      </c>
      <c r="I236" s="411">
        <v>30</v>
      </c>
      <c r="J236" s="411">
        <v>30</v>
      </c>
      <c r="K236" s="411">
        <v>30</v>
      </c>
      <c r="L236" s="411">
        <v>30</v>
      </c>
      <c r="M236" s="411">
        <v>30</v>
      </c>
      <c r="N236" s="411">
        <v>30</v>
      </c>
      <c r="Q236" s="25"/>
      <c r="R236" s="25"/>
      <c r="S236" s="25"/>
      <c r="T236" s="25"/>
      <c r="U236" s="25"/>
      <c r="V236" s="25"/>
      <c r="W236" s="15"/>
      <c r="X236" s="6"/>
      <c r="Y236" s="6"/>
      <c r="Z236" s="6"/>
    </row>
    <row r="237" spans="1:26" ht="14.5" outlineLevel="1" x14ac:dyDescent="0.35">
      <c r="A237" s="4"/>
      <c r="B237" s="5"/>
      <c r="C237" s="16"/>
      <c r="D237" s="16"/>
      <c r="E237" s="16"/>
      <c r="F237" s="25"/>
      <c r="G237" s="25"/>
      <c r="H237" s="26" t="s">
        <v>468</v>
      </c>
      <c r="I237" s="411">
        <v>30</v>
      </c>
      <c r="J237" s="411">
        <v>30</v>
      </c>
      <c r="K237" s="411">
        <v>30</v>
      </c>
      <c r="L237" s="411">
        <v>30</v>
      </c>
      <c r="M237" s="411">
        <v>30</v>
      </c>
      <c r="N237" s="411">
        <v>30</v>
      </c>
      <c r="Q237" s="25"/>
      <c r="R237" s="25"/>
      <c r="S237" s="25"/>
      <c r="T237" s="25"/>
      <c r="U237" s="25"/>
      <c r="V237" s="25"/>
      <c r="W237" s="15"/>
      <c r="X237" s="6"/>
      <c r="Y237" s="6"/>
      <c r="Z237" s="6"/>
    </row>
    <row r="238" spans="1:26" ht="14.5" outlineLevel="1" x14ac:dyDescent="0.35">
      <c r="A238" s="4"/>
      <c r="B238" s="5"/>
      <c r="C238" s="16"/>
      <c r="D238" s="16"/>
      <c r="E238" s="16"/>
      <c r="F238" s="25"/>
      <c r="G238" s="25"/>
      <c r="H238" s="7" t="s">
        <v>469</v>
      </c>
      <c r="I238" s="411">
        <v>30</v>
      </c>
      <c r="J238" s="411">
        <v>30</v>
      </c>
      <c r="K238" s="411">
        <v>30</v>
      </c>
      <c r="L238" s="411">
        <v>30</v>
      </c>
      <c r="M238" s="411">
        <v>30</v>
      </c>
      <c r="N238" s="411">
        <v>30</v>
      </c>
      <c r="Q238" s="25"/>
      <c r="R238" s="25"/>
      <c r="S238" s="25"/>
      <c r="T238" s="25"/>
      <c r="U238" s="25"/>
      <c r="V238" s="25"/>
      <c r="W238" s="15"/>
      <c r="X238" s="6"/>
      <c r="Y238" s="6"/>
      <c r="Z238" s="6"/>
    </row>
    <row r="239" spans="1:26" ht="14.5" outlineLevel="1" x14ac:dyDescent="0.35">
      <c r="A239" s="4"/>
      <c r="B239" s="5"/>
      <c r="C239" s="16"/>
      <c r="D239" s="16"/>
      <c r="E239" s="16"/>
      <c r="F239" s="25"/>
      <c r="G239" s="25"/>
      <c r="H239" s="7" t="s">
        <v>311</v>
      </c>
      <c r="I239" s="411">
        <v>30</v>
      </c>
      <c r="J239" s="411">
        <v>30</v>
      </c>
      <c r="K239" s="411">
        <v>30</v>
      </c>
      <c r="L239" s="411">
        <v>30</v>
      </c>
      <c r="M239" s="411">
        <v>30</v>
      </c>
      <c r="N239" s="411">
        <v>30</v>
      </c>
      <c r="Q239" s="25"/>
      <c r="R239" s="25"/>
      <c r="S239" s="25"/>
      <c r="T239" s="25"/>
      <c r="U239" s="25"/>
      <c r="V239" s="25"/>
      <c r="W239" s="15"/>
      <c r="X239" s="6"/>
      <c r="Y239" s="6"/>
      <c r="Z239" s="6"/>
    </row>
    <row r="240" spans="1:26" ht="14.5" outlineLevel="1" x14ac:dyDescent="0.35">
      <c r="A240" s="4"/>
      <c r="B240" s="5"/>
      <c r="C240" s="16"/>
      <c r="D240" s="16"/>
      <c r="E240" s="16"/>
      <c r="F240" s="25"/>
      <c r="G240" s="25"/>
      <c r="H240" s="26" t="s">
        <v>470</v>
      </c>
      <c r="I240" s="411">
        <v>30</v>
      </c>
      <c r="J240" s="411">
        <v>30</v>
      </c>
      <c r="K240" s="411">
        <v>30</v>
      </c>
      <c r="L240" s="411">
        <v>30</v>
      </c>
      <c r="M240" s="411">
        <v>30</v>
      </c>
      <c r="N240" s="411">
        <v>30</v>
      </c>
      <c r="Q240" s="25"/>
      <c r="R240" s="25"/>
      <c r="S240" s="25"/>
      <c r="T240" s="25"/>
      <c r="U240" s="25"/>
      <c r="V240" s="25"/>
      <c r="W240" s="15"/>
      <c r="X240" s="6"/>
      <c r="Y240" s="6"/>
      <c r="Z240" s="6"/>
    </row>
    <row r="241" spans="1:42" ht="14.5" outlineLevel="1" x14ac:dyDescent="0.35">
      <c r="A241" s="4"/>
      <c r="B241" s="5"/>
      <c r="C241" s="16"/>
      <c r="D241" s="16"/>
      <c r="E241" s="16"/>
      <c r="F241" s="25"/>
      <c r="G241" s="25"/>
      <c r="H241" s="26" t="s">
        <v>89</v>
      </c>
      <c r="I241" s="411">
        <v>30</v>
      </c>
      <c r="J241" s="411">
        <v>30</v>
      </c>
      <c r="K241" s="411">
        <v>30</v>
      </c>
      <c r="L241" s="411">
        <v>30</v>
      </c>
      <c r="M241" s="411">
        <v>30</v>
      </c>
      <c r="N241" s="411">
        <v>30</v>
      </c>
      <c r="Q241" s="25"/>
      <c r="R241" s="25"/>
      <c r="S241" s="25"/>
      <c r="T241" s="25"/>
      <c r="U241" s="25"/>
      <c r="V241" s="25"/>
      <c r="W241" s="15"/>
      <c r="X241" s="6"/>
      <c r="Y241" s="6"/>
      <c r="Z241" s="6"/>
    </row>
    <row r="242" spans="1:42" ht="14.5" outlineLevel="1" x14ac:dyDescent="0.35">
      <c r="A242" s="4"/>
      <c r="B242" s="5"/>
      <c r="C242" s="16"/>
      <c r="D242" s="16"/>
      <c r="E242" s="16"/>
      <c r="F242" s="25"/>
      <c r="G242" s="25"/>
      <c r="H242" s="26" t="s">
        <v>471</v>
      </c>
      <c r="I242" s="411">
        <v>30</v>
      </c>
      <c r="J242" s="411">
        <v>30</v>
      </c>
      <c r="K242" s="411">
        <v>30</v>
      </c>
      <c r="L242" s="411">
        <v>30</v>
      </c>
      <c r="M242" s="411">
        <v>30</v>
      </c>
      <c r="N242" s="411">
        <v>30</v>
      </c>
      <c r="Q242" s="25"/>
      <c r="R242" s="25"/>
      <c r="S242" s="25"/>
      <c r="T242" s="25"/>
      <c r="U242" s="25"/>
      <c r="V242" s="25"/>
      <c r="W242" s="15"/>
      <c r="X242" s="6"/>
      <c r="Y242" s="6"/>
      <c r="Z242" s="6"/>
    </row>
    <row r="243" spans="1:42" ht="14.5" outlineLevel="1" x14ac:dyDescent="0.35">
      <c r="A243" s="4"/>
      <c r="B243" s="5"/>
      <c r="C243" s="16"/>
      <c r="D243" s="16"/>
      <c r="E243" s="16"/>
      <c r="F243" s="25"/>
      <c r="G243" s="25"/>
      <c r="H243" s="26" t="s">
        <v>310</v>
      </c>
      <c r="I243" s="411">
        <v>30</v>
      </c>
      <c r="J243" s="411">
        <v>30</v>
      </c>
      <c r="K243" s="411">
        <v>30</v>
      </c>
      <c r="L243" s="411">
        <v>30</v>
      </c>
      <c r="M243" s="411">
        <v>30</v>
      </c>
      <c r="N243" s="411">
        <v>30</v>
      </c>
      <c r="Q243" s="25"/>
      <c r="R243" s="25"/>
      <c r="S243" s="25"/>
      <c r="T243" s="25"/>
      <c r="U243" s="25"/>
      <c r="V243" s="25"/>
      <c r="W243" s="15"/>
      <c r="X243" s="6"/>
      <c r="Y243" s="6"/>
      <c r="Z243" s="6"/>
    </row>
    <row r="244" spans="1:42" ht="14.5" outlineLevel="1" x14ac:dyDescent="0.35">
      <c r="A244" s="4"/>
      <c r="B244" s="5"/>
      <c r="C244" s="16"/>
      <c r="D244" s="16"/>
      <c r="E244" s="16"/>
      <c r="F244" s="25"/>
      <c r="G244" s="25"/>
      <c r="H244" s="26" t="s">
        <v>472</v>
      </c>
      <c r="I244" s="411">
        <v>30</v>
      </c>
      <c r="J244" s="411">
        <v>30</v>
      </c>
      <c r="K244" s="411">
        <v>30</v>
      </c>
      <c r="L244" s="411">
        <v>30</v>
      </c>
      <c r="M244" s="411">
        <v>30</v>
      </c>
      <c r="N244" s="411">
        <v>30</v>
      </c>
      <c r="Q244" s="25"/>
      <c r="R244" s="25"/>
      <c r="S244" s="25"/>
      <c r="T244" s="25"/>
      <c r="U244" s="25"/>
      <c r="V244" s="25"/>
      <c r="W244" s="15"/>
      <c r="X244" s="6"/>
      <c r="Y244" s="6"/>
      <c r="Z244" s="6"/>
    </row>
    <row r="245" spans="1:42" ht="14.5" outlineLevel="1" x14ac:dyDescent="0.35">
      <c r="A245" s="4"/>
      <c r="B245" s="5"/>
      <c r="C245" s="16"/>
      <c r="D245" s="16"/>
      <c r="E245" s="16"/>
      <c r="F245" s="25"/>
      <c r="G245" s="25"/>
      <c r="H245" s="25" t="s">
        <v>308</v>
      </c>
      <c r="I245" s="411">
        <v>30</v>
      </c>
      <c r="J245" s="411">
        <v>30</v>
      </c>
      <c r="K245" s="411">
        <v>30</v>
      </c>
      <c r="L245" s="411">
        <v>30</v>
      </c>
      <c r="M245" s="411">
        <v>30</v>
      </c>
      <c r="N245" s="411">
        <v>30</v>
      </c>
      <c r="Q245" s="25"/>
      <c r="R245" s="25"/>
      <c r="S245" s="25"/>
      <c r="T245" s="25"/>
      <c r="U245" s="25"/>
      <c r="V245" s="25"/>
      <c r="W245" s="15"/>
      <c r="X245" s="6"/>
      <c r="Y245" s="6"/>
      <c r="Z245" s="6"/>
    </row>
    <row r="246" spans="1:42" ht="14.5" outlineLevel="1" x14ac:dyDescent="0.35">
      <c r="A246" s="4"/>
      <c r="B246" s="5"/>
      <c r="C246" s="16"/>
      <c r="D246" s="16"/>
      <c r="E246" s="16"/>
      <c r="F246" s="25"/>
      <c r="G246" s="25"/>
      <c r="H246" s="25" t="s">
        <v>473</v>
      </c>
      <c r="I246" s="411">
        <v>30</v>
      </c>
      <c r="J246" s="411">
        <v>30</v>
      </c>
      <c r="K246" s="411">
        <v>30</v>
      </c>
      <c r="L246" s="411">
        <v>30</v>
      </c>
      <c r="M246" s="411">
        <v>30</v>
      </c>
      <c r="N246" s="411">
        <v>30</v>
      </c>
      <c r="Q246" s="25"/>
      <c r="R246" s="25"/>
      <c r="S246" s="25"/>
      <c r="T246" s="25"/>
      <c r="U246" s="25"/>
      <c r="V246" s="25"/>
      <c r="W246" s="15"/>
      <c r="X246" s="6"/>
      <c r="Y246" s="6"/>
      <c r="Z246" s="6"/>
    </row>
    <row r="247" spans="1:42" ht="14.5" outlineLevel="1" x14ac:dyDescent="0.35">
      <c r="A247" s="4"/>
      <c r="B247" s="5"/>
      <c r="C247" s="16"/>
      <c r="D247" s="16"/>
      <c r="E247" s="16"/>
      <c r="F247" s="25"/>
      <c r="G247" s="25"/>
      <c r="H247" s="7" t="s">
        <v>309</v>
      </c>
      <c r="I247" s="411">
        <v>30</v>
      </c>
      <c r="J247" s="411">
        <v>30</v>
      </c>
      <c r="K247" s="411">
        <v>30</v>
      </c>
      <c r="L247" s="411">
        <v>30</v>
      </c>
      <c r="M247" s="411">
        <v>30</v>
      </c>
      <c r="N247" s="411">
        <v>30</v>
      </c>
      <c r="Q247" s="25"/>
      <c r="R247" s="25"/>
      <c r="S247" s="25"/>
      <c r="T247" s="25"/>
      <c r="U247" s="25"/>
      <c r="V247" s="25"/>
      <c r="W247" s="15"/>
      <c r="X247" s="6"/>
      <c r="Y247" s="6"/>
      <c r="Z247" s="6"/>
    </row>
    <row r="248" spans="1:42" ht="14.5" outlineLevel="1" x14ac:dyDescent="0.3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3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3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15" customHeight="1" outlineLevel="1" x14ac:dyDescent="0.3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5" customHeight="1" outlineLevel="1" x14ac:dyDescent="0.3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3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3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15" customHeight="1" outlineLevel="1" thickBot="1" x14ac:dyDescent="0.4">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15" customHeight="1" outlineLevel="1" x14ac:dyDescent="0.3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3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3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3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3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3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3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3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35">
      <c r="A264" s="4"/>
      <c r="B264" s="5"/>
      <c r="C264" s="16"/>
      <c r="D264" s="16"/>
      <c r="E264" s="16"/>
      <c r="F264" s="16"/>
      <c r="G264" s="16"/>
      <c r="H264" s="16"/>
      <c r="I264" s="16"/>
      <c r="J264" s="291" t="s">
        <v>523</v>
      </c>
      <c r="K264" s="291" t="s">
        <v>66</v>
      </c>
      <c r="L264" s="291" t="s">
        <v>67</v>
      </c>
      <c r="M264" s="291" t="s">
        <v>68</v>
      </c>
      <c r="N264" s="291" t="s">
        <v>69</v>
      </c>
      <c r="O264" s="22"/>
      <c r="P264" s="23"/>
      <c r="Q264" s="23"/>
      <c r="R264" s="23"/>
      <c r="S264" s="21"/>
      <c r="T264" s="21"/>
      <c r="U264" s="21"/>
      <c r="V264" s="21"/>
      <c r="W264" s="15"/>
      <c r="X264" s="6"/>
      <c r="Y264" s="6"/>
      <c r="Z264" s="6"/>
    </row>
    <row r="265" spans="1:26" ht="14.5" outlineLevel="1" x14ac:dyDescent="0.35">
      <c r="A265" s="4"/>
      <c r="B265" s="5"/>
      <c r="C265" s="16"/>
      <c r="D265" s="16"/>
      <c r="E265" s="16"/>
      <c r="F265" s="25"/>
      <c r="H265" s="26"/>
      <c r="I265" s="26" t="s">
        <v>85</v>
      </c>
      <c r="J265" s="418"/>
      <c r="K265" s="418"/>
      <c r="L265" s="418"/>
      <c r="M265" s="418">
        <v>1</v>
      </c>
      <c r="N265" s="418">
        <v>1</v>
      </c>
      <c r="O265" s="62"/>
      <c r="P265" s="63"/>
      <c r="Q265" s="61"/>
      <c r="R265" s="61"/>
      <c r="S265" s="61"/>
      <c r="T265" s="61"/>
      <c r="U265" s="61"/>
      <c r="V265" s="59"/>
      <c r="W265" s="15"/>
      <c r="X265" s="6"/>
      <c r="Y265" s="6"/>
      <c r="Z265" s="6"/>
    </row>
    <row r="266" spans="1:26" ht="14.5" outlineLevel="1" x14ac:dyDescent="0.35">
      <c r="A266" s="4"/>
      <c r="B266" s="5"/>
      <c r="C266" s="16"/>
      <c r="D266" s="16"/>
      <c r="E266" s="16"/>
      <c r="F266" s="25"/>
      <c r="H266" s="26"/>
      <c r="I266" s="26" t="s">
        <v>76</v>
      </c>
      <c r="J266" s="418"/>
      <c r="K266" s="418"/>
      <c r="L266" s="418"/>
      <c r="M266" s="418">
        <v>1</v>
      </c>
      <c r="N266" s="418">
        <v>1</v>
      </c>
      <c r="O266" s="62"/>
      <c r="P266" s="63"/>
      <c r="Q266" s="61"/>
      <c r="R266" s="61"/>
      <c r="S266" s="61"/>
      <c r="T266" s="61"/>
      <c r="U266" s="61"/>
      <c r="V266" s="59"/>
      <c r="W266" s="15"/>
      <c r="X266" s="6"/>
      <c r="Y266" s="6"/>
      <c r="Z266" s="6"/>
    </row>
    <row r="267" spans="1:26" ht="12" customHeight="1" outlineLevel="1" x14ac:dyDescent="0.35">
      <c r="A267" s="4"/>
      <c r="B267" s="5"/>
      <c r="C267" s="16"/>
      <c r="D267" s="16"/>
      <c r="E267" s="16"/>
      <c r="F267" s="25"/>
      <c r="H267" s="26"/>
      <c r="I267" s="26" t="s">
        <v>77</v>
      </c>
      <c r="J267" s="419">
        <v>0.14000000000000001</v>
      </c>
      <c r="K267" s="419">
        <v>0.59</v>
      </c>
      <c r="L267" s="419">
        <v>0.71</v>
      </c>
      <c r="M267" s="419">
        <v>1</v>
      </c>
      <c r="N267" s="419">
        <v>1.04</v>
      </c>
      <c r="O267" s="62"/>
      <c r="P267" s="64"/>
      <c r="Q267" s="58"/>
      <c r="R267" s="58"/>
      <c r="S267" s="58"/>
      <c r="T267" s="58"/>
      <c r="U267" s="58"/>
      <c r="V267" s="59"/>
      <c r="W267" s="15"/>
      <c r="X267" s="6"/>
      <c r="Y267" s="6"/>
      <c r="Z267" s="6"/>
    </row>
    <row r="268" spans="1:26" ht="12" customHeight="1" outlineLevel="1" x14ac:dyDescent="0.35">
      <c r="A268" s="4"/>
      <c r="B268" s="5"/>
      <c r="C268" s="16"/>
      <c r="D268" s="16"/>
      <c r="E268" s="16"/>
      <c r="F268" s="32"/>
      <c r="H268" s="26"/>
      <c r="I268" s="26" t="s">
        <v>78</v>
      </c>
      <c r="J268" s="418">
        <v>0.05</v>
      </c>
      <c r="K268" s="418">
        <v>0.15</v>
      </c>
      <c r="L268" s="418">
        <v>0.35</v>
      </c>
      <c r="M268" s="418">
        <v>1</v>
      </c>
      <c r="N268" s="418">
        <v>1</v>
      </c>
      <c r="O268" s="62"/>
      <c r="P268" s="64"/>
      <c r="Q268" s="58"/>
      <c r="R268" s="58"/>
      <c r="S268" s="58"/>
      <c r="T268" s="58"/>
      <c r="U268" s="58"/>
      <c r="V268" s="59"/>
      <c r="W268" s="15"/>
      <c r="X268" s="6"/>
      <c r="Y268" s="6"/>
      <c r="Z268" s="6"/>
    </row>
    <row r="269" spans="1:26" ht="12" customHeight="1" outlineLevel="1" x14ac:dyDescent="0.35">
      <c r="A269" s="4"/>
      <c r="B269" s="5"/>
      <c r="C269" s="16"/>
      <c r="D269" s="16"/>
      <c r="E269" s="16"/>
      <c r="F269" s="32"/>
      <c r="H269" s="26"/>
      <c r="I269" s="26" t="s">
        <v>79</v>
      </c>
      <c r="J269" s="418">
        <v>0.13</v>
      </c>
      <c r="K269" s="418">
        <v>0.35</v>
      </c>
      <c r="L269" s="418">
        <v>0.52</v>
      </c>
      <c r="M269" s="418">
        <v>1</v>
      </c>
      <c r="N269" s="418">
        <v>1.0900000000000001</v>
      </c>
      <c r="O269" s="62"/>
      <c r="P269" s="64"/>
      <c r="Q269" s="58"/>
      <c r="R269" s="58"/>
      <c r="S269" s="58"/>
      <c r="T269" s="58"/>
      <c r="U269" s="58"/>
      <c r="V269" s="59"/>
      <c r="W269" s="15"/>
      <c r="X269" s="6"/>
      <c r="Y269" s="6"/>
      <c r="Z269" s="6"/>
    </row>
    <row r="270" spans="1:26" ht="12" customHeight="1" outlineLevel="1" x14ac:dyDescent="0.35">
      <c r="A270" s="4"/>
      <c r="B270" s="5"/>
      <c r="C270" s="16"/>
      <c r="D270" s="16"/>
      <c r="E270" s="16"/>
      <c r="F270" s="32"/>
      <c r="H270" s="26"/>
      <c r="I270" s="26" t="s">
        <v>80</v>
      </c>
      <c r="J270" s="418">
        <v>0.15</v>
      </c>
      <c r="K270" s="418">
        <v>0.65</v>
      </c>
      <c r="L270" s="418">
        <v>0.73</v>
      </c>
      <c r="M270" s="418">
        <v>1</v>
      </c>
      <c r="N270" s="418">
        <v>1.04</v>
      </c>
      <c r="O270" s="62"/>
      <c r="P270" s="64"/>
      <c r="Q270" s="58"/>
      <c r="R270" s="58"/>
      <c r="S270" s="58"/>
      <c r="T270" s="58"/>
      <c r="U270" s="58"/>
      <c r="V270" s="59"/>
      <c r="W270" s="15"/>
      <c r="X270" s="6"/>
      <c r="Y270" s="6"/>
      <c r="Z270" s="6"/>
    </row>
    <row r="271" spans="1:26" ht="12" customHeight="1" outlineLevel="1" x14ac:dyDescent="0.35">
      <c r="A271" s="4"/>
      <c r="B271" s="5"/>
      <c r="C271" s="16"/>
      <c r="D271" s="16"/>
      <c r="E271" s="16"/>
      <c r="F271" s="32"/>
      <c r="H271" s="26"/>
      <c r="I271" s="26" t="s">
        <v>81</v>
      </c>
      <c r="J271" s="418">
        <v>7.0000000000000007E-2</v>
      </c>
      <c r="K271" s="418">
        <v>0.2</v>
      </c>
      <c r="L271" s="418">
        <v>0.67</v>
      </c>
      <c r="M271" s="418">
        <v>1</v>
      </c>
      <c r="N271" s="418">
        <v>1</v>
      </c>
      <c r="O271" s="62"/>
      <c r="P271" s="64"/>
      <c r="Q271" s="58"/>
      <c r="R271" s="58"/>
      <c r="S271" s="58"/>
      <c r="T271" s="58"/>
      <c r="U271" s="58"/>
      <c r="V271" s="59"/>
      <c r="W271" s="15"/>
      <c r="X271" s="6"/>
      <c r="Y271" s="6"/>
      <c r="Z271" s="6"/>
    </row>
    <row r="272" spans="1:26" ht="12" customHeight="1" outlineLevel="1" x14ac:dyDescent="0.35">
      <c r="A272" s="4"/>
      <c r="B272" s="5"/>
      <c r="C272" s="16"/>
      <c r="D272" s="16"/>
      <c r="E272" s="16"/>
      <c r="F272" s="32"/>
      <c r="H272" s="26"/>
      <c r="I272" s="26" t="s">
        <v>82</v>
      </c>
      <c r="J272" s="418">
        <v>0.09</v>
      </c>
      <c r="K272" s="418">
        <v>0.4</v>
      </c>
      <c r="L272" s="418">
        <v>0.75</v>
      </c>
      <c r="M272" s="418">
        <v>1</v>
      </c>
      <c r="N272" s="418">
        <v>1</v>
      </c>
      <c r="O272" s="62"/>
      <c r="P272" s="64"/>
      <c r="Q272" s="58"/>
      <c r="R272" s="58"/>
      <c r="S272" s="58"/>
      <c r="T272" s="58"/>
      <c r="U272" s="58"/>
      <c r="V272" s="59"/>
      <c r="W272" s="15"/>
      <c r="X272" s="6"/>
      <c r="Y272" s="6"/>
      <c r="Z272" s="6"/>
    </row>
    <row r="273" spans="1:26" ht="12" customHeight="1" outlineLevel="1" x14ac:dyDescent="0.35">
      <c r="A273" s="4"/>
      <c r="B273" s="5"/>
      <c r="C273" s="16"/>
      <c r="D273" s="16"/>
      <c r="E273" s="16"/>
      <c r="F273" s="32"/>
      <c r="H273" s="26"/>
      <c r="I273" s="26" t="s">
        <v>301</v>
      </c>
      <c r="J273" s="418">
        <v>0.06</v>
      </c>
      <c r="K273" s="418">
        <v>0.42</v>
      </c>
      <c r="L273" s="418">
        <v>0.62</v>
      </c>
      <c r="M273" s="418">
        <v>1</v>
      </c>
      <c r="N273" s="418">
        <v>1</v>
      </c>
      <c r="O273" s="62"/>
      <c r="P273" s="64"/>
      <c r="Q273" s="58"/>
      <c r="R273" s="58"/>
      <c r="S273" s="58"/>
      <c r="T273" s="58"/>
      <c r="U273" s="58"/>
      <c r="V273" s="59"/>
      <c r="W273" s="15"/>
      <c r="X273" s="6"/>
      <c r="Y273" s="6"/>
      <c r="Z273" s="6"/>
    </row>
    <row r="274" spans="1:26" ht="12" customHeight="1" outlineLevel="1" x14ac:dyDescent="0.35">
      <c r="A274" s="4"/>
      <c r="B274" s="5"/>
      <c r="C274" s="16"/>
      <c r="D274" s="16"/>
      <c r="E274" s="16"/>
      <c r="F274" s="32"/>
      <c r="H274" s="71"/>
      <c r="I274" s="71" t="s">
        <v>86</v>
      </c>
      <c r="J274" s="418"/>
      <c r="K274" s="418"/>
      <c r="L274" s="418"/>
      <c r="M274" s="418"/>
      <c r="N274" s="418"/>
      <c r="O274" s="62"/>
      <c r="P274" s="64"/>
      <c r="Q274" s="58"/>
      <c r="R274" s="58"/>
      <c r="S274" s="58"/>
      <c r="T274" s="58"/>
      <c r="U274" s="58"/>
      <c r="V274" s="59"/>
      <c r="W274" s="15"/>
      <c r="X274" s="6"/>
      <c r="Y274" s="6"/>
      <c r="Z274" s="6"/>
    </row>
    <row r="275" spans="1:26" ht="12" customHeight="1" outlineLevel="1" x14ac:dyDescent="0.35">
      <c r="A275" s="4"/>
      <c r="B275" s="5"/>
      <c r="C275" s="16"/>
      <c r="D275" s="16"/>
      <c r="E275" s="16"/>
      <c r="F275" s="32"/>
      <c r="H275" s="71"/>
      <c r="I275" s="71" t="s">
        <v>87</v>
      </c>
      <c r="J275" s="418"/>
      <c r="K275" s="418"/>
      <c r="L275" s="418"/>
      <c r="M275" s="418"/>
      <c r="N275" s="418"/>
      <c r="O275" s="62"/>
      <c r="P275" s="64"/>
      <c r="Q275" s="58"/>
      <c r="R275" s="58"/>
      <c r="S275" s="58"/>
      <c r="T275" s="58"/>
      <c r="U275" s="58"/>
      <c r="V275" s="59"/>
      <c r="W275" s="15"/>
      <c r="X275" s="6"/>
      <c r="Y275" s="6"/>
      <c r="Z275" s="6"/>
    </row>
    <row r="276" spans="1:26" ht="12" customHeight="1" outlineLevel="1" x14ac:dyDescent="0.35">
      <c r="A276" s="4"/>
      <c r="B276" s="5"/>
      <c r="C276" s="16"/>
      <c r="D276" s="16"/>
      <c r="E276" s="16"/>
      <c r="F276" s="32"/>
      <c r="H276" s="71"/>
      <c r="I276" s="71" t="s">
        <v>88</v>
      </c>
      <c r="J276" s="418"/>
      <c r="K276" s="418"/>
      <c r="L276" s="418"/>
      <c r="M276" s="418"/>
      <c r="N276" s="418"/>
      <c r="O276" s="62"/>
      <c r="P276" s="64"/>
      <c r="Q276" s="58"/>
      <c r="R276" s="58"/>
      <c r="S276" s="58"/>
      <c r="T276" s="58"/>
      <c r="U276" s="58"/>
      <c r="V276" s="59"/>
      <c r="W276" s="15"/>
      <c r="X276" s="6"/>
      <c r="Y276" s="6"/>
      <c r="Z276" s="6"/>
    </row>
    <row r="277" spans="1:26" ht="12" customHeight="1" outlineLevel="1" x14ac:dyDescent="0.3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3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15" customHeight="1" outlineLevel="1" x14ac:dyDescent="0.3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5" customHeight="1" outlineLevel="1" x14ac:dyDescent="0.3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3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3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15" customHeight="1" outlineLevel="1" thickBot="1" x14ac:dyDescent="0.4">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15" customHeight="1" outlineLevel="1" x14ac:dyDescent="0.3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35">
      <c r="A285" s="4"/>
      <c r="B285" s="5"/>
      <c r="C285" s="11"/>
      <c r="D285" s="11"/>
      <c r="E285" s="11" t="s">
        <v>1</v>
      </c>
      <c r="F285" s="12"/>
      <c r="G285" s="13" t="s">
        <v>496</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3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3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3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3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3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3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35">
      <c r="A292" s="4"/>
      <c r="B292" s="5"/>
      <c r="C292" s="16"/>
      <c r="D292" s="16"/>
      <c r="E292" s="16"/>
      <c r="F292" s="16"/>
      <c r="G292" s="16"/>
      <c r="H292" s="16"/>
      <c r="I292" s="291" t="s">
        <v>523</v>
      </c>
      <c r="J292" s="291" t="s">
        <v>66</v>
      </c>
      <c r="K292" s="291" t="s">
        <v>67</v>
      </c>
      <c r="L292" s="291" t="s">
        <v>68</v>
      </c>
      <c r="M292" s="291" t="s">
        <v>69</v>
      </c>
      <c r="N292" s="22"/>
      <c r="O292" s="22"/>
      <c r="P292" s="23"/>
      <c r="Q292" s="23"/>
      <c r="R292" s="23"/>
      <c r="S292" s="21"/>
      <c r="T292" s="21"/>
      <c r="U292" s="21"/>
      <c r="V292" s="21"/>
      <c r="W292" s="15"/>
      <c r="X292" s="6"/>
      <c r="Y292" s="6"/>
      <c r="Z292" s="6"/>
    </row>
    <row r="293" spans="1:26" ht="14.5" outlineLevel="1" x14ac:dyDescent="0.35">
      <c r="A293" s="4"/>
      <c r="B293" s="5"/>
      <c r="C293" s="16"/>
      <c r="D293" s="16"/>
      <c r="E293" s="16"/>
      <c r="F293" s="25"/>
      <c r="G293" s="26"/>
      <c r="H293" s="26" t="s">
        <v>85</v>
      </c>
      <c r="I293" s="413">
        <v>0</v>
      </c>
      <c r="J293" s="413">
        <v>0</v>
      </c>
      <c r="K293" s="413">
        <v>0</v>
      </c>
      <c r="L293" s="413">
        <v>1.0416666666666666E-2</v>
      </c>
      <c r="M293" s="413">
        <v>1.0416666666666666E-2</v>
      </c>
      <c r="N293" s="68"/>
      <c r="O293" s="68"/>
      <c r="P293" s="61"/>
      <c r="Q293" s="61"/>
      <c r="R293" s="61"/>
      <c r="S293" s="61"/>
      <c r="T293" s="61"/>
      <c r="U293" s="61"/>
      <c r="V293" s="59"/>
      <c r="W293" s="15"/>
      <c r="X293" s="6"/>
      <c r="Y293" s="6"/>
      <c r="Z293" s="6"/>
    </row>
    <row r="294" spans="1:26" ht="14.5" outlineLevel="1" x14ac:dyDescent="0.35">
      <c r="A294" s="4"/>
      <c r="B294" s="5"/>
      <c r="C294" s="16"/>
      <c r="D294" s="16"/>
      <c r="E294" s="16"/>
      <c r="F294" s="25"/>
      <c r="G294" s="26"/>
      <c r="H294" s="26" t="s">
        <v>76</v>
      </c>
      <c r="I294" s="413">
        <v>0</v>
      </c>
      <c r="J294" s="413">
        <v>0</v>
      </c>
      <c r="K294" s="413">
        <v>0</v>
      </c>
      <c r="L294" s="413">
        <v>1.0416666666666666E-2</v>
      </c>
      <c r="M294" s="413">
        <v>1.0416666666666666E-2</v>
      </c>
      <c r="N294" s="68"/>
      <c r="O294" s="68"/>
      <c r="P294" s="61"/>
      <c r="Q294" s="61"/>
      <c r="R294" s="61"/>
      <c r="S294" s="61"/>
      <c r="T294" s="61"/>
      <c r="U294" s="61"/>
      <c r="V294" s="59"/>
      <c r="W294" s="15"/>
      <c r="X294" s="6"/>
      <c r="Y294" s="6"/>
      <c r="Z294" s="6"/>
    </row>
    <row r="295" spans="1:26" ht="12" customHeight="1" outlineLevel="1" x14ac:dyDescent="0.35">
      <c r="A295" s="4"/>
      <c r="B295" s="5"/>
      <c r="C295" s="16"/>
      <c r="D295" s="16"/>
      <c r="E295" s="16"/>
      <c r="F295" s="25"/>
      <c r="G295" s="221"/>
      <c r="H295" s="221" t="s">
        <v>77</v>
      </c>
      <c r="I295" s="413">
        <v>0.33333333333333331</v>
      </c>
      <c r="J295" s="413">
        <v>0.33333333333333331</v>
      </c>
      <c r="K295" s="413">
        <v>0.125</v>
      </c>
      <c r="L295" s="413">
        <v>8.3333333333333329E-2</v>
      </c>
      <c r="M295" s="413">
        <v>8.3333333333333329E-2</v>
      </c>
      <c r="N295" s="68"/>
      <c r="O295" s="68"/>
      <c r="P295" s="61"/>
      <c r="Q295" s="58"/>
      <c r="R295" s="58"/>
      <c r="S295" s="58"/>
      <c r="T295" s="58"/>
      <c r="U295" s="58"/>
      <c r="V295" s="59"/>
      <c r="W295" s="15"/>
      <c r="X295" s="6"/>
      <c r="Y295" s="6"/>
      <c r="Z295" s="6"/>
    </row>
    <row r="296" spans="1:26" ht="12" customHeight="1" outlineLevel="1" x14ac:dyDescent="0.35">
      <c r="A296" s="4"/>
      <c r="B296" s="5"/>
      <c r="C296" s="16"/>
      <c r="D296" s="16"/>
      <c r="E296" s="16"/>
      <c r="F296" s="32"/>
      <c r="G296" s="221"/>
      <c r="H296" s="221" t="s">
        <v>78</v>
      </c>
      <c r="I296" s="413">
        <v>0.33333333333333331</v>
      </c>
      <c r="J296" s="413">
        <v>0.33333333333333331</v>
      </c>
      <c r="K296" s="413">
        <v>0.125</v>
      </c>
      <c r="L296" s="413">
        <v>8.3333333333333329E-2</v>
      </c>
      <c r="M296" s="413">
        <v>8.3333333333333329E-2</v>
      </c>
      <c r="N296" s="68"/>
      <c r="O296" s="68"/>
      <c r="P296" s="61"/>
      <c r="Q296" s="58"/>
      <c r="R296" s="58"/>
      <c r="S296" s="58"/>
      <c r="T296" s="58"/>
      <c r="U296" s="58"/>
      <c r="V296" s="59"/>
      <c r="W296" s="15"/>
      <c r="X296" s="6"/>
      <c r="Y296" s="6"/>
      <c r="Z296" s="6"/>
    </row>
    <row r="297" spans="1:26" ht="12" customHeight="1" outlineLevel="1" x14ac:dyDescent="0.35">
      <c r="A297" s="4"/>
      <c r="B297" s="5"/>
      <c r="C297" s="16"/>
      <c r="D297" s="16"/>
      <c r="E297" s="16"/>
      <c r="F297" s="32"/>
      <c r="G297" s="221"/>
      <c r="H297" s="221" t="s">
        <v>79</v>
      </c>
      <c r="I297" s="413">
        <v>0</v>
      </c>
      <c r="J297" s="413">
        <v>0</v>
      </c>
      <c r="K297" s="413">
        <v>0</v>
      </c>
      <c r="L297" s="413">
        <v>0</v>
      </c>
      <c r="M297" s="413">
        <v>0</v>
      </c>
      <c r="N297" s="68"/>
      <c r="O297" s="68"/>
      <c r="P297" s="61"/>
      <c r="Q297" s="58"/>
      <c r="R297" s="58"/>
      <c r="S297" s="58"/>
      <c r="T297" s="58"/>
      <c r="U297" s="58"/>
      <c r="V297" s="59"/>
      <c r="W297" s="15"/>
      <c r="X297" s="6"/>
      <c r="Y297" s="6"/>
      <c r="Z297" s="6"/>
    </row>
    <row r="298" spans="1:26" ht="12" customHeight="1" outlineLevel="1" x14ac:dyDescent="0.35">
      <c r="A298" s="4"/>
      <c r="B298" s="5"/>
      <c r="C298" s="16"/>
      <c r="D298" s="16"/>
      <c r="E298" s="16"/>
      <c r="F298" s="32"/>
      <c r="G298" s="221"/>
      <c r="H298" s="221" t="s">
        <v>80</v>
      </c>
      <c r="I298" s="413">
        <v>0.33333333333333331</v>
      </c>
      <c r="J298" s="413">
        <v>0.33333333333333331</v>
      </c>
      <c r="K298" s="413">
        <v>0.125</v>
      </c>
      <c r="L298" s="413">
        <v>8.3333333333333329E-2</v>
      </c>
      <c r="M298" s="413">
        <v>8.3333333333333329E-2</v>
      </c>
      <c r="N298" s="68"/>
      <c r="O298" s="68"/>
      <c r="P298" s="61"/>
      <c r="Q298" s="58"/>
      <c r="R298" s="58"/>
      <c r="S298" s="58"/>
      <c r="T298" s="58"/>
      <c r="U298" s="58"/>
      <c r="V298" s="59"/>
      <c r="W298" s="15"/>
      <c r="X298" s="6"/>
      <c r="Y298" s="6"/>
      <c r="Z298" s="6"/>
    </row>
    <row r="299" spans="1:26" ht="12" customHeight="1" outlineLevel="1" x14ac:dyDescent="0.35">
      <c r="A299" s="4"/>
      <c r="B299" s="5"/>
      <c r="C299" s="16"/>
      <c r="D299" s="16"/>
      <c r="E299" s="16"/>
      <c r="F299" s="32"/>
      <c r="G299" s="221"/>
      <c r="H299" s="221" t="s">
        <v>81</v>
      </c>
      <c r="I299" s="413">
        <v>0.16666666666666666</v>
      </c>
      <c r="J299" s="413">
        <v>0.16666666666666666</v>
      </c>
      <c r="K299" s="413">
        <v>6.25E-2</v>
      </c>
      <c r="L299" s="413">
        <v>4.1666666666666664E-2</v>
      </c>
      <c r="M299" s="413">
        <v>4.1666666666666664E-2</v>
      </c>
      <c r="N299" s="68"/>
      <c r="O299" s="68"/>
      <c r="P299" s="61"/>
      <c r="Q299" s="58"/>
      <c r="R299" s="58"/>
      <c r="S299" s="58"/>
      <c r="T299" s="58"/>
      <c r="U299" s="58"/>
      <c r="V299" s="59"/>
      <c r="W299" s="15"/>
      <c r="X299" s="6"/>
      <c r="Y299" s="6"/>
      <c r="Z299" s="6"/>
    </row>
    <row r="300" spans="1:26" ht="12" customHeight="1" outlineLevel="1" x14ac:dyDescent="0.35">
      <c r="A300" s="4"/>
      <c r="B300" s="5"/>
      <c r="C300" s="16"/>
      <c r="D300" s="16"/>
      <c r="E300" s="16"/>
      <c r="F300" s="32"/>
      <c r="G300" s="221"/>
      <c r="H300" s="221" t="s">
        <v>82</v>
      </c>
      <c r="I300" s="413">
        <v>0</v>
      </c>
      <c r="J300" s="413">
        <v>0</v>
      </c>
      <c r="K300" s="413">
        <v>0</v>
      </c>
      <c r="L300" s="413">
        <v>0</v>
      </c>
      <c r="M300" s="413">
        <v>0</v>
      </c>
      <c r="N300" s="68"/>
      <c r="O300" s="68"/>
      <c r="P300" s="61"/>
      <c r="Q300" s="58"/>
      <c r="R300" s="58"/>
      <c r="S300" s="58"/>
      <c r="T300" s="58"/>
      <c r="U300" s="58"/>
      <c r="V300" s="59"/>
      <c r="W300" s="15"/>
      <c r="X300" s="6"/>
      <c r="Y300" s="6"/>
      <c r="Z300" s="6"/>
    </row>
    <row r="301" spans="1:26" ht="12" customHeight="1" outlineLevel="1" x14ac:dyDescent="0.35">
      <c r="A301" s="4"/>
      <c r="B301" s="5"/>
      <c r="C301" s="16"/>
      <c r="D301" s="16"/>
      <c r="E301" s="16"/>
      <c r="F301" s="32"/>
      <c r="G301" s="221"/>
      <c r="H301" s="221" t="s">
        <v>301</v>
      </c>
      <c r="I301" s="413">
        <v>0</v>
      </c>
      <c r="J301" s="413">
        <v>0</v>
      </c>
      <c r="K301" s="413">
        <v>0</v>
      </c>
      <c r="L301" s="413">
        <v>0</v>
      </c>
      <c r="M301" s="413">
        <v>0</v>
      </c>
      <c r="N301" s="68"/>
      <c r="O301" s="68"/>
      <c r="P301" s="61"/>
      <c r="Q301" s="58"/>
      <c r="R301" s="58"/>
      <c r="S301" s="58"/>
      <c r="T301" s="58"/>
      <c r="U301" s="58"/>
      <c r="V301" s="59"/>
      <c r="W301" s="15"/>
      <c r="X301" s="6"/>
      <c r="Y301" s="6"/>
      <c r="Z301" s="6"/>
    </row>
    <row r="302" spans="1:26" ht="12" customHeight="1" outlineLevel="1" x14ac:dyDescent="0.35">
      <c r="A302" s="4"/>
      <c r="B302" s="5"/>
      <c r="C302" s="16"/>
      <c r="D302" s="16"/>
      <c r="E302" s="16"/>
      <c r="F302" s="32"/>
      <c r="G302" s="221"/>
      <c r="H302" s="221" t="s">
        <v>86</v>
      </c>
      <c r="I302" s="413">
        <v>0</v>
      </c>
      <c r="J302" s="413">
        <v>0</v>
      </c>
      <c r="K302" s="413">
        <v>0</v>
      </c>
      <c r="L302" s="413">
        <v>0</v>
      </c>
      <c r="M302" s="413">
        <v>0</v>
      </c>
      <c r="N302" s="68"/>
      <c r="O302" s="68"/>
      <c r="P302" s="61"/>
      <c r="Q302" s="58"/>
      <c r="R302" s="58"/>
      <c r="S302" s="58"/>
      <c r="T302" s="58"/>
      <c r="U302" s="58"/>
      <c r="V302" s="59"/>
      <c r="W302" s="15"/>
      <c r="X302" s="6"/>
      <c r="Y302" s="6"/>
      <c r="Z302" s="6"/>
    </row>
    <row r="303" spans="1:26" ht="12" customHeight="1" outlineLevel="1" x14ac:dyDescent="0.35">
      <c r="A303" s="4"/>
      <c r="B303" s="5"/>
      <c r="C303" s="16"/>
      <c r="D303" s="16"/>
      <c r="E303" s="16"/>
      <c r="F303" s="32"/>
      <c r="G303" s="221"/>
      <c r="H303" s="221" t="s">
        <v>87</v>
      </c>
      <c r="I303" s="413"/>
      <c r="J303" s="413"/>
      <c r="K303" s="413"/>
      <c r="L303" s="413"/>
      <c r="M303" s="413"/>
      <c r="N303" s="68"/>
      <c r="O303" s="68"/>
      <c r="P303" s="61"/>
      <c r="Q303" s="58"/>
      <c r="R303" s="58"/>
      <c r="S303" s="58"/>
      <c r="T303" s="58"/>
      <c r="U303" s="58"/>
      <c r="V303" s="59"/>
      <c r="W303" s="15"/>
      <c r="X303" s="6"/>
      <c r="Y303" s="6"/>
      <c r="Z303" s="6"/>
    </row>
    <row r="304" spans="1:26" ht="12" customHeight="1" outlineLevel="1" x14ac:dyDescent="0.35">
      <c r="A304" s="4"/>
      <c r="B304" s="5"/>
      <c r="C304" s="16"/>
      <c r="D304" s="16"/>
      <c r="E304" s="16"/>
      <c r="F304" s="32"/>
      <c r="G304" s="221"/>
      <c r="H304" s="221" t="s">
        <v>88</v>
      </c>
      <c r="I304" s="413"/>
      <c r="J304" s="413"/>
      <c r="K304" s="413"/>
      <c r="L304" s="413"/>
      <c r="M304" s="413"/>
      <c r="N304" s="68"/>
      <c r="O304" s="68"/>
      <c r="P304" s="61"/>
      <c r="Q304" s="58"/>
      <c r="R304" s="58"/>
      <c r="S304" s="58"/>
      <c r="T304" s="58"/>
      <c r="U304" s="58"/>
      <c r="V304" s="59"/>
      <c r="W304" s="15"/>
      <c r="X304" s="6"/>
      <c r="Y304" s="6"/>
      <c r="Z304" s="6"/>
    </row>
    <row r="305" spans="1:42" ht="12" customHeight="1" outlineLevel="1" x14ac:dyDescent="0.3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15" customHeight="1" outlineLevel="1" x14ac:dyDescent="0.3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5" customHeight="1" outlineLevel="1" x14ac:dyDescent="0.3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3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3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15" customHeight="1" outlineLevel="1" thickBot="1" x14ac:dyDescent="0.4">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15" customHeight="1" outlineLevel="1" x14ac:dyDescent="0.3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35">
      <c r="A312" s="4"/>
      <c r="B312" s="5"/>
      <c r="C312" s="11"/>
      <c r="D312" s="11"/>
      <c r="E312" s="11" t="s">
        <v>1</v>
      </c>
      <c r="F312" s="12"/>
      <c r="G312" s="13" t="s">
        <v>439</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3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35">
      <c r="A314" s="4"/>
      <c r="B314" s="5"/>
      <c r="C314" s="16"/>
      <c r="D314" s="11"/>
      <c r="E314" s="16"/>
      <c r="F314" s="12"/>
      <c r="G314" s="12"/>
      <c r="H314" s="12"/>
      <c r="I314" s="12" t="s">
        <v>478</v>
      </c>
      <c r="J314" s="12"/>
      <c r="K314" s="12"/>
      <c r="L314" s="12"/>
      <c r="M314" s="12"/>
      <c r="N314" s="12"/>
      <c r="O314" s="12"/>
      <c r="P314" s="12"/>
      <c r="Q314" s="12"/>
      <c r="R314" s="12"/>
      <c r="S314" s="14"/>
      <c r="T314" s="18"/>
      <c r="U314" s="14"/>
      <c r="V314" s="14"/>
      <c r="W314" s="15"/>
      <c r="X314" s="6"/>
      <c r="Y314" s="6"/>
      <c r="Z314" s="6"/>
    </row>
    <row r="315" spans="1:42" ht="12" customHeight="1" outlineLevel="1" x14ac:dyDescent="0.3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3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3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35">
      <c r="A318" s="4"/>
      <c r="B318" s="5"/>
      <c r="C318" s="16"/>
      <c r="D318" s="16"/>
      <c r="E318" s="16"/>
      <c r="F318" s="32"/>
      <c r="H318" s="371" t="s">
        <v>475</v>
      </c>
      <c r="I318" s="416">
        <v>0</v>
      </c>
      <c r="J318" s="416">
        <v>0.97</v>
      </c>
      <c r="K318" s="420">
        <v>43600</v>
      </c>
      <c r="L318" s="416">
        <v>5</v>
      </c>
      <c r="M318" s="69"/>
      <c r="N318" s="69"/>
      <c r="O318" s="69"/>
      <c r="P318" s="69"/>
      <c r="Q318" s="60"/>
      <c r="R318" s="60"/>
      <c r="S318" s="60"/>
      <c r="T318" s="60"/>
      <c r="U318" s="60"/>
      <c r="V318" s="59"/>
      <c r="W318" s="15"/>
      <c r="X318" s="6"/>
      <c r="Y318" s="6"/>
      <c r="Z318" s="6"/>
    </row>
    <row r="319" spans="1:42" ht="12" customHeight="1" outlineLevel="1" x14ac:dyDescent="0.35">
      <c r="A319" s="4"/>
      <c r="B319" s="5"/>
      <c r="C319" s="16"/>
      <c r="D319" s="16"/>
      <c r="E319" s="16"/>
      <c r="F319" s="32"/>
      <c r="H319" s="372" t="s">
        <v>476</v>
      </c>
      <c r="I319" s="416">
        <v>1</v>
      </c>
      <c r="J319" s="416">
        <v>0.86</v>
      </c>
      <c r="K319" s="420">
        <v>43617</v>
      </c>
      <c r="L319" s="416">
        <v>5</v>
      </c>
      <c r="M319" s="69"/>
      <c r="N319" s="69"/>
      <c r="O319" s="69"/>
      <c r="P319" s="69"/>
      <c r="Q319" s="60"/>
      <c r="R319" s="60"/>
      <c r="S319" s="60"/>
      <c r="T319" s="60"/>
      <c r="U319" s="60"/>
      <c r="V319" s="59"/>
      <c r="W319" s="15"/>
      <c r="X319" s="6"/>
      <c r="Y319" s="6"/>
      <c r="Z319" s="6"/>
    </row>
    <row r="320" spans="1:42" ht="12" customHeight="1" outlineLevel="1" x14ac:dyDescent="0.35">
      <c r="A320" s="4"/>
      <c r="B320" s="5"/>
      <c r="C320" s="16"/>
      <c r="D320" s="16"/>
      <c r="E320" s="16"/>
      <c r="F320" s="32"/>
      <c r="H320" s="372" t="s">
        <v>72</v>
      </c>
      <c r="I320" s="416">
        <v>1</v>
      </c>
      <c r="J320" s="416">
        <v>0.7</v>
      </c>
      <c r="K320" s="420">
        <v>43653</v>
      </c>
      <c r="L320" s="416">
        <v>5</v>
      </c>
      <c r="M320" s="69"/>
      <c r="N320" s="69"/>
      <c r="O320" s="69"/>
      <c r="P320" s="69"/>
      <c r="Q320" s="60"/>
      <c r="R320" s="60"/>
      <c r="S320" s="60"/>
      <c r="T320" s="60"/>
      <c r="U320" s="60"/>
      <c r="V320" s="59"/>
      <c r="W320" s="15"/>
      <c r="X320" s="6"/>
      <c r="Y320" s="6"/>
      <c r="Z320" s="6"/>
    </row>
    <row r="321" spans="1:26" ht="12" customHeight="1" outlineLevel="1" x14ac:dyDescent="0.35">
      <c r="A321" s="4"/>
      <c r="B321" s="5"/>
      <c r="C321" s="16"/>
      <c r="D321" s="16"/>
      <c r="E321" s="16"/>
      <c r="F321" s="32"/>
      <c r="H321" s="372" t="s">
        <v>477</v>
      </c>
      <c r="I321" s="416">
        <v>1</v>
      </c>
      <c r="J321" s="416">
        <v>0.87</v>
      </c>
      <c r="K321" s="420">
        <v>43653</v>
      </c>
      <c r="L321" s="416">
        <v>5</v>
      </c>
      <c r="M321" s="69"/>
      <c r="N321" s="69"/>
      <c r="O321" s="69"/>
      <c r="P321" s="69"/>
      <c r="Q321" s="60"/>
      <c r="R321" s="60"/>
      <c r="S321" s="60"/>
      <c r="T321" s="60"/>
      <c r="U321" s="60"/>
      <c r="V321" s="59"/>
      <c r="W321" s="15"/>
      <c r="X321" s="6"/>
      <c r="Y321" s="6"/>
      <c r="Z321" s="6"/>
    </row>
    <row r="322" spans="1:26" ht="12" customHeight="1" outlineLevel="1" x14ac:dyDescent="0.35">
      <c r="A322" s="4"/>
      <c r="B322" s="5"/>
      <c r="C322" s="16"/>
      <c r="D322" s="16"/>
      <c r="E322" s="16"/>
      <c r="F322" s="32"/>
      <c r="H322" s="373" t="s">
        <v>75</v>
      </c>
      <c r="I322" s="416">
        <v>1</v>
      </c>
      <c r="J322" s="416">
        <v>1.3</v>
      </c>
      <c r="K322" s="420">
        <v>43556</v>
      </c>
      <c r="L322" s="416">
        <v>5</v>
      </c>
      <c r="M322" s="69"/>
      <c r="N322" s="69"/>
      <c r="O322" s="69"/>
      <c r="P322" s="69"/>
      <c r="Q322" s="60"/>
      <c r="R322" s="60"/>
      <c r="S322" s="60"/>
      <c r="T322" s="60"/>
      <c r="U322" s="60"/>
      <c r="V322" s="59"/>
      <c r="W322" s="15"/>
      <c r="X322" s="6"/>
      <c r="Y322" s="6"/>
      <c r="Z322" s="6"/>
    </row>
    <row r="323" spans="1:26" ht="12" customHeight="1" outlineLevel="1" x14ac:dyDescent="0.35">
      <c r="A323" s="4"/>
      <c r="B323" s="5"/>
      <c r="C323" s="16"/>
      <c r="D323" s="16"/>
      <c r="E323" s="16"/>
      <c r="F323" s="32"/>
      <c r="H323" s="373" t="s">
        <v>74</v>
      </c>
      <c r="I323" s="416">
        <v>1</v>
      </c>
      <c r="J323" s="416">
        <v>1.1000000000000001</v>
      </c>
      <c r="K323" s="420">
        <v>43647</v>
      </c>
      <c r="L323" s="416">
        <v>5</v>
      </c>
      <c r="M323" s="69"/>
      <c r="N323" s="69"/>
      <c r="O323" s="69"/>
      <c r="P323" s="69"/>
      <c r="Q323" s="60"/>
      <c r="R323" s="60"/>
      <c r="S323" s="60"/>
      <c r="T323" s="60"/>
      <c r="U323" s="60"/>
      <c r="V323" s="59"/>
      <c r="W323" s="15"/>
      <c r="X323" s="6"/>
      <c r="Y323" s="6"/>
      <c r="Z323" s="6"/>
    </row>
    <row r="324" spans="1:26" ht="12" customHeight="1" outlineLevel="1" x14ac:dyDescent="0.35">
      <c r="A324" s="4"/>
      <c r="B324" s="5"/>
      <c r="C324" s="16"/>
      <c r="D324" s="16"/>
      <c r="E324" s="16"/>
      <c r="F324" s="32"/>
      <c r="H324" s="373" t="s">
        <v>73</v>
      </c>
      <c r="I324" s="416">
        <v>1</v>
      </c>
      <c r="J324" s="416">
        <v>1.1499999999999999</v>
      </c>
      <c r="K324" s="420">
        <v>43511</v>
      </c>
      <c r="L324" s="416">
        <v>90</v>
      </c>
      <c r="M324" s="354"/>
      <c r="N324" s="68"/>
      <c r="O324" s="68"/>
      <c r="P324" s="68"/>
      <c r="Q324" s="58"/>
      <c r="R324" s="58"/>
      <c r="S324" s="58"/>
      <c r="T324" s="58"/>
      <c r="U324" s="58"/>
      <c r="V324" s="59"/>
      <c r="W324" s="15"/>
      <c r="X324" s="6"/>
      <c r="Y324" s="6"/>
      <c r="Z324" s="6"/>
    </row>
    <row r="325" spans="1:26" ht="12" customHeight="1" outlineLevel="1" x14ac:dyDescent="0.35">
      <c r="A325" s="4"/>
      <c r="B325" s="5"/>
      <c r="C325" s="16"/>
      <c r="D325" s="16"/>
      <c r="E325" s="16"/>
      <c r="F325" s="32"/>
      <c r="O325" s="69"/>
      <c r="P325" s="69"/>
      <c r="Q325" s="60"/>
      <c r="R325" s="60"/>
      <c r="S325" s="60"/>
      <c r="T325" s="60"/>
      <c r="U325" s="60"/>
      <c r="V325" s="59"/>
      <c r="W325" s="15"/>
      <c r="X325" s="6"/>
      <c r="Y325" s="6"/>
      <c r="Z325" s="6"/>
    </row>
    <row r="326" spans="1:26" ht="5.15" customHeight="1" outlineLevel="1" x14ac:dyDescent="0.3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5" customHeight="1" outlineLevel="1" x14ac:dyDescent="0.3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3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3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15" customHeight="1" outlineLevel="1" thickBot="1" x14ac:dyDescent="0.4">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15" customHeight="1" outlineLevel="1" x14ac:dyDescent="0.3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3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3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3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3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3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3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3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35">
      <c r="A339" s="4"/>
      <c r="B339" s="5"/>
      <c r="C339" s="16"/>
      <c r="D339" s="16"/>
      <c r="E339" s="16"/>
      <c r="F339" s="16"/>
      <c r="G339" s="16"/>
      <c r="H339" s="16"/>
      <c r="I339" s="291" t="s">
        <v>523</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35">
      <c r="A340" s="4"/>
      <c r="B340" s="5"/>
      <c r="C340" s="16"/>
      <c r="D340" s="16"/>
      <c r="E340" s="16"/>
      <c r="F340" s="32"/>
      <c r="H340" s="371" t="s">
        <v>475</v>
      </c>
      <c r="I340" s="417">
        <v>0.62</v>
      </c>
      <c r="J340" s="417">
        <v>0.62</v>
      </c>
      <c r="K340" s="417">
        <v>0.77</v>
      </c>
      <c r="L340" s="417">
        <v>1</v>
      </c>
      <c r="M340" s="417">
        <v>1</v>
      </c>
      <c r="O340" s="69"/>
      <c r="P340" s="69"/>
      <c r="Q340" s="60"/>
      <c r="R340" s="60"/>
      <c r="S340" s="60"/>
      <c r="T340" s="60"/>
      <c r="U340" s="60"/>
      <c r="V340" s="59"/>
      <c r="W340" s="15"/>
      <c r="X340" s="6"/>
      <c r="Y340" s="6"/>
      <c r="Z340" s="6"/>
    </row>
    <row r="341" spans="1:26" ht="12" customHeight="1" outlineLevel="1" x14ac:dyDescent="0.35">
      <c r="A341" s="4"/>
      <c r="B341" s="5"/>
      <c r="C341" s="16"/>
      <c r="D341" s="16"/>
      <c r="E341" s="16"/>
      <c r="F341" s="32"/>
      <c r="H341" s="372" t="s">
        <v>476</v>
      </c>
      <c r="I341" s="417">
        <v>0.62</v>
      </c>
      <c r="J341" s="417">
        <v>0.62</v>
      </c>
      <c r="K341" s="417">
        <v>0.77</v>
      </c>
      <c r="L341" s="417">
        <v>1</v>
      </c>
      <c r="M341" s="417">
        <v>1</v>
      </c>
      <c r="O341" s="69"/>
      <c r="P341" s="69"/>
      <c r="Q341" s="60"/>
      <c r="R341" s="60"/>
      <c r="S341" s="60"/>
      <c r="T341" s="60"/>
      <c r="U341" s="60"/>
      <c r="V341" s="59"/>
      <c r="W341" s="15"/>
      <c r="X341" s="6"/>
      <c r="Y341" s="6"/>
      <c r="Z341" s="6"/>
    </row>
    <row r="342" spans="1:26" ht="12" customHeight="1" outlineLevel="1" x14ac:dyDescent="0.35">
      <c r="A342" s="4"/>
      <c r="B342" s="5"/>
      <c r="C342" s="16"/>
      <c r="D342" s="16"/>
      <c r="E342" s="16"/>
      <c r="F342" s="32"/>
      <c r="G342" s="80"/>
      <c r="H342" s="372" t="s">
        <v>72</v>
      </c>
      <c r="I342" s="417">
        <v>0.62</v>
      </c>
      <c r="J342" s="417">
        <v>0.62</v>
      </c>
      <c r="K342" s="417">
        <v>0.77</v>
      </c>
      <c r="L342" s="417">
        <v>1</v>
      </c>
      <c r="M342" s="417">
        <v>1</v>
      </c>
      <c r="N342" s="80"/>
      <c r="O342" s="69"/>
      <c r="P342" s="69"/>
      <c r="Q342" s="60"/>
      <c r="R342" s="60"/>
      <c r="S342" s="60"/>
      <c r="T342" s="60"/>
      <c r="U342" s="60"/>
      <c r="V342" s="59"/>
      <c r="W342" s="15"/>
      <c r="X342" s="6"/>
      <c r="Y342" s="6"/>
      <c r="Z342" s="6"/>
    </row>
    <row r="343" spans="1:26" ht="12" customHeight="1" outlineLevel="1" x14ac:dyDescent="0.35">
      <c r="A343" s="4"/>
      <c r="B343" s="5"/>
      <c r="C343" s="16"/>
      <c r="D343" s="16"/>
      <c r="E343" s="16"/>
      <c r="F343" s="32"/>
      <c r="G343" s="80"/>
      <c r="H343" s="372" t="s">
        <v>477</v>
      </c>
      <c r="I343" s="417">
        <v>0.62</v>
      </c>
      <c r="J343" s="417">
        <v>0.62</v>
      </c>
      <c r="K343" s="417">
        <v>0.77</v>
      </c>
      <c r="L343" s="417">
        <v>1</v>
      </c>
      <c r="M343" s="417">
        <v>1</v>
      </c>
      <c r="N343" s="80"/>
      <c r="O343" s="69"/>
      <c r="P343" s="69"/>
      <c r="Q343" s="60"/>
      <c r="R343" s="60"/>
      <c r="S343" s="60"/>
      <c r="T343" s="60"/>
      <c r="U343" s="60"/>
      <c r="V343" s="59"/>
      <c r="W343" s="15"/>
      <c r="X343" s="6"/>
      <c r="Y343" s="6"/>
      <c r="Z343" s="6"/>
    </row>
    <row r="344" spans="1:26" ht="12" customHeight="1" outlineLevel="1" x14ac:dyDescent="0.35">
      <c r="A344" s="4"/>
      <c r="B344" s="5"/>
      <c r="C344" s="16"/>
      <c r="D344" s="16"/>
      <c r="E344" s="16"/>
      <c r="F344" s="32"/>
      <c r="G344" s="80"/>
      <c r="H344" s="372" t="s">
        <v>75</v>
      </c>
      <c r="I344" s="417">
        <v>0.7</v>
      </c>
      <c r="J344" s="417">
        <v>1</v>
      </c>
      <c r="K344" s="417">
        <v>1</v>
      </c>
      <c r="L344" s="417">
        <v>1</v>
      </c>
      <c r="M344" s="417">
        <v>1</v>
      </c>
      <c r="N344" s="80"/>
      <c r="O344" s="69"/>
      <c r="P344" s="69"/>
      <c r="Q344" s="60"/>
      <c r="R344" s="60"/>
      <c r="S344" s="60"/>
      <c r="T344" s="60"/>
      <c r="U344" s="60"/>
      <c r="V344" s="59"/>
      <c r="W344" s="15"/>
      <c r="X344" s="6"/>
      <c r="Y344" s="6"/>
      <c r="Z344" s="6"/>
    </row>
    <row r="345" spans="1:26" ht="12" customHeight="1" outlineLevel="1" x14ac:dyDescent="0.35">
      <c r="A345" s="4"/>
      <c r="B345" s="5"/>
      <c r="C345" s="16"/>
      <c r="D345" s="16"/>
      <c r="E345" s="16"/>
      <c r="F345" s="32"/>
      <c r="G345" s="80"/>
      <c r="H345" s="372" t="s">
        <v>74</v>
      </c>
      <c r="I345" s="417">
        <v>0.67</v>
      </c>
      <c r="J345" s="417">
        <v>1</v>
      </c>
      <c r="K345" s="417">
        <v>0.83</v>
      </c>
      <c r="L345" s="417">
        <v>0.83</v>
      </c>
      <c r="M345" s="417">
        <v>0.83</v>
      </c>
      <c r="N345" s="80"/>
      <c r="O345" s="69"/>
      <c r="P345" s="69"/>
      <c r="Q345" s="60"/>
      <c r="R345" s="60"/>
      <c r="S345" s="60"/>
      <c r="T345" s="60"/>
      <c r="U345" s="60"/>
      <c r="V345" s="59"/>
      <c r="W345" s="15"/>
      <c r="X345" s="6"/>
      <c r="Y345" s="6"/>
      <c r="Z345" s="6"/>
    </row>
    <row r="346" spans="1:26" ht="12" customHeight="1" outlineLevel="1" x14ac:dyDescent="0.35">
      <c r="A346" s="4"/>
      <c r="B346" s="5"/>
      <c r="C346" s="16"/>
      <c r="D346" s="16"/>
      <c r="E346" s="16"/>
      <c r="F346" s="32"/>
      <c r="G346" s="80"/>
      <c r="H346" s="372" t="s">
        <v>73</v>
      </c>
      <c r="I346" s="417">
        <v>0.42</v>
      </c>
      <c r="J346" s="417">
        <v>0.83</v>
      </c>
      <c r="K346" s="417">
        <v>0.83</v>
      </c>
      <c r="L346" s="417">
        <v>1</v>
      </c>
      <c r="M346" s="417">
        <v>1</v>
      </c>
      <c r="N346" s="80"/>
      <c r="O346" s="69"/>
      <c r="P346" s="69"/>
      <c r="Q346" s="60"/>
      <c r="R346" s="60"/>
      <c r="S346" s="60"/>
      <c r="T346" s="60"/>
      <c r="U346" s="60"/>
      <c r="V346" s="59"/>
      <c r="W346" s="15"/>
      <c r="X346" s="6"/>
      <c r="Y346" s="6"/>
      <c r="Z346" s="6"/>
    </row>
    <row r="347" spans="1:26" ht="12" customHeight="1" outlineLevel="1" x14ac:dyDescent="0.3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35">
      <c r="A348" s="4"/>
      <c r="B348" s="5"/>
      <c r="C348" s="16"/>
      <c r="D348" s="16"/>
      <c r="E348" s="16"/>
      <c r="F348" s="32"/>
      <c r="O348" s="69"/>
      <c r="P348" s="69"/>
      <c r="Q348" s="60"/>
      <c r="R348" s="60"/>
      <c r="S348" s="60"/>
      <c r="T348" s="60"/>
      <c r="U348" s="60"/>
      <c r="V348" s="59"/>
      <c r="W348" s="15"/>
      <c r="X348" s="6"/>
      <c r="Y348" s="6"/>
      <c r="Z348" s="6"/>
    </row>
    <row r="349" spans="1:26" ht="5.15" customHeight="1" outlineLevel="1" x14ac:dyDescent="0.3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5" customHeight="1" outlineLevel="1" x14ac:dyDescent="0.3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3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3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15" customHeight="1" outlineLevel="1" thickBot="1" x14ac:dyDescent="0.4">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15" customHeight="1" outlineLevel="1" x14ac:dyDescent="0.3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3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3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3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3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3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3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3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35">
      <c r="A362" s="4"/>
      <c r="B362" s="5"/>
      <c r="C362" s="16"/>
      <c r="D362" s="16"/>
      <c r="E362" s="16"/>
      <c r="F362" s="16"/>
      <c r="G362" s="16"/>
      <c r="H362" s="16"/>
      <c r="I362" s="16"/>
      <c r="J362" s="291" t="s">
        <v>523</v>
      </c>
      <c r="K362" s="291" t="s">
        <v>66</v>
      </c>
      <c r="L362" s="291" t="s">
        <v>67</v>
      </c>
      <c r="M362" s="291" t="s">
        <v>68</v>
      </c>
      <c r="N362" s="291" t="s">
        <v>69</v>
      </c>
      <c r="O362" s="22"/>
      <c r="P362" s="23"/>
      <c r="Q362" s="23"/>
      <c r="R362" s="23"/>
      <c r="S362" s="21"/>
      <c r="T362" s="21"/>
      <c r="U362" s="21"/>
      <c r="V362" s="21"/>
      <c r="W362" s="15"/>
      <c r="X362" s="6"/>
      <c r="Y362" s="6"/>
      <c r="Z362" s="6"/>
    </row>
    <row r="363" spans="1:26" ht="14.5" outlineLevel="1" x14ac:dyDescent="0.35">
      <c r="A363" s="4"/>
      <c r="B363" s="5"/>
      <c r="C363" s="16"/>
      <c r="D363" s="16"/>
      <c r="E363" s="16"/>
      <c r="F363" s="25"/>
      <c r="G363" s="26"/>
      <c r="H363" s="26"/>
      <c r="I363" s="33" t="s">
        <v>448</v>
      </c>
      <c r="J363" s="417">
        <v>1</v>
      </c>
      <c r="K363" s="417">
        <v>1</v>
      </c>
      <c r="L363" s="417">
        <v>1</v>
      </c>
      <c r="M363" s="417">
        <v>1</v>
      </c>
      <c r="N363" s="417">
        <v>1</v>
      </c>
      <c r="O363" s="248"/>
      <c r="P363" s="248"/>
      <c r="Q363" s="249"/>
      <c r="R363" s="249"/>
      <c r="S363" s="249"/>
      <c r="T363" s="249"/>
      <c r="U363" s="249"/>
      <c r="V363" s="250"/>
      <c r="W363" s="15"/>
      <c r="X363" s="6"/>
      <c r="Y363" s="6"/>
      <c r="Z363" s="6"/>
    </row>
    <row r="364" spans="1:26" ht="14.5" outlineLevel="1" x14ac:dyDescent="0.35">
      <c r="A364" s="4"/>
      <c r="B364" s="5"/>
      <c r="C364" s="16"/>
      <c r="D364" s="16"/>
      <c r="E364" s="16"/>
      <c r="F364" s="25"/>
      <c r="G364" s="26"/>
      <c r="H364" s="26"/>
      <c r="I364" s="33" t="s">
        <v>449</v>
      </c>
      <c r="J364" s="417">
        <v>1</v>
      </c>
      <c r="K364" s="417">
        <v>1</v>
      </c>
      <c r="L364" s="417">
        <v>1</v>
      </c>
      <c r="M364" s="417">
        <v>1</v>
      </c>
      <c r="N364" s="417">
        <v>1</v>
      </c>
      <c r="O364" s="248"/>
      <c r="P364" s="248"/>
      <c r="Q364" s="249"/>
      <c r="R364" s="249"/>
      <c r="S364" s="249"/>
      <c r="T364" s="249"/>
      <c r="U364" s="249"/>
      <c r="V364" s="250"/>
      <c r="W364" s="15"/>
      <c r="X364" s="6"/>
      <c r="Y364" s="6"/>
      <c r="Z364" s="6"/>
    </row>
    <row r="365" spans="1:26" ht="14.5" outlineLevel="1" x14ac:dyDescent="0.35">
      <c r="A365" s="4"/>
      <c r="B365" s="5"/>
      <c r="C365" s="16"/>
      <c r="D365" s="16"/>
      <c r="E365" s="16"/>
      <c r="F365" s="25"/>
      <c r="G365" s="26"/>
      <c r="H365" s="26"/>
      <c r="I365" s="33" t="s">
        <v>450</v>
      </c>
      <c r="J365" s="417">
        <v>1</v>
      </c>
      <c r="K365" s="417">
        <v>1</v>
      </c>
      <c r="L365" s="417">
        <v>1</v>
      </c>
      <c r="M365" s="417">
        <v>1</v>
      </c>
      <c r="N365" s="417">
        <v>1</v>
      </c>
      <c r="O365" s="248"/>
      <c r="P365" s="248"/>
      <c r="Q365" s="249"/>
      <c r="R365" s="249"/>
      <c r="S365" s="249"/>
      <c r="T365" s="249"/>
      <c r="U365" s="249"/>
      <c r="V365" s="250"/>
      <c r="W365" s="15"/>
      <c r="X365" s="6"/>
      <c r="Y365" s="6"/>
      <c r="Z365" s="6"/>
    </row>
    <row r="366" spans="1:26" ht="14.5" outlineLevel="1" x14ac:dyDescent="0.35">
      <c r="A366" s="4"/>
      <c r="B366" s="5"/>
      <c r="C366" s="16"/>
      <c r="D366" s="16"/>
      <c r="E366" s="16"/>
      <c r="F366" s="25"/>
      <c r="G366" s="26"/>
      <c r="H366" s="26"/>
      <c r="I366" s="33" t="s">
        <v>434</v>
      </c>
      <c r="J366" s="417">
        <v>1</v>
      </c>
      <c r="K366" s="417">
        <v>1</v>
      </c>
      <c r="L366" s="417">
        <v>1</v>
      </c>
      <c r="M366" s="417">
        <v>1</v>
      </c>
      <c r="N366" s="417">
        <v>1</v>
      </c>
      <c r="O366" s="248"/>
      <c r="P366" s="248"/>
      <c r="Q366" s="249"/>
      <c r="R366" s="249"/>
      <c r="S366" s="249"/>
      <c r="T366" s="249"/>
      <c r="U366" s="249"/>
      <c r="V366" s="250"/>
      <c r="W366" s="15"/>
      <c r="X366" s="6"/>
      <c r="Y366" s="6"/>
      <c r="Z366" s="6"/>
    </row>
    <row r="367" spans="1:26" ht="14.5" outlineLevel="1" x14ac:dyDescent="0.35">
      <c r="A367" s="4"/>
      <c r="B367" s="5"/>
      <c r="C367" s="16"/>
      <c r="D367" s="16"/>
      <c r="E367" s="16"/>
      <c r="F367" s="25"/>
      <c r="G367" s="26"/>
      <c r="H367" s="26"/>
      <c r="I367" s="33" t="s">
        <v>435</v>
      </c>
      <c r="J367" s="417">
        <v>1</v>
      </c>
      <c r="K367" s="417">
        <v>1</v>
      </c>
      <c r="L367" s="417">
        <v>1</v>
      </c>
      <c r="M367" s="417">
        <v>1</v>
      </c>
      <c r="N367" s="417">
        <v>1</v>
      </c>
      <c r="O367" s="248"/>
      <c r="P367" s="248"/>
      <c r="Q367" s="249"/>
      <c r="R367" s="249"/>
      <c r="S367" s="249"/>
      <c r="T367" s="249"/>
      <c r="U367" s="249"/>
      <c r="V367" s="250"/>
      <c r="W367" s="15"/>
      <c r="X367" s="6"/>
      <c r="Y367" s="6"/>
      <c r="Z367" s="6"/>
    </row>
    <row r="368" spans="1:26" ht="14.5" outlineLevel="1" x14ac:dyDescent="0.35">
      <c r="A368" s="4"/>
      <c r="B368" s="5"/>
      <c r="C368" s="16"/>
      <c r="D368" s="16"/>
      <c r="E368" s="16"/>
      <c r="F368" s="25"/>
      <c r="G368" s="26"/>
      <c r="H368" s="26"/>
      <c r="I368" s="33" t="s">
        <v>436</v>
      </c>
      <c r="J368" s="417">
        <v>1</v>
      </c>
      <c r="K368" s="417">
        <v>1</v>
      </c>
      <c r="L368" s="417">
        <v>1</v>
      </c>
      <c r="M368" s="417">
        <v>1</v>
      </c>
      <c r="N368" s="417">
        <v>1</v>
      </c>
      <c r="O368" s="248"/>
      <c r="P368" s="248"/>
      <c r="Q368" s="249"/>
      <c r="R368" s="249"/>
      <c r="S368" s="249"/>
      <c r="T368" s="249"/>
      <c r="U368" s="249"/>
      <c r="V368" s="250"/>
      <c r="W368" s="15"/>
      <c r="X368" s="6"/>
      <c r="Y368" s="6"/>
      <c r="Z368" s="6"/>
    </row>
    <row r="369" spans="1:26" ht="12" customHeight="1" outlineLevel="1" x14ac:dyDescent="0.3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15" customHeight="1" outlineLevel="1" x14ac:dyDescent="0.3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5" customHeight="1" outlineLevel="1" x14ac:dyDescent="0.3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3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3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15" customHeight="1" outlineLevel="1" thickBot="1" x14ac:dyDescent="0.4">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15" customHeight="1" outlineLevel="1" x14ac:dyDescent="0.3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35">
      <c r="A376" s="4"/>
      <c r="B376" s="5"/>
      <c r="C376" s="11"/>
      <c r="D376" s="11"/>
      <c r="E376" s="11" t="s">
        <v>1</v>
      </c>
      <c r="F376" s="12"/>
      <c r="G376" s="13" t="s">
        <v>313</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35">
      <c r="A377" s="4"/>
      <c r="B377" s="5"/>
      <c r="C377" s="11"/>
      <c r="D377" s="11"/>
      <c r="E377" s="16"/>
      <c r="F377" s="12"/>
      <c r="G377" s="17"/>
      <c r="H377" s="12" t="s">
        <v>314</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3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3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3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3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3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3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4.5" outlineLevel="1" x14ac:dyDescent="0.35">
      <c r="A384" s="4"/>
      <c r="B384" s="5"/>
      <c r="C384" s="16"/>
      <c r="D384" s="16"/>
      <c r="E384" s="16"/>
      <c r="F384" s="25"/>
      <c r="G384" s="26"/>
      <c r="H384" s="26"/>
      <c r="I384" s="26" t="str">
        <f>I363</f>
        <v>pre seeding</v>
      </c>
      <c r="J384" s="410">
        <v>43570</v>
      </c>
      <c r="K384" s="421">
        <v>35</v>
      </c>
      <c r="L384" s="248"/>
      <c r="M384" s="248"/>
      <c r="N384" s="248"/>
      <c r="O384" s="248"/>
      <c r="P384" s="248"/>
      <c r="Q384" s="249"/>
      <c r="R384" s="249"/>
      <c r="S384" s="249"/>
      <c r="T384" s="249"/>
      <c r="U384" s="249"/>
      <c r="V384" s="250"/>
      <c r="W384" s="15"/>
      <c r="X384" s="6"/>
      <c r="Y384" s="6"/>
      <c r="Z384" s="6"/>
    </row>
    <row r="385" spans="1:26" ht="14.5" outlineLevel="1" x14ac:dyDescent="0.35">
      <c r="A385" s="4"/>
      <c r="B385" s="5"/>
      <c r="C385" s="16"/>
      <c r="D385" s="16"/>
      <c r="E385" s="16"/>
      <c r="F385" s="25"/>
      <c r="G385" s="26"/>
      <c r="H385" s="26"/>
      <c r="I385" s="26" t="str">
        <f t="shared" ref="I385:I389" si="14">I364</f>
        <v>at seeding</v>
      </c>
      <c r="J385" s="410">
        <v>43600</v>
      </c>
      <c r="K385" s="421">
        <v>15</v>
      </c>
      <c r="L385" s="248"/>
      <c r="M385" s="248"/>
      <c r="N385" s="248"/>
      <c r="O385" s="248"/>
      <c r="P385" s="248"/>
      <c r="Q385" s="249"/>
      <c r="R385" s="249"/>
      <c r="S385" s="249"/>
      <c r="T385" s="249"/>
      <c r="U385" s="249"/>
      <c r="V385" s="250"/>
      <c r="W385" s="15"/>
      <c r="X385" s="6"/>
      <c r="Y385" s="6"/>
      <c r="Z385" s="6"/>
    </row>
    <row r="386" spans="1:26" ht="14.5" outlineLevel="1" x14ac:dyDescent="0.35">
      <c r="A386" s="4"/>
      <c r="B386" s="5"/>
      <c r="C386" s="16"/>
      <c r="D386" s="16"/>
      <c r="E386" s="16"/>
      <c r="F386" s="25"/>
      <c r="G386" s="26"/>
      <c r="H386" s="26"/>
      <c r="I386" s="26" t="str">
        <f t="shared" si="14"/>
        <v>post seeding</v>
      </c>
      <c r="J386" s="410">
        <v>43617</v>
      </c>
      <c r="K386" s="421">
        <v>90</v>
      </c>
      <c r="L386" s="248"/>
      <c r="M386" s="248"/>
      <c r="N386" s="248"/>
      <c r="O386" s="248"/>
      <c r="P386" s="248"/>
      <c r="Q386" s="249"/>
      <c r="R386" s="249"/>
      <c r="S386" s="249"/>
      <c r="T386" s="249"/>
      <c r="U386" s="249"/>
      <c r="V386" s="250"/>
      <c r="W386" s="15"/>
      <c r="X386" s="6"/>
      <c r="Y386" s="6"/>
      <c r="Z386" s="6"/>
    </row>
    <row r="387" spans="1:26" ht="14.5" outlineLevel="1" x14ac:dyDescent="0.35">
      <c r="A387" s="4"/>
      <c r="B387" s="5"/>
      <c r="C387" s="16"/>
      <c r="D387" s="16"/>
      <c r="E387" s="16"/>
      <c r="F387" s="25"/>
      <c r="G387" s="26"/>
      <c r="H387" s="26"/>
      <c r="I387" s="26" t="str">
        <f t="shared" si="14"/>
        <v>cereal</v>
      </c>
      <c r="J387" s="410">
        <v>43661</v>
      </c>
      <c r="K387" s="421">
        <v>35</v>
      </c>
      <c r="L387" s="248"/>
      <c r="M387" s="248"/>
      <c r="N387" s="248"/>
      <c r="O387" s="248"/>
      <c r="P387" s="248"/>
      <c r="Q387" s="249"/>
      <c r="R387" s="249"/>
      <c r="S387" s="249"/>
      <c r="T387" s="249"/>
      <c r="U387" s="249"/>
      <c r="V387" s="250"/>
      <c r="W387" s="15"/>
      <c r="X387" s="6"/>
      <c r="Y387" s="6"/>
      <c r="Z387" s="6"/>
    </row>
    <row r="388" spans="1:26" ht="12" customHeight="1" outlineLevel="1" x14ac:dyDescent="0.35">
      <c r="A388" s="4"/>
      <c r="B388" s="5"/>
      <c r="C388" s="16"/>
      <c r="D388" s="16"/>
      <c r="E388" s="16"/>
      <c r="F388" s="32"/>
      <c r="G388" s="33"/>
      <c r="H388" s="33"/>
      <c r="I388" s="26" t="str">
        <f t="shared" si="14"/>
        <v>oilseed</v>
      </c>
      <c r="J388" s="410">
        <v>43661</v>
      </c>
      <c r="K388" s="421">
        <v>35</v>
      </c>
      <c r="L388" s="248"/>
      <c r="M388" s="248"/>
      <c r="N388" s="248"/>
      <c r="O388" s="248"/>
      <c r="P388" s="248"/>
      <c r="Q388" s="251"/>
      <c r="R388" s="251"/>
      <c r="S388" s="251"/>
      <c r="T388" s="251"/>
      <c r="U388" s="251"/>
      <c r="V388" s="250"/>
      <c r="W388" s="15"/>
      <c r="X388" s="6"/>
      <c r="Y388" s="6"/>
      <c r="Z388" s="6"/>
    </row>
    <row r="389" spans="1:26" ht="14.5" outlineLevel="1" x14ac:dyDescent="0.35">
      <c r="A389" s="4"/>
      <c r="B389" s="5"/>
      <c r="C389" s="16"/>
      <c r="D389" s="16"/>
      <c r="E389" s="16"/>
      <c r="F389" s="25"/>
      <c r="G389" s="26"/>
      <c r="H389" s="26"/>
      <c r="I389" s="26" t="str">
        <f t="shared" si="14"/>
        <v>pulse</v>
      </c>
      <c r="J389" s="410">
        <v>43661</v>
      </c>
      <c r="K389" s="421">
        <v>35</v>
      </c>
      <c r="L389" s="248"/>
      <c r="M389" s="248"/>
      <c r="N389" s="248"/>
      <c r="O389" s="248"/>
      <c r="P389" s="248"/>
      <c r="Q389" s="249"/>
      <c r="R389" s="249"/>
      <c r="S389" s="249"/>
      <c r="T389" s="249"/>
      <c r="U389" s="249"/>
      <c r="V389" s="250"/>
      <c r="W389" s="15"/>
      <c r="X389" s="6"/>
      <c r="Y389" s="6"/>
      <c r="Z389" s="6"/>
    </row>
    <row r="390" spans="1:26" ht="12" customHeight="1" outlineLevel="1" x14ac:dyDescent="0.3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15" customHeight="1" outlineLevel="1" x14ac:dyDescent="0.3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5" customHeight="1" outlineLevel="1" x14ac:dyDescent="0.3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3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3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15" customHeight="1" outlineLevel="1" thickBot="1" x14ac:dyDescent="0.4">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15" customHeight="1" outlineLevel="1" x14ac:dyDescent="0.3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3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35">
      <c r="A398" s="4"/>
      <c r="B398" s="5"/>
      <c r="C398" s="11"/>
      <c r="D398" s="11"/>
      <c r="E398" s="16"/>
      <c r="F398" s="12"/>
      <c r="G398" s="12" t="s">
        <v>40</v>
      </c>
      <c r="H398" s="12"/>
      <c r="I398" s="353" t="s">
        <v>437</v>
      </c>
      <c r="J398" s="12"/>
      <c r="K398" s="12"/>
      <c r="L398" s="12"/>
      <c r="M398" s="12"/>
      <c r="N398" s="12"/>
      <c r="O398" s="12"/>
      <c r="P398" s="12"/>
      <c r="Q398" s="12"/>
      <c r="R398" s="12"/>
      <c r="S398" s="14"/>
      <c r="T398" s="18"/>
      <c r="U398" s="14"/>
      <c r="V398" s="14"/>
      <c r="W398" s="15"/>
      <c r="X398" s="6"/>
      <c r="Y398" s="6"/>
      <c r="Z398" s="6"/>
    </row>
    <row r="399" spans="1:26" ht="12" customHeight="1" outlineLevel="1" x14ac:dyDescent="0.3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3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3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35">
      <c r="A402" s="4"/>
      <c r="B402" s="5"/>
      <c r="C402" s="16"/>
      <c r="D402" s="16"/>
      <c r="E402" s="16"/>
      <c r="F402" s="16"/>
      <c r="G402" s="16"/>
      <c r="H402" s="481"/>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35">
      <c r="A403" s="4"/>
      <c r="B403" s="5"/>
      <c r="C403" s="16"/>
      <c r="D403" s="16"/>
      <c r="E403" s="16"/>
      <c r="F403" s="16"/>
      <c r="G403" s="16"/>
      <c r="H403" s="481"/>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35">
      <c r="A404" s="4"/>
      <c r="B404" s="5"/>
      <c r="C404" s="16"/>
      <c r="D404" s="16"/>
      <c r="E404" s="16"/>
      <c r="F404" s="16"/>
      <c r="G404" s="16" t="s">
        <v>43</v>
      </c>
      <c r="H404" s="481"/>
      <c r="I404" s="16"/>
      <c r="J404" s="291" t="s">
        <v>523</v>
      </c>
      <c r="K404" s="291" t="s">
        <v>66</v>
      </c>
      <c r="L404" s="291" t="s">
        <v>67</v>
      </c>
      <c r="M404" s="291" t="s">
        <v>68</v>
      </c>
      <c r="N404" s="291" t="s">
        <v>69</v>
      </c>
      <c r="O404" s="22"/>
      <c r="P404" s="22" t="s">
        <v>318</v>
      </c>
      <c r="Q404" s="23"/>
      <c r="R404" s="23"/>
      <c r="S404" s="21"/>
      <c r="T404" s="21"/>
      <c r="U404" s="21"/>
      <c r="V404" s="21"/>
      <c r="W404" s="15"/>
      <c r="X404" s="6"/>
      <c r="Y404" s="6"/>
      <c r="Z404" s="6"/>
    </row>
    <row r="405" spans="1:26" ht="12" customHeight="1" outlineLevel="1" x14ac:dyDescent="0.35">
      <c r="A405" s="4"/>
      <c r="B405" s="5"/>
      <c r="C405" s="16"/>
      <c r="D405" s="16"/>
      <c r="E405" s="16"/>
      <c r="F405" s="25"/>
      <c r="G405" s="48"/>
      <c r="H405" s="30"/>
      <c r="I405" s="26" t="s">
        <v>85</v>
      </c>
      <c r="J405" s="422">
        <v>5</v>
      </c>
      <c r="K405" s="422">
        <v>5</v>
      </c>
      <c r="L405" s="422">
        <v>5</v>
      </c>
      <c r="M405" s="422">
        <v>5</v>
      </c>
      <c r="N405" s="422">
        <v>5</v>
      </c>
      <c r="O405" s="26"/>
      <c r="P405" s="425">
        <v>0</v>
      </c>
      <c r="Q405" s="58"/>
      <c r="R405" s="58"/>
      <c r="S405" s="58"/>
      <c r="T405" s="58"/>
      <c r="U405" s="58"/>
      <c r="V405" s="59"/>
      <c r="W405" s="15"/>
      <c r="X405" s="6"/>
      <c r="Y405" s="6"/>
      <c r="Z405" s="6"/>
    </row>
    <row r="406" spans="1:26" ht="12" customHeight="1" outlineLevel="1" x14ac:dyDescent="0.35">
      <c r="A406" s="4"/>
      <c r="B406" s="5"/>
      <c r="C406" s="16"/>
      <c r="D406" s="16"/>
      <c r="E406" s="16"/>
      <c r="F406" s="25"/>
      <c r="G406" s="48"/>
      <c r="H406" s="30"/>
      <c r="I406" s="26" t="s">
        <v>76</v>
      </c>
      <c r="J406" s="422">
        <v>3</v>
      </c>
      <c r="K406" s="422">
        <v>3</v>
      </c>
      <c r="L406" s="422">
        <v>3</v>
      </c>
      <c r="M406" s="422">
        <v>3</v>
      </c>
      <c r="N406" s="422">
        <v>3</v>
      </c>
      <c r="O406" s="26"/>
      <c r="P406" s="425">
        <v>0</v>
      </c>
      <c r="Q406" s="58"/>
      <c r="R406" s="58"/>
      <c r="S406" s="58"/>
      <c r="T406" s="58"/>
      <c r="U406" s="58"/>
      <c r="V406" s="59"/>
      <c r="W406" s="15"/>
      <c r="X406" s="6"/>
      <c r="Y406" s="6"/>
      <c r="Z406" s="6"/>
    </row>
    <row r="407" spans="1:26" ht="12" customHeight="1" outlineLevel="1" x14ac:dyDescent="0.35">
      <c r="A407" s="4"/>
      <c r="B407" s="5"/>
      <c r="C407" s="16"/>
      <c r="D407" s="16"/>
      <c r="E407" s="16"/>
      <c r="F407" s="25"/>
      <c r="G407" s="48"/>
      <c r="H407" s="30"/>
      <c r="I407" s="26" t="s">
        <v>77</v>
      </c>
      <c r="J407" s="423">
        <v>120</v>
      </c>
      <c r="K407" s="423">
        <v>120</v>
      </c>
      <c r="L407" s="423">
        <v>120</v>
      </c>
      <c r="M407" s="423">
        <v>120</v>
      </c>
      <c r="N407" s="423">
        <v>120</v>
      </c>
      <c r="O407" s="26"/>
      <c r="P407" s="425">
        <v>1</v>
      </c>
      <c r="Q407" s="58"/>
      <c r="R407" s="58"/>
      <c r="S407" s="58"/>
      <c r="T407" s="58"/>
      <c r="U407" s="58"/>
      <c r="V407" s="59"/>
      <c r="W407" s="15"/>
      <c r="X407" s="6"/>
      <c r="Y407" s="6"/>
      <c r="Z407" s="6"/>
    </row>
    <row r="408" spans="1:26" ht="12" customHeight="1" outlineLevel="1" x14ac:dyDescent="0.35">
      <c r="A408" s="4"/>
      <c r="B408" s="5"/>
      <c r="C408" s="16"/>
      <c r="D408" s="16"/>
      <c r="E408" s="16"/>
      <c r="F408" s="25"/>
      <c r="G408" s="48"/>
      <c r="H408" s="30"/>
      <c r="I408" s="26" t="s">
        <v>78</v>
      </c>
      <c r="J408" s="423">
        <v>120</v>
      </c>
      <c r="K408" s="423">
        <v>120</v>
      </c>
      <c r="L408" s="423">
        <v>120</v>
      </c>
      <c r="M408" s="423">
        <v>120</v>
      </c>
      <c r="N408" s="423">
        <v>120</v>
      </c>
      <c r="O408" s="26"/>
      <c r="P408" s="425">
        <v>1</v>
      </c>
      <c r="Q408" s="58"/>
      <c r="R408" s="58"/>
      <c r="S408" s="58"/>
      <c r="T408" s="58"/>
      <c r="U408" s="58"/>
      <c r="V408" s="59"/>
      <c r="W408" s="15"/>
      <c r="X408" s="6"/>
      <c r="Y408" s="6"/>
      <c r="Z408" s="6"/>
    </row>
    <row r="409" spans="1:26" ht="12" customHeight="1" outlineLevel="1" x14ac:dyDescent="0.35">
      <c r="A409" s="4"/>
      <c r="B409" s="5"/>
      <c r="C409" s="16"/>
      <c r="D409" s="16"/>
      <c r="E409" s="16"/>
      <c r="F409" s="35"/>
      <c r="G409" s="48"/>
      <c r="H409" s="30"/>
      <c r="I409" s="26" t="s">
        <v>79</v>
      </c>
      <c r="J409" s="423">
        <v>120</v>
      </c>
      <c r="K409" s="423">
        <v>120</v>
      </c>
      <c r="L409" s="423">
        <v>120</v>
      </c>
      <c r="M409" s="423">
        <v>120</v>
      </c>
      <c r="N409" s="423">
        <v>120</v>
      </c>
      <c r="O409" s="26"/>
      <c r="P409" s="425">
        <v>1</v>
      </c>
      <c r="Q409" s="58"/>
      <c r="R409" s="58"/>
      <c r="S409" s="58"/>
      <c r="T409" s="58"/>
      <c r="U409" s="58"/>
      <c r="V409" s="59"/>
      <c r="W409" s="15"/>
      <c r="X409" s="6"/>
      <c r="Y409" s="6"/>
      <c r="Z409" s="6"/>
    </row>
    <row r="410" spans="1:26" ht="12" customHeight="1" outlineLevel="1" x14ac:dyDescent="0.35">
      <c r="A410" s="4"/>
      <c r="B410" s="5"/>
      <c r="C410" s="16"/>
      <c r="D410" s="16"/>
      <c r="E410" s="16"/>
      <c r="F410" s="32"/>
      <c r="G410" s="33"/>
      <c r="H410" s="33"/>
      <c r="I410" s="26" t="s">
        <v>80</v>
      </c>
      <c r="J410" s="423">
        <v>100</v>
      </c>
      <c r="K410" s="423">
        <v>100</v>
      </c>
      <c r="L410" s="423">
        <v>100</v>
      </c>
      <c r="M410" s="423">
        <v>100</v>
      </c>
      <c r="N410" s="423">
        <v>100</v>
      </c>
      <c r="O410" s="26"/>
      <c r="P410" s="425">
        <v>1</v>
      </c>
      <c r="Q410" s="58"/>
      <c r="R410" s="58"/>
      <c r="S410" s="58"/>
      <c r="T410" s="58"/>
      <c r="U410" s="58"/>
      <c r="V410" s="59"/>
      <c r="W410" s="15"/>
      <c r="X410" s="6"/>
      <c r="Y410" s="6"/>
      <c r="Z410" s="6"/>
    </row>
    <row r="411" spans="1:26" ht="12" customHeight="1" outlineLevel="1" x14ac:dyDescent="0.35">
      <c r="A411" s="4"/>
      <c r="B411" s="5"/>
      <c r="C411" s="16"/>
      <c r="D411" s="16"/>
      <c r="E411" s="16"/>
      <c r="F411" s="32"/>
      <c r="G411" s="33"/>
      <c r="H411" s="33"/>
      <c r="I411" s="26" t="s">
        <v>81</v>
      </c>
      <c r="J411" s="423">
        <v>90</v>
      </c>
      <c r="K411" s="423">
        <v>90</v>
      </c>
      <c r="L411" s="423">
        <v>90</v>
      </c>
      <c r="M411" s="423">
        <v>90</v>
      </c>
      <c r="N411" s="423">
        <v>90</v>
      </c>
      <c r="O411" s="26"/>
      <c r="P411" s="425">
        <v>1</v>
      </c>
      <c r="Q411" s="58"/>
      <c r="R411" s="58"/>
      <c r="S411" s="58"/>
      <c r="T411" s="58"/>
      <c r="U411" s="58"/>
      <c r="V411" s="59"/>
      <c r="W411" s="15"/>
      <c r="X411" s="6"/>
      <c r="Y411" s="6"/>
      <c r="Z411" s="6"/>
    </row>
    <row r="412" spans="1:26" ht="12" customHeight="1" outlineLevel="1" x14ac:dyDescent="0.35">
      <c r="A412" s="4"/>
      <c r="B412" s="5"/>
      <c r="C412" s="16"/>
      <c r="D412" s="16"/>
      <c r="E412" s="16"/>
      <c r="F412" s="25"/>
      <c r="G412" s="48"/>
      <c r="H412" s="30"/>
      <c r="I412" s="26" t="s">
        <v>82</v>
      </c>
      <c r="J412" s="422">
        <v>140</v>
      </c>
      <c r="K412" s="422">
        <v>140</v>
      </c>
      <c r="L412" s="422">
        <v>140</v>
      </c>
      <c r="M412" s="422">
        <v>140</v>
      </c>
      <c r="N412" s="422">
        <v>140</v>
      </c>
      <c r="O412" s="26"/>
      <c r="P412" s="425">
        <v>1</v>
      </c>
      <c r="Q412" s="58"/>
      <c r="R412" s="58"/>
      <c r="S412" s="58"/>
      <c r="T412" s="58"/>
      <c r="U412" s="58"/>
      <c r="V412" s="59"/>
      <c r="W412" s="15"/>
      <c r="X412" s="6"/>
      <c r="Y412" s="6"/>
      <c r="Z412" s="6"/>
    </row>
    <row r="413" spans="1:26" ht="12" customHeight="1" outlineLevel="1" x14ac:dyDescent="0.35">
      <c r="A413" s="4"/>
      <c r="B413" s="5"/>
      <c r="C413" s="16"/>
      <c r="D413" s="16"/>
      <c r="E413" s="16"/>
      <c r="F413" s="25"/>
      <c r="G413" s="48"/>
      <c r="H413" s="30"/>
      <c r="I413" s="26" t="s">
        <v>301</v>
      </c>
      <c r="J413" s="424">
        <v>100</v>
      </c>
      <c r="K413" s="424">
        <v>100</v>
      </c>
      <c r="L413" s="424">
        <v>100</v>
      </c>
      <c r="M413" s="424">
        <v>100</v>
      </c>
      <c r="N413" s="424">
        <v>100</v>
      </c>
      <c r="O413" s="26"/>
      <c r="P413" s="425">
        <v>1</v>
      </c>
      <c r="Q413" s="58"/>
      <c r="R413" s="58"/>
      <c r="S413" s="58"/>
      <c r="T413" s="58"/>
      <c r="U413" s="58"/>
      <c r="V413" s="59"/>
      <c r="W413" s="15"/>
      <c r="X413" s="6"/>
      <c r="Y413" s="6"/>
      <c r="Z413" s="6"/>
    </row>
    <row r="414" spans="1:26" ht="12" customHeight="1" outlineLevel="1" x14ac:dyDescent="0.35">
      <c r="A414" s="4"/>
      <c r="B414" s="5"/>
      <c r="C414" s="16"/>
      <c r="D414" s="16"/>
      <c r="E414" s="16"/>
      <c r="F414" s="25"/>
      <c r="G414" s="49"/>
      <c r="H414" s="50"/>
      <c r="I414" s="71" t="s">
        <v>86</v>
      </c>
      <c r="J414" s="424">
        <v>90</v>
      </c>
      <c r="K414" s="424">
        <v>90</v>
      </c>
      <c r="L414" s="424">
        <v>90</v>
      </c>
      <c r="M414" s="424">
        <v>90</v>
      </c>
      <c r="N414" s="424">
        <v>90</v>
      </c>
      <c r="O414" s="71"/>
      <c r="P414" s="426">
        <v>1</v>
      </c>
      <c r="Q414" s="60"/>
      <c r="R414" s="60"/>
      <c r="S414" s="60"/>
      <c r="T414" s="60"/>
      <c r="U414" s="60"/>
      <c r="V414" s="59"/>
      <c r="W414" s="15"/>
      <c r="X414" s="6"/>
      <c r="Y414" s="6"/>
      <c r="Z414" s="6"/>
    </row>
    <row r="415" spans="1:26" ht="12" customHeight="1" outlineLevel="1" x14ac:dyDescent="0.35">
      <c r="A415" s="4"/>
      <c r="B415" s="5"/>
      <c r="C415" s="16"/>
      <c r="D415" s="16"/>
      <c r="E415" s="16"/>
      <c r="F415" s="25"/>
      <c r="G415" s="49"/>
      <c r="H415" s="50"/>
      <c r="I415" s="71" t="s">
        <v>87</v>
      </c>
      <c r="J415" s="424">
        <v>90</v>
      </c>
      <c r="K415" s="424">
        <v>90</v>
      </c>
      <c r="L415" s="424">
        <v>90</v>
      </c>
      <c r="M415" s="424">
        <v>90</v>
      </c>
      <c r="N415" s="424">
        <v>90</v>
      </c>
      <c r="O415" s="71"/>
      <c r="P415" s="426">
        <v>1</v>
      </c>
      <c r="Q415" s="60"/>
      <c r="R415" s="60"/>
      <c r="S415" s="60"/>
      <c r="T415" s="60"/>
      <c r="U415" s="60"/>
      <c r="V415" s="59"/>
      <c r="W415" s="15"/>
      <c r="X415" s="6"/>
      <c r="Y415" s="6"/>
      <c r="Z415" s="6"/>
    </row>
    <row r="416" spans="1:26" ht="12" customHeight="1" outlineLevel="1" x14ac:dyDescent="0.35">
      <c r="A416" s="4"/>
      <c r="B416" s="5"/>
      <c r="C416" s="16"/>
      <c r="D416" s="16"/>
      <c r="E416" s="16"/>
      <c r="F416" s="25"/>
      <c r="G416" s="49"/>
      <c r="H416" s="50"/>
      <c r="I416" s="71" t="s">
        <v>88</v>
      </c>
      <c r="J416" s="424">
        <v>90</v>
      </c>
      <c r="K416" s="424">
        <v>90</v>
      </c>
      <c r="L416" s="424">
        <v>90</v>
      </c>
      <c r="M416" s="424">
        <v>90</v>
      </c>
      <c r="N416" s="424">
        <v>90</v>
      </c>
      <c r="O416" s="71"/>
      <c r="P416" s="426">
        <v>1</v>
      </c>
      <c r="Q416" s="60"/>
      <c r="R416" s="60"/>
      <c r="S416" s="60"/>
      <c r="T416" s="60"/>
      <c r="U416" s="60"/>
      <c r="V416" s="59"/>
      <c r="W416" s="15"/>
      <c r="X416" s="6"/>
      <c r="Y416" s="6"/>
      <c r="Z416" s="6"/>
    </row>
    <row r="417" spans="1:26" ht="12" customHeight="1" outlineLevel="1" x14ac:dyDescent="0.35">
      <c r="A417" s="4"/>
      <c r="B417" s="5"/>
      <c r="C417" s="16"/>
      <c r="D417" s="16"/>
      <c r="E417" s="16"/>
      <c r="F417" s="25"/>
      <c r="G417" s="49"/>
      <c r="H417" s="50"/>
      <c r="I417" s="70" t="s">
        <v>84</v>
      </c>
      <c r="J417" s="424">
        <v>10</v>
      </c>
      <c r="K417" s="424">
        <v>10</v>
      </c>
      <c r="L417" s="424">
        <v>10</v>
      </c>
      <c r="M417" s="424">
        <v>10</v>
      </c>
      <c r="N417" s="424">
        <v>10</v>
      </c>
      <c r="O417" s="70"/>
      <c r="P417" s="426">
        <v>0</v>
      </c>
      <c r="Q417" s="60"/>
      <c r="R417" s="60"/>
      <c r="S417" s="60"/>
      <c r="T417" s="60"/>
      <c r="U417" s="60"/>
      <c r="V417" s="59"/>
      <c r="W417" s="15"/>
      <c r="X417" s="6"/>
      <c r="Y417" s="6"/>
      <c r="Z417" s="6"/>
    </row>
    <row r="418" spans="1:26" ht="12" customHeight="1" outlineLevel="1" x14ac:dyDescent="0.35">
      <c r="A418" s="4"/>
      <c r="B418" s="5"/>
      <c r="C418" s="16"/>
      <c r="D418" s="16"/>
      <c r="E418" s="16"/>
      <c r="F418" s="25"/>
      <c r="G418" s="49"/>
      <c r="H418" s="50"/>
      <c r="I418" s="70" t="s">
        <v>89</v>
      </c>
      <c r="J418" s="424">
        <v>10</v>
      </c>
      <c r="K418" s="424">
        <v>10</v>
      </c>
      <c r="L418" s="424">
        <v>10</v>
      </c>
      <c r="M418" s="424">
        <v>10</v>
      </c>
      <c r="N418" s="424">
        <v>10</v>
      </c>
      <c r="O418" s="70"/>
      <c r="P418" s="426">
        <v>0</v>
      </c>
      <c r="Q418" s="60"/>
      <c r="R418" s="60"/>
      <c r="S418" s="60"/>
      <c r="T418" s="60"/>
      <c r="U418" s="60"/>
      <c r="V418" s="59"/>
      <c r="W418" s="15"/>
      <c r="X418" s="6"/>
      <c r="Y418" s="6"/>
      <c r="Z418" s="6"/>
    </row>
    <row r="419" spans="1:26" ht="12" customHeight="1" outlineLevel="1" x14ac:dyDescent="0.35">
      <c r="A419" s="4"/>
      <c r="B419" s="5"/>
      <c r="C419" s="16"/>
      <c r="D419" s="16"/>
      <c r="E419" s="16"/>
      <c r="F419" s="25"/>
      <c r="G419" s="49"/>
      <c r="H419" s="50"/>
      <c r="I419" s="70" t="s">
        <v>308</v>
      </c>
      <c r="J419" s="424">
        <v>2</v>
      </c>
      <c r="K419" s="424">
        <v>2</v>
      </c>
      <c r="L419" s="424">
        <v>2</v>
      </c>
      <c r="M419" s="424">
        <v>2</v>
      </c>
      <c r="N419" s="424">
        <v>2</v>
      </c>
      <c r="O419" s="70"/>
      <c r="P419" s="426">
        <v>0</v>
      </c>
      <c r="Q419" s="60"/>
      <c r="R419" s="60"/>
      <c r="S419" s="60"/>
      <c r="T419" s="60"/>
      <c r="U419" s="60"/>
      <c r="V419" s="59"/>
      <c r="W419" s="15"/>
      <c r="X419" s="6"/>
      <c r="Y419" s="6"/>
      <c r="Z419" s="6"/>
    </row>
    <row r="420" spans="1:26" ht="12" customHeight="1" outlineLevel="1" x14ac:dyDescent="0.35">
      <c r="A420" s="4"/>
      <c r="B420" s="5"/>
      <c r="C420" s="16"/>
      <c r="D420" s="16"/>
      <c r="E420" s="16"/>
      <c r="F420" s="25"/>
      <c r="G420" s="49"/>
      <c r="H420" s="50"/>
      <c r="I420" s="70" t="s">
        <v>309</v>
      </c>
      <c r="J420" s="424">
        <v>10</v>
      </c>
      <c r="K420" s="424">
        <v>10</v>
      </c>
      <c r="L420" s="424">
        <v>10</v>
      </c>
      <c r="M420" s="424">
        <v>10</v>
      </c>
      <c r="N420" s="424">
        <v>10</v>
      </c>
      <c r="O420" s="70"/>
      <c r="P420" s="426">
        <v>0</v>
      </c>
      <c r="Q420" s="60"/>
      <c r="R420" s="60"/>
      <c r="S420" s="60"/>
      <c r="T420" s="60"/>
      <c r="U420" s="60"/>
      <c r="V420" s="59"/>
      <c r="W420" s="15"/>
      <c r="X420" s="6"/>
      <c r="Y420" s="6"/>
      <c r="Z420" s="6"/>
    </row>
    <row r="421" spans="1:26" ht="12" customHeight="1" outlineLevel="1" x14ac:dyDescent="0.35">
      <c r="A421" s="4"/>
      <c r="B421" s="5"/>
      <c r="C421" s="16"/>
      <c r="D421" s="16"/>
      <c r="E421" s="16"/>
      <c r="F421" s="25"/>
      <c r="G421" s="49"/>
      <c r="H421" s="50"/>
      <c r="I421" s="7" t="s">
        <v>310</v>
      </c>
      <c r="J421" s="424">
        <v>10</v>
      </c>
      <c r="K421" s="424">
        <v>10</v>
      </c>
      <c r="L421" s="424">
        <v>10</v>
      </c>
      <c r="M421" s="424">
        <v>10</v>
      </c>
      <c r="N421" s="424">
        <v>10</v>
      </c>
      <c r="P421" s="426">
        <v>0</v>
      </c>
      <c r="Q421" s="60"/>
      <c r="R421" s="60"/>
      <c r="S421" s="60"/>
      <c r="T421" s="60"/>
      <c r="U421" s="60"/>
      <c r="V421" s="59"/>
      <c r="W421" s="15"/>
      <c r="X421" s="6"/>
      <c r="Y421" s="6"/>
      <c r="Z421" s="6"/>
    </row>
    <row r="422" spans="1:26" ht="12" customHeight="1" outlineLevel="1" x14ac:dyDescent="0.35">
      <c r="A422" s="4"/>
      <c r="B422" s="5"/>
      <c r="C422" s="16"/>
      <c r="D422" s="16"/>
      <c r="E422" s="16"/>
      <c r="F422" s="25"/>
      <c r="G422" s="49"/>
      <c r="H422" s="50"/>
      <c r="I422" s="7" t="s">
        <v>311</v>
      </c>
      <c r="J422" s="424">
        <v>10</v>
      </c>
      <c r="K422" s="424">
        <v>10</v>
      </c>
      <c r="L422" s="424">
        <v>10</v>
      </c>
      <c r="M422" s="424">
        <v>10</v>
      </c>
      <c r="N422" s="424">
        <v>10</v>
      </c>
      <c r="P422" s="426">
        <v>0</v>
      </c>
      <c r="Q422" s="60"/>
      <c r="R422" s="60"/>
      <c r="S422" s="60"/>
      <c r="T422" s="60"/>
      <c r="U422" s="60"/>
      <c r="V422" s="59"/>
      <c r="W422" s="15"/>
      <c r="X422" s="6"/>
      <c r="Y422" s="6"/>
      <c r="Z422" s="6"/>
    </row>
    <row r="423" spans="1:26" ht="12" customHeight="1" outlineLevel="1" x14ac:dyDescent="0.3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15" customHeight="1" outlineLevel="1" x14ac:dyDescent="0.3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5" customHeight="1" outlineLevel="1" x14ac:dyDescent="0.3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3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3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15" customHeight="1" thickBot="1" x14ac:dyDescent="0.4">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15" customHeight="1" x14ac:dyDescent="0.3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3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3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3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35">
      <c r="A433" s="4"/>
      <c r="B433" s="5"/>
      <c r="C433" s="19">
        <v>0</v>
      </c>
      <c r="D433" s="11"/>
      <c r="E433" s="16"/>
      <c r="F433" s="12"/>
      <c r="G433" s="20"/>
      <c r="H433" s="20"/>
      <c r="J433" s="12"/>
      <c r="N433" s="353" t="s">
        <v>437</v>
      </c>
      <c r="Q433" s="12"/>
      <c r="U433" s="12"/>
      <c r="V433" s="12"/>
      <c r="W433" s="15"/>
      <c r="X433" s="6"/>
      <c r="Y433" s="6"/>
      <c r="Z433" s="6"/>
    </row>
    <row r="434" spans="1:26" ht="12" customHeight="1" x14ac:dyDescent="0.3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3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3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35">
      <c r="A437" s="4"/>
      <c r="B437" s="5"/>
      <c r="C437" s="16"/>
      <c r="D437" s="16"/>
      <c r="E437" s="16"/>
      <c r="F437" s="16"/>
      <c r="G437" s="45" t="s">
        <v>38</v>
      </c>
      <c r="H437" s="52" t="s">
        <v>317</v>
      </c>
      <c r="I437" s="52" t="s">
        <v>48</v>
      </c>
      <c r="J437" s="52" t="s">
        <v>319</v>
      </c>
      <c r="K437" s="24" t="s">
        <v>49</v>
      </c>
      <c r="L437" s="24" t="s">
        <v>320</v>
      </c>
      <c r="M437" s="24" t="s">
        <v>321</v>
      </c>
      <c r="N437" s="24" t="s">
        <v>50</v>
      </c>
      <c r="O437" s="24" t="s">
        <v>323</v>
      </c>
      <c r="P437" s="24" t="s">
        <v>324</v>
      </c>
      <c r="Q437" s="254" t="s">
        <v>322</v>
      </c>
      <c r="R437" s="52"/>
      <c r="S437" s="52"/>
      <c r="T437" s="52"/>
      <c r="U437" s="21"/>
      <c r="V437" s="21"/>
      <c r="W437" s="15"/>
      <c r="X437" s="6"/>
      <c r="Y437" s="6"/>
      <c r="Z437" s="6"/>
    </row>
    <row r="438" spans="1:26" ht="12" customHeight="1" x14ac:dyDescent="0.35">
      <c r="A438" s="4"/>
      <c r="B438" s="5"/>
      <c r="C438" s="16"/>
      <c r="D438" s="16"/>
      <c r="E438" s="16"/>
      <c r="F438" s="25"/>
      <c r="G438" s="28" t="s">
        <v>85</v>
      </c>
      <c r="H438" s="427">
        <v>4500</v>
      </c>
      <c r="I438" s="427">
        <v>27.5</v>
      </c>
      <c r="J438" s="428">
        <v>1</v>
      </c>
      <c r="K438" s="429" t="s">
        <v>58</v>
      </c>
      <c r="L438" s="427">
        <v>431</v>
      </c>
      <c r="M438" s="430">
        <v>100</v>
      </c>
      <c r="N438" s="431" t="s">
        <v>59</v>
      </c>
      <c r="O438" s="427">
        <v>125</v>
      </c>
      <c r="P438" s="430">
        <v>1000</v>
      </c>
      <c r="Q438" s="428">
        <v>0.5</v>
      </c>
      <c r="W438" s="15"/>
      <c r="X438" s="6"/>
      <c r="Y438" s="6"/>
      <c r="Z438" s="6"/>
    </row>
    <row r="439" spans="1:26" ht="12" customHeight="1" x14ac:dyDescent="0.35">
      <c r="A439" s="4"/>
      <c r="B439" s="5"/>
      <c r="C439" s="16"/>
      <c r="D439" s="16"/>
      <c r="E439" s="16"/>
      <c r="F439" s="25"/>
      <c r="G439" s="28" t="s">
        <v>76</v>
      </c>
      <c r="H439" s="427">
        <v>26250</v>
      </c>
      <c r="I439" s="427">
        <v>27.5</v>
      </c>
      <c r="J439" s="428">
        <v>1</v>
      </c>
      <c r="K439" s="429" t="s">
        <v>58</v>
      </c>
      <c r="L439" s="427">
        <v>431</v>
      </c>
      <c r="M439" s="430">
        <v>100</v>
      </c>
      <c r="N439" s="431" t="s">
        <v>59</v>
      </c>
      <c r="O439" s="427">
        <v>125</v>
      </c>
      <c r="P439" s="430">
        <v>1000</v>
      </c>
      <c r="Q439" s="428">
        <v>0.5</v>
      </c>
      <c r="W439" s="15"/>
      <c r="X439" s="6"/>
      <c r="Y439" s="6"/>
      <c r="Z439" s="6"/>
    </row>
    <row r="440" spans="1:26" ht="12" customHeight="1" x14ac:dyDescent="0.35">
      <c r="A440" s="4"/>
      <c r="B440" s="5"/>
      <c r="C440" s="16"/>
      <c r="D440" s="16"/>
      <c r="E440" s="16"/>
      <c r="F440" s="25"/>
      <c r="G440" s="28" t="s">
        <v>77</v>
      </c>
      <c r="H440" s="427">
        <v>0</v>
      </c>
      <c r="I440" s="427">
        <v>27.5</v>
      </c>
      <c r="J440" s="428">
        <v>1</v>
      </c>
      <c r="K440" s="431"/>
      <c r="L440" s="427">
        <v>0</v>
      </c>
      <c r="M440" s="430">
        <v>0</v>
      </c>
      <c r="N440" s="431"/>
      <c r="O440" s="427">
        <v>0</v>
      </c>
      <c r="P440" s="430">
        <v>0</v>
      </c>
      <c r="Q440" s="428">
        <v>1</v>
      </c>
      <c r="W440" s="15"/>
      <c r="X440" s="6"/>
      <c r="Y440" s="6"/>
      <c r="Z440" s="6"/>
    </row>
    <row r="441" spans="1:26" ht="12" customHeight="1" x14ac:dyDescent="0.35">
      <c r="A441" s="4"/>
      <c r="B441" s="5"/>
      <c r="C441" s="16"/>
      <c r="D441" s="16"/>
      <c r="E441" s="16"/>
      <c r="F441" s="25"/>
      <c r="G441" s="28" t="s">
        <v>78</v>
      </c>
      <c r="H441" s="427">
        <v>0</v>
      </c>
      <c r="I441" s="427">
        <v>27.5</v>
      </c>
      <c r="J441" s="428">
        <v>1</v>
      </c>
      <c r="K441" s="431" t="s">
        <v>57</v>
      </c>
      <c r="L441" s="427">
        <v>48</v>
      </c>
      <c r="M441" s="430">
        <v>200</v>
      </c>
      <c r="N441" s="431"/>
      <c r="O441" s="427">
        <v>0</v>
      </c>
      <c r="P441" s="430">
        <v>0</v>
      </c>
      <c r="Q441" s="428">
        <v>1</v>
      </c>
      <c r="W441" s="15"/>
      <c r="X441" s="6"/>
      <c r="Y441" s="6"/>
      <c r="Z441" s="6"/>
    </row>
    <row r="442" spans="1:26" ht="12" customHeight="1" x14ac:dyDescent="0.35">
      <c r="A442" s="4"/>
      <c r="B442" s="5"/>
      <c r="C442" s="16"/>
      <c r="D442" s="16"/>
      <c r="E442" s="16"/>
      <c r="F442" s="35"/>
      <c r="G442" s="28" t="s">
        <v>79</v>
      </c>
      <c r="H442" s="427">
        <v>0</v>
      </c>
      <c r="I442" s="427">
        <v>27.5</v>
      </c>
      <c r="J442" s="428">
        <v>1</v>
      </c>
      <c r="K442" s="431"/>
      <c r="L442" s="427">
        <v>0</v>
      </c>
      <c r="M442" s="430">
        <v>0</v>
      </c>
      <c r="N442" s="431"/>
      <c r="O442" s="427">
        <v>0</v>
      </c>
      <c r="P442" s="430">
        <v>0</v>
      </c>
      <c r="Q442" s="428">
        <v>1</v>
      </c>
      <c r="W442" s="15"/>
      <c r="X442" s="6"/>
      <c r="Y442" s="6"/>
      <c r="Z442" s="6"/>
    </row>
    <row r="443" spans="1:26" ht="12" customHeight="1" x14ac:dyDescent="0.35">
      <c r="A443" s="4"/>
      <c r="B443" s="5"/>
      <c r="C443" s="16"/>
      <c r="D443" s="16"/>
      <c r="E443" s="16"/>
      <c r="F443" s="32"/>
      <c r="G443" s="28" t="s">
        <v>80</v>
      </c>
      <c r="H443" s="427">
        <v>0</v>
      </c>
      <c r="I443" s="427">
        <v>27.5</v>
      </c>
      <c r="J443" s="428">
        <v>1</v>
      </c>
      <c r="K443" s="431" t="s">
        <v>54</v>
      </c>
      <c r="L443" s="427">
        <v>40</v>
      </c>
      <c r="M443" s="430">
        <v>240</v>
      </c>
      <c r="N443" s="431"/>
      <c r="O443" s="427">
        <v>0</v>
      </c>
      <c r="P443" s="430">
        <v>0</v>
      </c>
      <c r="Q443" s="428">
        <v>1</v>
      </c>
      <c r="W443" s="15"/>
      <c r="X443" s="6"/>
      <c r="Y443" s="6"/>
      <c r="Z443" s="6"/>
    </row>
    <row r="444" spans="1:26" ht="12" customHeight="1" x14ac:dyDescent="0.35">
      <c r="A444" s="4"/>
      <c r="B444" s="5"/>
      <c r="C444" s="16"/>
      <c r="D444" s="16"/>
      <c r="E444" s="16"/>
      <c r="F444" s="32"/>
      <c r="G444" s="28" t="s">
        <v>81</v>
      </c>
      <c r="H444" s="427">
        <v>0</v>
      </c>
      <c r="I444" s="427">
        <v>27.5</v>
      </c>
      <c r="J444" s="428">
        <v>1</v>
      </c>
      <c r="K444" s="431" t="s">
        <v>56</v>
      </c>
      <c r="L444" s="427">
        <v>31.3</v>
      </c>
      <c r="M444" s="430">
        <v>100</v>
      </c>
      <c r="N444" s="431"/>
      <c r="O444" s="427">
        <v>0</v>
      </c>
      <c r="P444" s="430">
        <v>0</v>
      </c>
      <c r="Q444" s="428">
        <v>1</v>
      </c>
      <c r="W444" s="15"/>
      <c r="X444" s="6"/>
      <c r="Y444" s="6"/>
      <c r="Z444" s="6"/>
    </row>
    <row r="445" spans="1:26" ht="12" customHeight="1" x14ac:dyDescent="0.35">
      <c r="A445" s="4"/>
      <c r="B445" s="5"/>
      <c r="C445" s="16"/>
      <c r="D445" s="16"/>
      <c r="E445" s="16"/>
      <c r="F445" s="32"/>
      <c r="G445" s="28" t="s">
        <v>82</v>
      </c>
      <c r="H445" s="427">
        <v>0</v>
      </c>
      <c r="I445" s="427">
        <v>27.5</v>
      </c>
      <c r="J445" s="428">
        <v>1</v>
      </c>
      <c r="K445" s="431" t="s">
        <v>55</v>
      </c>
      <c r="L445" s="432">
        <v>27.7</v>
      </c>
      <c r="M445" s="432">
        <v>100</v>
      </c>
      <c r="N445" s="431"/>
      <c r="O445" s="427">
        <v>0</v>
      </c>
      <c r="P445" s="430">
        <v>0</v>
      </c>
      <c r="Q445" s="428">
        <v>1</v>
      </c>
      <c r="W445" s="15"/>
      <c r="X445" s="6"/>
      <c r="Y445" s="6"/>
      <c r="Z445" s="6"/>
    </row>
    <row r="446" spans="1:26" ht="12" customHeight="1" x14ac:dyDescent="0.35">
      <c r="A446" s="4"/>
      <c r="B446" s="5"/>
      <c r="C446" s="16"/>
      <c r="D446" s="16"/>
      <c r="E446" s="16"/>
      <c r="F446" s="32"/>
      <c r="G446" s="28" t="s">
        <v>301</v>
      </c>
      <c r="H446" s="427">
        <v>0</v>
      </c>
      <c r="I446" s="427">
        <v>27.5</v>
      </c>
      <c r="J446" s="428">
        <v>1</v>
      </c>
      <c r="K446" s="431" t="s">
        <v>55</v>
      </c>
      <c r="L446" s="432">
        <v>27.7</v>
      </c>
      <c r="M446" s="432">
        <v>100</v>
      </c>
      <c r="N446" s="431"/>
      <c r="O446" s="427">
        <v>0</v>
      </c>
      <c r="P446" s="430">
        <v>0</v>
      </c>
      <c r="Q446" s="428">
        <v>1</v>
      </c>
      <c r="W446" s="15"/>
      <c r="X446" s="6"/>
      <c r="Y446" s="6"/>
      <c r="Z446" s="6"/>
    </row>
    <row r="447" spans="1:26" ht="12" customHeight="1" x14ac:dyDescent="0.35">
      <c r="A447" s="4"/>
      <c r="B447" s="5"/>
      <c r="C447" s="16"/>
      <c r="D447" s="16"/>
      <c r="E447" s="16"/>
      <c r="F447" s="32"/>
      <c r="G447" s="243" t="s">
        <v>86</v>
      </c>
      <c r="H447" s="427">
        <v>0</v>
      </c>
      <c r="I447" s="427">
        <v>27.5</v>
      </c>
      <c r="J447" s="428">
        <v>1</v>
      </c>
      <c r="K447" s="431"/>
      <c r="L447" s="427">
        <v>0</v>
      </c>
      <c r="M447" s="430">
        <v>0</v>
      </c>
      <c r="N447" s="431"/>
      <c r="O447" s="427">
        <v>0</v>
      </c>
      <c r="P447" s="430">
        <v>0</v>
      </c>
      <c r="Q447" s="428">
        <v>1</v>
      </c>
      <c r="W447" s="15"/>
      <c r="X447" s="6"/>
      <c r="Y447" s="6"/>
      <c r="Z447" s="6"/>
    </row>
    <row r="448" spans="1:26" ht="12" customHeight="1" x14ac:dyDescent="0.35">
      <c r="A448" s="4"/>
      <c r="B448" s="5"/>
      <c r="C448" s="16"/>
      <c r="D448" s="16"/>
      <c r="E448" s="16"/>
      <c r="F448" s="32"/>
      <c r="G448" s="243" t="s">
        <v>87</v>
      </c>
      <c r="H448" s="427">
        <v>0</v>
      </c>
      <c r="I448" s="427">
        <v>27.5</v>
      </c>
      <c r="J448" s="428">
        <v>1</v>
      </c>
      <c r="K448" s="431"/>
      <c r="L448" s="427">
        <v>0</v>
      </c>
      <c r="M448" s="430">
        <v>0</v>
      </c>
      <c r="N448" s="431"/>
      <c r="O448" s="427">
        <v>0</v>
      </c>
      <c r="P448" s="430">
        <v>0</v>
      </c>
      <c r="Q448" s="428">
        <v>1</v>
      </c>
      <c r="W448" s="15"/>
      <c r="X448" s="6"/>
      <c r="Y448" s="6"/>
      <c r="Z448" s="6"/>
    </row>
    <row r="449" spans="1:26" ht="12" customHeight="1" x14ac:dyDescent="0.35">
      <c r="A449" s="4"/>
      <c r="B449" s="5"/>
      <c r="C449" s="16"/>
      <c r="D449" s="16"/>
      <c r="E449" s="16"/>
      <c r="F449" s="32"/>
      <c r="G449" s="243" t="s">
        <v>88</v>
      </c>
      <c r="H449" s="427">
        <v>0</v>
      </c>
      <c r="I449" s="427">
        <v>27.5</v>
      </c>
      <c r="J449" s="428">
        <v>1</v>
      </c>
      <c r="K449" s="431"/>
      <c r="L449" s="427">
        <v>0</v>
      </c>
      <c r="M449" s="430">
        <v>0</v>
      </c>
      <c r="N449" s="431"/>
      <c r="O449" s="427">
        <v>0</v>
      </c>
      <c r="P449" s="430">
        <v>0</v>
      </c>
      <c r="Q449" s="428">
        <v>1</v>
      </c>
      <c r="W449" s="15"/>
      <c r="X449" s="6"/>
      <c r="Y449" s="6"/>
      <c r="Z449" s="6"/>
    </row>
    <row r="450" spans="1:26" ht="12" customHeight="1" x14ac:dyDescent="0.35">
      <c r="A450" s="4"/>
      <c r="B450" s="5"/>
      <c r="C450" s="16"/>
      <c r="D450" s="16"/>
      <c r="E450" s="16"/>
      <c r="F450" s="32"/>
      <c r="G450" s="252" t="s">
        <v>84</v>
      </c>
      <c r="H450" s="427">
        <v>3000</v>
      </c>
      <c r="I450" s="427">
        <v>27.5</v>
      </c>
      <c r="J450" s="428">
        <v>1</v>
      </c>
      <c r="K450" s="431"/>
      <c r="L450" s="427">
        <v>0</v>
      </c>
      <c r="M450" s="430">
        <v>0</v>
      </c>
      <c r="N450" s="431"/>
      <c r="O450" s="427">
        <v>0</v>
      </c>
      <c r="P450" s="430">
        <v>0</v>
      </c>
      <c r="Q450" s="428">
        <v>1</v>
      </c>
      <c r="W450" s="15"/>
      <c r="X450" s="6"/>
      <c r="Y450" s="6"/>
      <c r="Z450" s="6"/>
    </row>
    <row r="451" spans="1:26" ht="12" customHeight="1" x14ac:dyDescent="0.35">
      <c r="A451" s="4"/>
      <c r="B451" s="5"/>
      <c r="C451" s="16"/>
      <c r="D451" s="16"/>
      <c r="E451" s="16"/>
      <c r="F451" s="32"/>
      <c r="G451" s="252" t="s">
        <v>89</v>
      </c>
      <c r="H451" s="427">
        <v>3000</v>
      </c>
      <c r="I451" s="427">
        <v>27.5</v>
      </c>
      <c r="J451" s="428">
        <v>1</v>
      </c>
      <c r="K451" s="431"/>
      <c r="L451" s="427">
        <v>0</v>
      </c>
      <c r="M451" s="430">
        <v>0</v>
      </c>
      <c r="N451" s="431"/>
      <c r="O451" s="427">
        <v>0</v>
      </c>
      <c r="P451" s="430">
        <v>0</v>
      </c>
      <c r="Q451" s="428">
        <v>1</v>
      </c>
      <c r="W451" s="15"/>
      <c r="X451" s="6"/>
      <c r="Y451" s="6"/>
      <c r="Z451" s="6"/>
    </row>
    <row r="452" spans="1:26" ht="12" customHeight="1" x14ac:dyDescent="0.35">
      <c r="A452" s="4"/>
      <c r="B452" s="5"/>
      <c r="C452" s="16"/>
      <c r="D452" s="16"/>
      <c r="E452" s="16"/>
      <c r="F452" s="32"/>
      <c r="G452" s="252" t="s">
        <v>308</v>
      </c>
      <c r="H452" s="427">
        <v>3000</v>
      </c>
      <c r="I452" s="427">
        <v>27.5</v>
      </c>
      <c r="J452" s="428">
        <v>1</v>
      </c>
      <c r="K452" s="431"/>
      <c r="L452" s="427">
        <v>0</v>
      </c>
      <c r="M452" s="430">
        <v>0</v>
      </c>
      <c r="N452" s="431"/>
      <c r="O452" s="427">
        <v>0</v>
      </c>
      <c r="P452" s="430">
        <v>0</v>
      </c>
      <c r="Q452" s="428">
        <v>1</v>
      </c>
      <c r="W452" s="15"/>
      <c r="X452" s="6"/>
      <c r="Y452" s="6"/>
      <c r="Z452" s="6"/>
    </row>
    <row r="453" spans="1:26" ht="12" customHeight="1" x14ac:dyDescent="0.35">
      <c r="A453" s="4"/>
      <c r="B453" s="5"/>
      <c r="C453" s="16"/>
      <c r="D453" s="16"/>
      <c r="E453" s="16"/>
      <c r="F453" s="32"/>
      <c r="G453" s="252" t="s">
        <v>309</v>
      </c>
      <c r="H453" s="427">
        <v>3000</v>
      </c>
      <c r="I453" s="427">
        <v>27.5</v>
      </c>
      <c r="J453" s="428">
        <v>1</v>
      </c>
      <c r="K453" s="431"/>
      <c r="L453" s="427">
        <v>0</v>
      </c>
      <c r="M453" s="430">
        <v>0</v>
      </c>
      <c r="N453" s="431"/>
      <c r="O453" s="427">
        <v>0</v>
      </c>
      <c r="P453" s="430">
        <v>0</v>
      </c>
      <c r="Q453" s="428">
        <v>1</v>
      </c>
      <c r="W453" s="15"/>
      <c r="X453" s="6"/>
      <c r="Y453" s="6"/>
      <c r="Z453" s="6"/>
    </row>
    <row r="454" spans="1:26" ht="12" customHeight="1" x14ac:dyDescent="0.35">
      <c r="A454" s="4"/>
      <c r="B454" s="5"/>
      <c r="C454" s="16"/>
      <c r="D454" s="16"/>
      <c r="E454" s="16"/>
      <c r="F454" s="32"/>
      <c r="G454" s="253" t="s">
        <v>310</v>
      </c>
      <c r="H454" s="427">
        <v>3000</v>
      </c>
      <c r="I454" s="427">
        <v>27.5</v>
      </c>
      <c r="J454" s="428">
        <v>1</v>
      </c>
      <c r="K454" s="431"/>
      <c r="L454" s="427">
        <v>0</v>
      </c>
      <c r="M454" s="430">
        <v>0</v>
      </c>
      <c r="N454" s="431"/>
      <c r="O454" s="427">
        <v>0</v>
      </c>
      <c r="P454" s="430">
        <v>0</v>
      </c>
      <c r="Q454" s="428">
        <v>1</v>
      </c>
      <c r="W454" s="15"/>
      <c r="X454" s="6"/>
      <c r="Y454" s="6"/>
      <c r="Z454" s="6"/>
    </row>
    <row r="455" spans="1:26" ht="12" customHeight="1" x14ac:dyDescent="0.35">
      <c r="A455" s="4"/>
      <c r="B455" s="5"/>
      <c r="C455" s="16"/>
      <c r="D455" s="16"/>
      <c r="E455" s="16"/>
      <c r="F455" s="32"/>
      <c r="G455" s="253" t="s">
        <v>311</v>
      </c>
      <c r="H455" s="427">
        <v>3000</v>
      </c>
      <c r="I455" s="427">
        <v>27.5</v>
      </c>
      <c r="J455" s="428">
        <v>1</v>
      </c>
      <c r="K455" s="431"/>
      <c r="L455" s="427">
        <v>0</v>
      </c>
      <c r="M455" s="430">
        <v>0</v>
      </c>
      <c r="N455" s="431"/>
      <c r="O455" s="427">
        <v>0</v>
      </c>
      <c r="P455" s="430">
        <v>0</v>
      </c>
      <c r="Q455" s="428">
        <v>1</v>
      </c>
      <c r="W455" s="15"/>
      <c r="X455" s="6"/>
      <c r="Y455" s="6"/>
      <c r="Z455" s="6"/>
    </row>
    <row r="456" spans="1:26" ht="12" customHeight="1" x14ac:dyDescent="0.3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15" customHeight="1" x14ac:dyDescent="0.3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5" customHeight="1" x14ac:dyDescent="0.3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3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3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3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3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3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15" customHeight="1" outlineLevel="1" x14ac:dyDescent="0.3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15" customHeight="1" outlineLevel="1" x14ac:dyDescent="0.3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4.5" outlineLevel="1" x14ac:dyDescent="0.35">
      <c r="A473" s="4"/>
      <c r="B473" s="5"/>
      <c r="C473" s="16"/>
      <c r="D473" s="16"/>
      <c r="E473" s="16"/>
      <c r="F473" s="25"/>
      <c r="G473" s="26" t="s">
        <v>3</v>
      </c>
      <c r="H473" s="26" t="s">
        <v>4</v>
      </c>
      <c r="I473" s="433"/>
      <c r="J473" s="433"/>
      <c r="K473" s="433"/>
      <c r="L473" s="433"/>
      <c r="M473" s="433"/>
      <c r="N473" s="417"/>
      <c r="O473" s="417"/>
      <c r="P473" s="434"/>
      <c r="Q473" s="434"/>
      <c r="R473" s="434"/>
      <c r="S473" s="434"/>
      <c r="T473" s="434"/>
      <c r="U473" s="434"/>
      <c r="V473" s="41"/>
      <c r="W473" s="15"/>
      <c r="X473" s="6"/>
      <c r="Y473" s="6"/>
      <c r="Z473" s="6"/>
    </row>
    <row r="474" spans="1:26" ht="14.5" outlineLevel="1" x14ac:dyDescent="0.35">
      <c r="A474" s="4"/>
      <c r="B474" s="5"/>
      <c r="C474" s="16"/>
      <c r="D474" s="16"/>
      <c r="E474" s="16"/>
      <c r="F474" s="25"/>
      <c r="G474" s="26" t="s">
        <v>5</v>
      </c>
      <c r="H474" s="26" t="s">
        <v>6</v>
      </c>
      <c r="I474" s="433"/>
      <c r="J474" s="433"/>
      <c r="K474" s="433"/>
      <c r="L474" s="433"/>
      <c r="M474" s="433"/>
      <c r="N474" s="417"/>
      <c r="O474" s="417"/>
      <c r="P474" s="434"/>
      <c r="Q474" s="434"/>
      <c r="R474" s="434"/>
      <c r="S474" s="434"/>
      <c r="T474" s="434"/>
      <c r="U474" s="434"/>
      <c r="V474" s="41"/>
      <c r="W474" s="15"/>
      <c r="X474" s="6"/>
      <c r="Y474" s="6"/>
      <c r="Z474" s="6"/>
    </row>
    <row r="475" spans="1:26" ht="12" customHeight="1" outlineLevel="1" x14ac:dyDescent="0.35">
      <c r="A475" s="4"/>
      <c r="B475" s="5"/>
      <c r="C475" s="16"/>
      <c r="D475" s="16"/>
      <c r="E475" s="16"/>
      <c r="F475" s="25"/>
      <c r="G475" s="30" t="s">
        <v>7</v>
      </c>
      <c r="H475" s="30" t="s">
        <v>8</v>
      </c>
      <c r="I475" s="433"/>
      <c r="J475" s="433"/>
      <c r="K475" s="433"/>
      <c r="L475" s="433"/>
      <c r="M475" s="433"/>
      <c r="N475" s="417"/>
      <c r="O475" s="417"/>
      <c r="P475" s="380"/>
      <c r="Q475" s="380"/>
      <c r="R475" s="380"/>
      <c r="S475" s="380"/>
      <c r="T475" s="380"/>
      <c r="U475" s="380"/>
      <c r="V475" s="41"/>
      <c r="W475" s="15"/>
      <c r="X475" s="6"/>
      <c r="Y475" s="6"/>
      <c r="Z475" s="6"/>
    </row>
    <row r="476" spans="1:26" ht="12" customHeight="1" outlineLevel="1" x14ac:dyDescent="0.35">
      <c r="A476" s="4"/>
      <c r="B476" s="5"/>
      <c r="C476" s="16"/>
      <c r="D476" s="16"/>
      <c r="E476" s="16"/>
      <c r="F476" s="32"/>
      <c r="G476" s="33" t="s">
        <v>9</v>
      </c>
      <c r="H476" s="33" t="s">
        <v>10</v>
      </c>
      <c r="I476" s="433"/>
      <c r="J476" s="433"/>
      <c r="K476" s="433"/>
      <c r="L476" s="433"/>
      <c r="M476" s="433"/>
      <c r="N476" s="417"/>
      <c r="O476" s="417"/>
      <c r="P476" s="380"/>
      <c r="Q476" s="380"/>
      <c r="R476" s="380"/>
      <c r="S476" s="380"/>
      <c r="T476" s="380"/>
      <c r="U476" s="380"/>
      <c r="V476" s="41"/>
      <c r="W476" s="15"/>
      <c r="X476" s="6"/>
      <c r="Y476" s="6"/>
      <c r="Z476" s="6"/>
    </row>
    <row r="477" spans="1:26" ht="12" customHeight="1" outlineLevel="1" x14ac:dyDescent="0.35">
      <c r="A477" s="4"/>
      <c r="B477" s="5"/>
      <c r="C477" s="16"/>
      <c r="D477" s="16"/>
      <c r="E477" s="16"/>
      <c r="F477" s="32"/>
      <c r="G477" s="33" t="s">
        <v>11</v>
      </c>
      <c r="H477" s="33" t="s">
        <v>12</v>
      </c>
      <c r="I477" s="433"/>
      <c r="J477" s="433"/>
      <c r="K477" s="433"/>
      <c r="L477" s="433"/>
      <c r="M477" s="433"/>
      <c r="N477" s="417"/>
      <c r="O477" s="417"/>
      <c r="P477" s="380"/>
      <c r="Q477" s="380"/>
      <c r="R477" s="380"/>
      <c r="S477" s="380"/>
      <c r="T477" s="380"/>
      <c r="U477" s="380"/>
      <c r="V477" s="41"/>
      <c r="W477" s="15"/>
      <c r="X477" s="6"/>
      <c r="Y477" s="6"/>
      <c r="Z477" s="6"/>
    </row>
    <row r="478" spans="1:26" ht="12" customHeight="1" outlineLevel="1" x14ac:dyDescent="0.35">
      <c r="A478" s="4"/>
      <c r="B478" s="5"/>
      <c r="C478" s="16"/>
      <c r="D478" s="16"/>
      <c r="E478" s="16"/>
      <c r="F478" s="32"/>
      <c r="G478" s="33" t="s">
        <v>13</v>
      </c>
      <c r="H478" s="33" t="s">
        <v>14</v>
      </c>
      <c r="I478" s="433"/>
      <c r="J478" s="433"/>
      <c r="K478" s="433"/>
      <c r="L478" s="433"/>
      <c r="M478" s="433"/>
      <c r="N478" s="417"/>
      <c r="O478" s="417"/>
      <c r="P478" s="380"/>
      <c r="Q478" s="380"/>
      <c r="R478" s="380"/>
      <c r="S478" s="380"/>
      <c r="T478" s="380"/>
      <c r="U478" s="380"/>
      <c r="V478" s="41"/>
      <c r="W478" s="15"/>
      <c r="X478" s="6"/>
      <c r="Y478" s="6"/>
      <c r="Z478" s="6"/>
    </row>
    <row r="479" spans="1:26" ht="12" customHeight="1" outlineLevel="1" x14ac:dyDescent="0.35">
      <c r="A479" s="4"/>
      <c r="B479" s="5"/>
      <c r="C479" s="16"/>
      <c r="D479" s="16"/>
      <c r="E479" s="16"/>
      <c r="F479" s="32"/>
      <c r="G479" s="33" t="s">
        <v>15</v>
      </c>
      <c r="H479" s="33" t="s">
        <v>16</v>
      </c>
      <c r="I479" s="433"/>
      <c r="J479" s="433"/>
      <c r="K479" s="433"/>
      <c r="L479" s="433"/>
      <c r="M479" s="433"/>
      <c r="N479" s="417"/>
      <c r="O479" s="417"/>
      <c r="P479" s="380"/>
      <c r="Q479" s="380"/>
      <c r="R479" s="380"/>
      <c r="S479" s="380"/>
      <c r="T479" s="380"/>
      <c r="U479" s="380"/>
      <c r="V479" s="41"/>
      <c r="W479" s="15"/>
      <c r="X479" s="6"/>
      <c r="Y479" s="6"/>
      <c r="Z479" s="6"/>
    </row>
    <row r="480" spans="1:26" ht="12" customHeight="1" outlineLevel="1" x14ac:dyDescent="0.35">
      <c r="A480" s="4"/>
      <c r="B480" s="5"/>
      <c r="C480" s="16"/>
      <c r="D480" s="16"/>
      <c r="E480" s="16"/>
      <c r="F480" s="32"/>
      <c r="G480" s="33" t="s">
        <v>19</v>
      </c>
      <c r="H480" s="33" t="s">
        <v>20</v>
      </c>
      <c r="I480" s="433"/>
      <c r="J480" s="433"/>
      <c r="K480" s="433"/>
      <c r="L480" s="433"/>
      <c r="M480" s="433"/>
      <c r="N480" s="417"/>
      <c r="O480" s="417"/>
      <c r="P480" s="380"/>
      <c r="Q480" s="380"/>
      <c r="R480" s="380"/>
      <c r="S480" s="380"/>
      <c r="T480" s="380"/>
      <c r="U480" s="380"/>
      <c r="V480" s="41"/>
      <c r="W480" s="15"/>
      <c r="X480" s="6"/>
      <c r="Y480" s="6"/>
      <c r="Z480" s="6"/>
    </row>
    <row r="481" spans="1:26" ht="12" customHeight="1" outlineLevel="1" x14ac:dyDescent="0.35">
      <c r="A481" s="4"/>
      <c r="B481" s="5"/>
      <c r="C481" s="16"/>
      <c r="D481" s="16"/>
      <c r="E481" s="16"/>
      <c r="F481" s="32"/>
      <c r="G481" s="33" t="s">
        <v>17</v>
      </c>
      <c r="H481" s="33" t="s">
        <v>18</v>
      </c>
      <c r="I481" s="433"/>
      <c r="J481" s="433"/>
      <c r="K481" s="433"/>
      <c r="L481" s="433"/>
      <c r="M481" s="433"/>
      <c r="N481" s="417"/>
      <c r="O481" s="417"/>
      <c r="P481" s="380"/>
      <c r="Q481" s="380"/>
      <c r="R481" s="380"/>
      <c r="S481" s="380"/>
      <c r="T481" s="380"/>
      <c r="U481" s="380"/>
      <c r="V481" s="41"/>
      <c r="W481" s="15"/>
      <c r="X481" s="6"/>
      <c r="Y481" s="6"/>
      <c r="Z481" s="6"/>
    </row>
    <row r="482" spans="1:26" ht="12" customHeight="1" outlineLevel="1" x14ac:dyDescent="0.35">
      <c r="A482" s="4"/>
      <c r="B482" s="5"/>
      <c r="C482" s="16"/>
      <c r="D482" s="16"/>
      <c r="E482" s="16"/>
      <c r="F482" s="32"/>
      <c r="G482" s="33" t="s">
        <v>22</v>
      </c>
      <c r="H482" s="33" t="s">
        <v>21</v>
      </c>
      <c r="I482" s="433"/>
      <c r="J482" s="433"/>
      <c r="K482" s="433"/>
      <c r="L482" s="433"/>
      <c r="M482" s="433"/>
      <c r="N482" s="417"/>
      <c r="O482" s="417"/>
      <c r="P482" s="380"/>
      <c r="Q482" s="380"/>
      <c r="R482" s="380"/>
      <c r="S482" s="380"/>
      <c r="T482" s="380"/>
      <c r="U482" s="380"/>
      <c r="V482" s="41"/>
      <c r="W482" s="15"/>
      <c r="X482" s="6"/>
      <c r="Y482" s="6"/>
      <c r="Z482" s="6"/>
    </row>
    <row r="483" spans="1:26" ht="12" customHeight="1" outlineLevel="1" x14ac:dyDescent="0.35">
      <c r="A483" s="4"/>
      <c r="B483" s="5"/>
      <c r="C483" s="16"/>
      <c r="D483" s="16"/>
      <c r="E483" s="16"/>
      <c r="F483" s="32"/>
      <c r="G483" s="33" t="s">
        <v>22</v>
      </c>
      <c r="H483" s="33" t="s">
        <v>23</v>
      </c>
      <c r="I483" s="433"/>
      <c r="J483" s="433"/>
      <c r="K483" s="433"/>
      <c r="L483" s="433"/>
      <c r="M483" s="433"/>
      <c r="N483" s="417"/>
      <c r="O483" s="417"/>
      <c r="P483" s="380"/>
      <c r="Q483" s="380"/>
      <c r="R483" s="380"/>
      <c r="S483" s="380"/>
      <c r="T483" s="380"/>
      <c r="U483" s="380"/>
      <c r="V483" s="41"/>
      <c r="W483" s="15"/>
      <c r="X483" s="6"/>
      <c r="Y483" s="6"/>
      <c r="Z483" s="6"/>
    </row>
    <row r="484" spans="1:26" ht="5.15" customHeight="1" outlineLevel="1" x14ac:dyDescent="0.3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5" customHeight="1" outlineLevel="1" x14ac:dyDescent="0.3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3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3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15" customHeight="1" outlineLevel="1" thickBot="1" x14ac:dyDescent="0.4">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15" customHeight="1" outlineLevel="1" x14ac:dyDescent="0.3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3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3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3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3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3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3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3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35">
      <c r="A497" s="4"/>
      <c r="B497" s="5"/>
      <c r="C497" s="16"/>
      <c r="D497" s="16"/>
      <c r="E497" s="16"/>
      <c r="F497" s="16"/>
      <c r="G497" s="16"/>
      <c r="H497" s="16"/>
      <c r="I497" s="16"/>
      <c r="J497" s="291" t="s">
        <v>523</v>
      </c>
      <c r="K497" s="291" t="s">
        <v>66</v>
      </c>
      <c r="L497" s="291" t="s">
        <v>67</v>
      </c>
      <c r="M497" s="291" t="s">
        <v>68</v>
      </c>
      <c r="N497" s="291" t="s">
        <v>69</v>
      </c>
      <c r="O497" s="22"/>
      <c r="P497" s="23"/>
      <c r="Q497" s="23"/>
      <c r="R497" s="23"/>
      <c r="S497" s="21"/>
      <c r="T497" s="21"/>
      <c r="U497" s="21"/>
      <c r="V497" s="21"/>
      <c r="W497" s="15"/>
      <c r="X497" s="6"/>
      <c r="Y497" s="6"/>
      <c r="Z497" s="6"/>
    </row>
    <row r="498" spans="1:26" ht="14.5" outlineLevel="1" x14ac:dyDescent="0.35">
      <c r="A498" s="4"/>
      <c r="B498" s="5"/>
      <c r="C498" s="16"/>
      <c r="D498" s="16"/>
      <c r="E498" s="16"/>
      <c r="F498" s="25"/>
      <c r="G498" s="26" t="s">
        <v>3</v>
      </c>
      <c r="H498" s="26" t="s">
        <v>4</v>
      </c>
      <c r="I498" s="26"/>
      <c r="J498" s="435">
        <v>0</v>
      </c>
      <c r="K498" s="435">
        <v>0</v>
      </c>
      <c r="L498" s="435">
        <v>0</v>
      </c>
      <c r="M498" s="435">
        <v>1</v>
      </c>
      <c r="N498" s="435">
        <v>1</v>
      </c>
      <c r="O498" s="244"/>
      <c r="P498" s="245"/>
      <c r="Q498" s="245"/>
      <c r="R498" s="245"/>
      <c r="S498" s="245"/>
      <c r="T498" s="245"/>
      <c r="U498" s="245"/>
      <c r="V498" s="246"/>
      <c r="W498" s="15"/>
      <c r="X498" s="6"/>
      <c r="Y498" s="6"/>
      <c r="Z498" s="6"/>
    </row>
    <row r="499" spans="1:26" ht="14.5" outlineLevel="1" x14ac:dyDescent="0.35">
      <c r="A499" s="4"/>
      <c r="B499" s="5"/>
      <c r="C499" s="16"/>
      <c r="D499" s="16"/>
      <c r="E499" s="16"/>
      <c r="F499" s="25"/>
      <c r="G499" s="26" t="s">
        <v>5</v>
      </c>
      <c r="H499" s="26" t="s">
        <v>6</v>
      </c>
      <c r="I499" s="26"/>
      <c r="J499" s="435">
        <v>0</v>
      </c>
      <c r="K499" s="435">
        <v>0</v>
      </c>
      <c r="L499" s="435">
        <v>0</v>
      </c>
      <c r="M499" s="435">
        <v>1</v>
      </c>
      <c r="N499" s="435">
        <v>1</v>
      </c>
      <c r="O499" s="244"/>
      <c r="P499" s="245"/>
      <c r="Q499" s="245"/>
      <c r="R499" s="245"/>
      <c r="S499" s="245"/>
      <c r="T499" s="245"/>
      <c r="U499" s="245"/>
      <c r="V499" s="246"/>
      <c r="W499" s="15"/>
      <c r="X499" s="6"/>
      <c r="Y499" s="6"/>
      <c r="Z499" s="6"/>
    </row>
    <row r="500" spans="1:26" ht="12" customHeight="1" outlineLevel="1" x14ac:dyDescent="0.35">
      <c r="A500" s="4"/>
      <c r="B500" s="5"/>
      <c r="C500" s="16"/>
      <c r="D500" s="16"/>
      <c r="E500" s="16"/>
      <c r="F500" s="25"/>
      <c r="G500" s="30" t="s">
        <v>7</v>
      </c>
      <c r="H500" s="30" t="s">
        <v>8</v>
      </c>
      <c r="I500" s="33"/>
      <c r="J500" s="435">
        <v>1</v>
      </c>
      <c r="K500" s="435">
        <v>1</v>
      </c>
      <c r="L500" s="435">
        <v>1</v>
      </c>
      <c r="M500" s="435">
        <v>1</v>
      </c>
      <c r="N500" s="435">
        <v>1</v>
      </c>
      <c r="O500" s="244"/>
      <c r="P500" s="247"/>
      <c r="Q500" s="247"/>
      <c r="R500" s="247"/>
      <c r="S500" s="247"/>
      <c r="T500" s="247"/>
      <c r="U500" s="247"/>
      <c r="V500" s="246"/>
      <c r="W500" s="15"/>
      <c r="X500" s="6"/>
      <c r="Y500" s="6"/>
      <c r="Z500" s="6"/>
    </row>
    <row r="501" spans="1:26" ht="12" customHeight="1" outlineLevel="1" x14ac:dyDescent="0.35">
      <c r="A501" s="4"/>
      <c r="B501" s="5"/>
      <c r="C501" s="16"/>
      <c r="D501" s="16"/>
      <c r="E501" s="16"/>
      <c r="F501" s="32"/>
      <c r="G501" s="33" t="s">
        <v>9</v>
      </c>
      <c r="H501" s="33" t="s">
        <v>10</v>
      </c>
      <c r="I501" s="33"/>
      <c r="J501" s="435">
        <v>0</v>
      </c>
      <c r="K501" s="435">
        <v>0</v>
      </c>
      <c r="L501" s="435">
        <v>0</v>
      </c>
      <c r="M501" s="435">
        <v>0</v>
      </c>
      <c r="N501" s="435">
        <v>0</v>
      </c>
      <c r="O501" s="244"/>
      <c r="P501" s="247"/>
      <c r="Q501" s="247"/>
      <c r="R501" s="247"/>
      <c r="S501" s="247"/>
      <c r="T501" s="247"/>
      <c r="U501" s="247"/>
      <c r="V501" s="246"/>
      <c r="W501" s="15"/>
      <c r="X501" s="6"/>
      <c r="Y501" s="6"/>
      <c r="Z501" s="6"/>
    </row>
    <row r="502" spans="1:26" ht="12" customHeight="1" outlineLevel="1" x14ac:dyDescent="0.35">
      <c r="A502" s="4"/>
      <c r="B502" s="5"/>
      <c r="C502" s="16"/>
      <c r="D502" s="16"/>
      <c r="E502" s="16"/>
      <c r="F502" s="32"/>
      <c r="G502" s="33" t="s">
        <v>11</v>
      </c>
      <c r="H502" s="33" t="s">
        <v>12</v>
      </c>
      <c r="I502" s="33"/>
      <c r="J502" s="435">
        <v>1</v>
      </c>
      <c r="K502" s="435">
        <v>1</v>
      </c>
      <c r="L502" s="435">
        <v>1</v>
      </c>
      <c r="M502" s="435">
        <v>1</v>
      </c>
      <c r="N502" s="435">
        <v>1</v>
      </c>
      <c r="O502" s="244"/>
      <c r="P502" s="247"/>
      <c r="Q502" s="247"/>
      <c r="R502" s="247"/>
      <c r="S502" s="247"/>
      <c r="T502" s="247"/>
      <c r="U502" s="247"/>
      <c r="V502" s="246"/>
      <c r="W502" s="15"/>
      <c r="X502" s="6"/>
      <c r="Y502" s="6"/>
      <c r="Z502" s="6"/>
    </row>
    <row r="503" spans="1:26" ht="12" customHeight="1" outlineLevel="1" x14ac:dyDescent="0.35">
      <c r="A503" s="4"/>
      <c r="B503" s="5"/>
      <c r="C503" s="16"/>
      <c r="D503" s="16"/>
      <c r="E503" s="16"/>
      <c r="F503" s="32"/>
      <c r="G503" s="33" t="s">
        <v>13</v>
      </c>
      <c r="H503" s="33" t="s">
        <v>14</v>
      </c>
      <c r="I503" s="33"/>
      <c r="J503" s="435">
        <v>1</v>
      </c>
      <c r="K503" s="435">
        <v>1</v>
      </c>
      <c r="L503" s="435">
        <v>1</v>
      </c>
      <c r="M503" s="435">
        <v>1</v>
      </c>
      <c r="N503" s="435">
        <v>1</v>
      </c>
      <c r="O503" s="244"/>
      <c r="P503" s="247"/>
      <c r="Q503" s="247"/>
      <c r="R503" s="247"/>
      <c r="S503" s="247"/>
      <c r="T503" s="247"/>
      <c r="U503" s="247"/>
      <c r="V503" s="246"/>
      <c r="W503" s="15"/>
      <c r="X503" s="6"/>
      <c r="Y503" s="6"/>
      <c r="Z503" s="6"/>
    </row>
    <row r="504" spans="1:26" ht="12" customHeight="1" outlineLevel="1" x14ac:dyDescent="0.35">
      <c r="A504" s="4"/>
      <c r="B504" s="5"/>
      <c r="C504" s="16"/>
      <c r="D504" s="16"/>
      <c r="E504" s="16"/>
      <c r="F504" s="32"/>
      <c r="G504" s="33" t="s">
        <v>15</v>
      </c>
      <c r="H504" s="33" t="s">
        <v>16</v>
      </c>
      <c r="I504" s="33"/>
      <c r="J504" s="435">
        <v>1</v>
      </c>
      <c r="K504" s="435">
        <v>1</v>
      </c>
      <c r="L504" s="435">
        <v>1</v>
      </c>
      <c r="M504" s="435">
        <v>1</v>
      </c>
      <c r="N504" s="435">
        <v>1</v>
      </c>
      <c r="O504" s="244"/>
      <c r="P504" s="247"/>
      <c r="Q504" s="247"/>
      <c r="R504" s="247"/>
      <c r="S504" s="247"/>
      <c r="T504" s="247"/>
      <c r="U504" s="247"/>
      <c r="V504" s="246"/>
      <c r="W504" s="15"/>
      <c r="X504" s="6"/>
      <c r="Y504" s="6"/>
      <c r="Z504" s="6"/>
    </row>
    <row r="505" spans="1:26" ht="12" customHeight="1" outlineLevel="1" x14ac:dyDescent="0.35">
      <c r="A505" s="4"/>
      <c r="B505" s="5"/>
      <c r="C505" s="16"/>
      <c r="D505" s="16"/>
      <c r="E505" s="16"/>
      <c r="F505" s="32"/>
      <c r="G505" s="33" t="s">
        <v>17</v>
      </c>
      <c r="H505" s="33" t="s">
        <v>18</v>
      </c>
      <c r="I505" s="33"/>
      <c r="J505" s="435">
        <v>0</v>
      </c>
      <c r="K505" s="435">
        <v>0</v>
      </c>
      <c r="L505" s="435">
        <v>0</v>
      </c>
      <c r="M505" s="435">
        <v>0</v>
      </c>
      <c r="N505" s="435">
        <v>0</v>
      </c>
      <c r="O505" s="244"/>
      <c r="P505" s="247"/>
      <c r="Q505" s="247"/>
      <c r="R505" s="247"/>
      <c r="S505" s="247"/>
      <c r="T505" s="247"/>
      <c r="U505" s="247"/>
      <c r="V505" s="246"/>
      <c r="W505" s="15"/>
      <c r="X505" s="6"/>
      <c r="Y505" s="6"/>
      <c r="Z505" s="6"/>
    </row>
    <row r="506" spans="1:26" ht="12" customHeight="1" outlineLevel="1" x14ac:dyDescent="0.35">
      <c r="A506" s="4"/>
      <c r="B506" s="5"/>
      <c r="C506" s="16"/>
      <c r="D506" s="16"/>
      <c r="E506" s="16"/>
      <c r="F506" s="32"/>
      <c r="G506" s="33" t="s">
        <v>19</v>
      </c>
      <c r="H506" s="33" t="s">
        <v>20</v>
      </c>
      <c r="I506" s="33"/>
      <c r="J506" s="435">
        <v>0</v>
      </c>
      <c r="K506" s="435">
        <v>0</v>
      </c>
      <c r="L506" s="435">
        <v>0</v>
      </c>
      <c r="M506" s="435">
        <v>0</v>
      </c>
      <c r="N506" s="435">
        <v>0</v>
      </c>
      <c r="O506" s="244"/>
      <c r="P506" s="247"/>
      <c r="Q506" s="247"/>
      <c r="R506" s="247"/>
      <c r="S506" s="247"/>
      <c r="T506" s="247"/>
      <c r="U506" s="247"/>
      <c r="V506" s="246"/>
      <c r="W506" s="15"/>
      <c r="X506" s="6"/>
      <c r="Y506" s="6"/>
      <c r="Z506" s="6"/>
    </row>
    <row r="507" spans="1:26" ht="12" customHeight="1" outlineLevel="1" x14ac:dyDescent="0.35">
      <c r="A507" s="4"/>
      <c r="B507" s="5"/>
      <c r="C507" s="16"/>
      <c r="D507" s="16"/>
      <c r="E507" s="16"/>
      <c r="F507" s="32"/>
      <c r="G507" s="33" t="s">
        <v>22</v>
      </c>
      <c r="H507" s="33" t="s">
        <v>21</v>
      </c>
      <c r="I507" s="33"/>
      <c r="J507" s="435">
        <v>0</v>
      </c>
      <c r="K507" s="435">
        <v>0</v>
      </c>
      <c r="L507" s="435">
        <v>0</v>
      </c>
      <c r="M507" s="435">
        <v>0</v>
      </c>
      <c r="N507" s="435">
        <v>0</v>
      </c>
      <c r="O507" s="244"/>
      <c r="P507" s="247"/>
      <c r="Q507" s="247"/>
      <c r="R507" s="247"/>
      <c r="S507" s="247"/>
      <c r="T507" s="247"/>
      <c r="U507" s="247"/>
      <c r="V507" s="246"/>
      <c r="W507" s="15"/>
      <c r="X507" s="6"/>
      <c r="Y507" s="6"/>
      <c r="Z507" s="6"/>
    </row>
    <row r="508" spans="1:26" ht="12" customHeight="1" outlineLevel="1" x14ac:dyDescent="0.35">
      <c r="A508" s="4"/>
      <c r="B508" s="5"/>
      <c r="C508" s="16"/>
      <c r="D508" s="16"/>
      <c r="E508" s="16"/>
      <c r="F508" s="32"/>
      <c r="G508" s="33" t="s">
        <v>22</v>
      </c>
      <c r="H508" s="33" t="s">
        <v>23</v>
      </c>
      <c r="I508" s="33"/>
      <c r="J508" s="435">
        <v>0</v>
      </c>
      <c r="K508" s="435">
        <v>0</v>
      </c>
      <c r="L508" s="435">
        <v>0</v>
      </c>
      <c r="M508" s="435">
        <v>0</v>
      </c>
      <c r="N508" s="435">
        <v>0</v>
      </c>
      <c r="O508" s="244"/>
      <c r="P508" s="247"/>
      <c r="Q508" s="247"/>
      <c r="R508" s="247"/>
      <c r="S508" s="247"/>
      <c r="T508" s="247"/>
      <c r="U508" s="247"/>
      <c r="V508" s="246"/>
      <c r="W508" s="15"/>
      <c r="X508" s="6"/>
      <c r="Y508" s="6"/>
      <c r="Z508" s="6"/>
    </row>
    <row r="509" spans="1:26" ht="5.15" customHeight="1" outlineLevel="1" x14ac:dyDescent="0.3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5" customHeight="1" outlineLevel="1" x14ac:dyDescent="0.3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3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5"/>
  <sheetViews>
    <sheetView topLeftCell="A118" workbookViewId="0">
      <selection activeCell="E119" sqref="E119:Q131"/>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332</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406</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326</v>
      </c>
      <c r="I9" s="22"/>
      <c r="J9" s="22" t="s">
        <v>325</v>
      </c>
      <c r="K9" s="22"/>
      <c r="L9" s="22" t="s">
        <v>327</v>
      </c>
      <c r="M9" s="22"/>
      <c r="N9" s="23"/>
      <c r="O9" s="23"/>
      <c r="P9" s="23"/>
      <c r="Q9" s="21"/>
      <c r="R9" s="21"/>
      <c r="S9" s="21"/>
      <c r="T9" s="21"/>
      <c r="U9" s="15"/>
      <c r="V9" s="6"/>
      <c r="W9" s="6"/>
      <c r="X9" s="6"/>
    </row>
    <row r="10" spans="1:24" s="7" customFormat="1" outlineLevel="1" x14ac:dyDescent="0.3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35">
      <c r="A11" s="4"/>
      <c r="B11" s="5"/>
      <c r="C11" s="16"/>
      <c r="D11" s="25"/>
      <c r="E11" s="26"/>
      <c r="F11" s="26"/>
      <c r="G11" s="26" t="s">
        <v>266</v>
      </c>
      <c r="H11" s="435">
        <v>1</v>
      </c>
      <c r="I11" s="244"/>
      <c r="J11" s="435">
        <v>0</v>
      </c>
      <c r="K11" s="244"/>
      <c r="L11" s="435">
        <v>0</v>
      </c>
      <c r="M11" s="244"/>
      <c r="N11" s="245"/>
      <c r="O11" s="245"/>
      <c r="P11" s="245"/>
      <c r="Q11" s="245"/>
      <c r="R11" s="245"/>
      <c r="S11" s="245"/>
      <c r="T11" s="246"/>
      <c r="U11" s="15"/>
      <c r="V11" s="6"/>
      <c r="W11" s="6"/>
      <c r="X11" s="6"/>
    </row>
    <row r="12" spans="1:24" s="7" customFormat="1" ht="12" customHeight="1" outlineLevel="1" x14ac:dyDescent="0.35">
      <c r="A12" s="4"/>
      <c r="B12" s="5"/>
      <c r="C12" s="16"/>
      <c r="D12" s="25"/>
      <c r="E12" s="30"/>
      <c r="F12" s="30"/>
      <c r="G12" s="33" t="s">
        <v>267</v>
      </c>
      <c r="H12" s="435">
        <v>1</v>
      </c>
      <c r="I12" s="244"/>
      <c r="J12" s="435">
        <v>1</v>
      </c>
      <c r="K12" s="244"/>
      <c r="L12" s="435" t="s">
        <v>539</v>
      </c>
      <c r="M12" s="244"/>
      <c r="N12" s="247"/>
      <c r="O12" s="247"/>
      <c r="P12" s="247"/>
      <c r="Q12" s="247"/>
      <c r="R12" s="247"/>
      <c r="S12" s="247"/>
      <c r="T12" s="246"/>
      <c r="U12" s="15"/>
      <c r="V12" s="6"/>
      <c r="W12" s="6"/>
      <c r="X12" s="6"/>
    </row>
    <row r="13" spans="1:24" s="7" customFormat="1" ht="6" customHeight="1" outlineLevel="1" x14ac:dyDescent="0.3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35">
      <c r="A14" s="4"/>
      <c r="B14" s="5"/>
      <c r="C14" s="16"/>
      <c r="D14" s="32"/>
      <c r="E14" s="33"/>
      <c r="F14" s="33"/>
      <c r="G14" s="33" t="s">
        <v>334</v>
      </c>
      <c r="H14" s="244"/>
      <c r="I14" s="244"/>
      <c r="J14" s="244"/>
      <c r="K14" s="244"/>
      <c r="L14" s="435">
        <v>0</v>
      </c>
      <c r="M14" s="244"/>
      <c r="N14" s="247"/>
      <c r="O14" s="247"/>
      <c r="P14" s="247"/>
      <c r="Q14" s="247"/>
      <c r="R14" s="247"/>
      <c r="S14" s="247"/>
      <c r="T14" s="246"/>
      <c r="U14" s="15"/>
      <c r="V14" s="6"/>
      <c r="W14" s="6"/>
      <c r="X14" s="6"/>
    </row>
    <row r="15" spans="1:24" s="7" customFormat="1" ht="12" customHeight="1" outlineLevel="1" x14ac:dyDescent="0.35">
      <c r="A15" s="4"/>
      <c r="B15" s="5"/>
      <c r="C15" s="16"/>
      <c r="D15" s="32"/>
      <c r="E15" s="33"/>
      <c r="F15" s="33"/>
      <c r="G15" s="33" t="s">
        <v>333</v>
      </c>
      <c r="H15" s="244"/>
      <c r="I15" s="244"/>
      <c r="J15" s="244"/>
      <c r="K15" s="244"/>
      <c r="L15" s="435" t="s">
        <v>539</v>
      </c>
      <c r="M15" s="244"/>
      <c r="N15" s="247"/>
      <c r="O15" s="247"/>
      <c r="P15" s="247"/>
      <c r="Q15" s="247"/>
      <c r="R15" s="247"/>
      <c r="S15" s="247"/>
      <c r="T15" s="246"/>
      <c r="U15" s="15"/>
      <c r="V15" s="6"/>
      <c r="W15" s="6"/>
      <c r="X15" s="6"/>
    </row>
    <row r="16" spans="1:24" s="7" customFormat="1" ht="12" customHeight="1" outlineLevel="1" x14ac:dyDescent="0.3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3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328</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326</v>
      </c>
      <c r="I29" s="22"/>
      <c r="J29" s="22" t="s">
        <v>325</v>
      </c>
      <c r="K29" s="22"/>
      <c r="L29" s="22" t="s">
        <v>327</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35">
      <c r="A31" s="4"/>
      <c r="B31" s="5"/>
      <c r="C31" s="16"/>
      <c r="D31" s="25"/>
      <c r="E31" s="26"/>
      <c r="F31" s="26"/>
      <c r="G31" s="26" t="s">
        <v>329</v>
      </c>
      <c r="H31" s="244"/>
      <c r="I31" s="244"/>
      <c r="J31" s="435">
        <v>10</v>
      </c>
      <c r="K31" s="244"/>
      <c r="L31" s="244"/>
      <c r="M31" s="244"/>
      <c r="N31" s="245"/>
      <c r="O31" s="245"/>
      <c r="P31" s="245"/>
      <c r="Q31" s="245"/>
      <c r="R31" s="245"/>
      <c r="S31" s="245"/>
      <c r="T31" s="246"/>
      <c r="U31" s="15"/>
      <c r="V31" s="6"/>
      <c r="W31" s="6"/>
      <c r="X31" s="6"/>
    </row>
    <row r="32" spans="1:24" s="7" customFormat="1" ht="12" customHeight="1" outlineLevel="1" x14ac:dyDescent="0.3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35">
      <c r="A33" s="4"/>
      <c r="B33" s="5"/>
      <c r="C33" s="16"/>
      <c r="D33" s="32"/>
      <c r="E33" s="33"/>
      <c r="F33" s="33"/>
      <c r="G33" s="33" t="s">
        <v>330</v>
      </c>
      <c r="H33" s="410">
        <v>43511</v>
      </c>
      <c r="I33" s="244"/>
      <c r="J33" s="410">
        <v>43480</v>
      </c>
      <c r="K33" s="244"/>
      <c r="L33" s="244"/>
      <c r="M33" s="244"/>
      <c r="N33" s="247"/>
      <c r="O33" s="247"/>
      <c r="P33" s="247"/>
      <c r="Q33" s="247"/>
      <c r="R33" s="247"/>
      <c r="S33" s="247"/>
      <c r="T33" s="246"/>
      <c r="U33" s="15"/>
      <c r="V33" s="6"/>
      <c r="W33" s="6"/>
      <c r="X33" s="6"/>
    </row>
    <row r="34" spans="1:24" s="7" customFormat="1" ht="12" customHeight="1" outlineLevel="1" x14ac:dyDescent="0.3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35">
      <c r="A35" s="4"/>
      <c r="B35" s="5"/>
      <c r="C35" s="16"/>
      <c r="D35" s="32"/>
      <c r="E35" s="33"/>
      <c r="F35" s="33"/>
      <c r="G35" s="33" t="s">
        <v>331</v>
      </c>
      <c r="H35" s="435">
        <v>28</v>
      </c>
      <c r="I35" s="244"/>
      <c r="J35" s="435">
        <v>28</v>
      </c>
      <c r="K35" s="244"/>
      <c r="L35" s="244"/>
      <c r="M35" s="244"/>
      <c r="N35" s="247"/>
      <c r="O35" s="247"/>
      <c r="P35" s="247"/>
      <c r="Q35" s="247"/>
      <c r="R35" s="247"/>
      <c r="S35" s="247"/>
      <c r="T35" s="246"/>
      <c r="U35" s="15"/>
      <c r="V35" s="6"/>
      <c r="W35" s="6"/>
      <c r="X35" s="6"/>
    </row>
    <row r="36" spans="1:24" s="7" customFormat="1" ht="12" customHeight="1" outlineLevel="1" x14ac:dyDescent="0.3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335</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326</v>
      </c>
      <c r="I48" s="22" t="s">
        <v>325</v>
      </c>
      <c r="J48" s="22" t="s">
        <v>327</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336</v>
      </c>
      <c r="H49" s="435">
        <v>9</v>
      </c>
      <c r="I49" s="435">
        <v>8</v>
      </c>
      <c r="J49" s="435">
        <v>8</v>
      </c>
      <c r="K49" s="244"/>
      <c r="L49" s="244"/>
      <c r="M49" s="244"/>
      <c r="N49" s="245"/>
      <c r="O49" s="245"/>
      <c r="P49" s="245"/>
      <c r="Q49" s="245"/>
      <c r="R49" s="245"/>
      <c r="S49" s="245"/>
      <c r="T49" s="246"/>
      <c r="U49" s="15"/>
      <c r="V49" s="6"/>
      <c r="W49" s="6"/>
      <c r="X49" s="6"/>
    </row>
    <row r="50" spans="1:24" s="7" customFormat="1" outlineLevel="1" x14ac:dyDescent="0.35">
      <c r="A50" s="4"/>
      <c r="B50" s="5"/>
      <c r="C50" s="16"/>
      <c r="D50" s="25"/>
      <c r="E50" s="26"/>
      <c r="F50" s="26"/>
      <c r="G50" s="256" t="s">
        <v>337</v>
      </c>
      <c r="H50" s="435">
        <v>4.5</v>
      </c>
      <c r="I50" s="435">
        <v>0</v>
      </c>
      <c r="J50" s="435">
        <v>0</v>
      </c>
      <c r="K50" s="244"/>
      <c r="L50" s="244"/>
      <c r="M50" s="244"/>
      <c r="N50" s="245"/>
      <c r="O50" s="245"/>
      <c r="P50" s="245"/>
      <c r="Q50" s="245"/>
      <c r="R50" s="245"/>
      <c r="S50" s="245"/>
      <c r="T50" s="246"/>
      <c r="U50" s="15"/>
      <c r="V50" s="6"/>
      <c r="W50" s="6"/>
      <c r="X50" s="6"/>
    </row>
    <row r="51" spans="1:24" s="7" customFormat="1" ht="12" customHeight="1" outlineLevel="1" x14ac:dyDescent="0.35">
      <c r="A51" s="4"/>
      <c r="B51" s="5"/>
      <c r="C51" s="16"/>
      <c r="D51" s="25"/>
      <c r="E51" s="30"/>
      <c r="F51" s="30"/>
      <c r="G51" s="257" t="s">
        <v>338</v>
      </c>
      <c r="H51" s="435">
        <v>10</v>
      </c>
      <c r="I51" s="435">
        <v>9</v>
      </c>
      <c r="J51" s="435">
        <v>8</v>
      </c>
      <c r="K51" s="244"/>
      <c r="L51" s="244"/>
      <c r="M51" s="244"/>
      <c r="N51" s="247"/>
      <c r="O51" s="247"/>
      <c r="P51" s="247"/>
      <c r="Q51" s="247"/>
      <c r="R51" s="247"/>
      <c r="S51" s="247"/>
      <c r="T51" s="246"/>
      <c r="U51" s="15"/>
      <c r="V51" s="6"/>
      <c r="W51" s="6"/>
      <c r="X51" s="6"/>
    </row>
    <row r="52" spans="1:24" s="7" customFormat="1" ht="12" customHeight="1" outlineLevel="1" x14ac:dyDescent="0.35">
      <c r="A52" s="4"/>
      <c r="B52" s="5"/>
      <c r="C52" s="16"/>
      <c r="D52" s="32"/>
      <c r="E52" s="33"/>
      <c r="F52" s="33"/>
      <c r="G52" s="256" t="s">
        <v>339</v>
      </c>
      <c r="H52" s="421">
        <v>9</v>
      </c>
      <c r="I52" s="435">
        <v>9</v>
      </c>
      <c r="J52" s="421">
        <v>8</v>
      </c>
      <c r="K52" s="244"/>
      <c r="L52" s="244"/>
      <c r="M52" s="244"/>
      <c r="N52" s="247"/>
      <c r="O52" s="247"/>
      <c r="P52" s="247"/>
      <c r="Q52" s="247"/>
      <c r="R52" s="247"/>
      <c r="S52" s="247"/>
      <c r="T52" s="246"/>
      <c r="U52" s="15"/>
      <c r="V52" s="6"/>
      <c r="W52" s="6"/>
      <c r="X52" s="6"/>
    </row>
    <row r="53" spans="1:24" s="7" customFormat="1" ht="12" customHeight="1" outlineLevel="1" x14ac:dyDescent="0.3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35">
      <c r="A54" s="4"/>
      <c r="B54" s="5"/>
      <c r="C54" s="16"/>
      <c r="D54" s="32"/>
      <c r="E54" s="33"/>
      <c r="F54" s="33"/>
      <c r="G54" s="436" t="s">
        <v>497</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35">
      <c r="A55" s="4"/>
      <c r="B55" s="5"/>
      <c r="C55" s="16"/>
      <c r="D55" s="32"/>
      <c r="E55" s="33"/>
      <c r="F55" s="33"/>
      <c r="G55" s="238"/>
      <c r="H55" s="244"/>
      <c r="I55" s="256" t="s">
        <v>325</v>
      </c>
      <c r="J55" s="256" t="s">
        <v>327</v>
      </c>
      <c r="K55" s="244"/>
      <c r="L55" s="244"/>
      <c r="M55" s="244"/>
      <c r="N55" s="247"/>
      <c r="O55" s="247"/>
      <c r="P55" s="247"/>
      <c r="Q55" s="247"/>
      <c r="R55" s="247"/>
      <c r="S55" s="247"/>
      <c r="T55" s="246"/>
      <c r="U55" s="15"/>
      <c r="V55" s="6"/>
      <c r="W55" s="6"/>
      <c r="X55" s="6"/>
    </row>
    <row r="56" spans="1:24" s="7" customFormat="1" ht="12" customHeight="1" outlineLevel="1" x14ac:dyDescent="0.35">
      <c r="A56" s="4"/>
      <c r="B56" s="5"/>
      <c r="C56" s="16"/>
      <c r="D56" s="32"/>
      <c r="E56" s="33"/>
      <c r="F56" s="33"/>
      <c r="H56" s="259" t="s">
        <v>340</v>
      </c>
      <c r="I56" s="435">
        <v>7.0000000000000007E-2</v>
      </c>
      <c r="J56" s="435">
        <v>0.15</v>
      </c>
      <c r="K56" s="244"/>
      <c r="L56" s="244"/>
      <c r="M56" s="244"/>
      <c r="N56" s="247"/>
      <c r="O56" s="247"/>
      <c r="P56" s="247"/>
      <c r="Q56" s="247"/>
      <c r="R56" s="247"/>
      <c r="S56" s="247"/>
      <c r="T56" s="246"/>
      <c r="U56" s="15"/>
      <c r="V56" s="6"/>
      <c r="W56" s="6"/>
      <c r="X56" s="6"/>
    </row>
    <row r="57" spans="1:24" s="7" customFormat="1" ht="12" customHeight="1" outlineLevel="1" x14ac:dyDescent="0.35">
      <c r="A57" s="4"/>
      <c r="B57" s="5"/>
      <c r="C57" s="16"/>
      <c r="D57" s="32"/>
      <c r="E57" s="33"/>
      <c r="F57" s="33"/>
      <c r="H57" s="260" t="s">
        <v>341</v>
      </c>
      <c r="I57" s="435">
        <v>0.02</v>
      </c>
      <c r="J57" s="435">
        <v>0.1</v>
      </c>
      <c r="K57" s="244"/>
      <c r="L57" s="244"/>
      <c r="M57" s="244"/>
      <c r="N57" s="247"/>
      <c r="O57" s="247"/>
      <c r="P57" s="247"/>
      <c r="Q57" s="247"/>
      <c r="R57" s="247"/>
      <c r="S57" s="247"/>
      <c r="T57" s="246"/>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342</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346</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484" t="s">
        <v>344</v>
      </c>
      <c r="G68" s="485"/>
      <c r="H68" s="22"/>
      <c r="I68" s="22" t="s">
        <v>345</v>
      </c>
      <c r="J68" s="22"/>
      <c r="K68" s="22"/>
      <c r="L68" s="22" t="s">
        <v>498</v>
      </c>
      <c r="M68" s="22"/>
      <c r="N68" s="22"/>
      <c r="O68" s="22" t="s">
        <v>347</v>
      </c>
      <c r="P68" s="23"/>
      <c r="Q68" s="21"/>
      <c r="R68" s="21" t="s">
        <v>348</v>
      </c>
      <c r="S68" s="21"/>
      <c r="T68" s="21"/>
      <c r="U68" s="15"/>
      <c r="V68" s="6"/>
      <c r="W68" s="6"/>
      <c r="X68" s="6"/>
    </row>
    <row r="69" spans="1:24" s="7" customFormat="1" ht="12" customHeight="1" outlineLevel="1" x14ac:dyDescent="0.35">
      <c r="A69" s="4"/>
      <c r="B69" s="5"/>
      <c r="C69" s="16"/>
      <c r="D69" s="16"/>
      <c r="E69" s="16"/>
      <c r="F69" s="16" t="s">
        <v>113</v>
      </c>
      <c r="G69" s="16" t="s">
        <v>343</v>
      </c>
      <c r="H69" s="22"/>
      <c r="I69" s="22" t="s">
        <v>113</v>
      </c>
      <c r="J69" s="22" t="s">
        <v>343</v>
      </c>
      <c r="K69" s="22"/>
      <c r="L69" s="22" t="s">
        <v>113</v>
      </c>
      <c r="M69" s="22" t="s">
        <v>343</v>
      </c>
      <c r="N69" s="23"/>
      <c r="O69" s="22" t="s">
        <v>113</v>
      </c>
      <c r="P69" s="22" t="s">
        <v>343</v>
      </c>
      <c r="Q69" s="21"/>
      <c r="R69" s="21" t="s">
        <v>343</v>
      </c>
      <c r="S69" s="21"/>
      <c r="T69" s="21"/>
      <c r="U69" s="15"/>
      <c r="V69" s="6"/>
      <c r="W69" s="6"/>
      <c r="X69" s="6"/>
    </row>
    <row r="70" spans="1:24" s="7" customFormat="1" outlineLevel="1" x14ac:dyDescent="0.35">
      <c r="A70" s="4"/>
      <c r="B70" s="5"/>
      <c r="C70" s="16"/>
      <c r="D70" s="25"/>
      <c r="E70" s="26"/>
      <c r="F70" s="262">
        <v>43525</v>
      </c>
      <c r="G70" s="378">
        <v>6</v>
      </c>
      <c r="I70" s="262">
        <v>43466</v>
      </c>
      <c r="J70" s="378">
        <v>4</v>
      </c>
      <c r="K70" s="244"/>
      <c r="L70" s="262">
        <v>43497</v>
      </c>
      <c r="M70" s="435">
        <v>20</v>
      </c>
      <c r="N70" s="245"/>
      <c r="O70" s="262">
        <v>43525</v>
      </c>
      <c r="P70" s="437">
        <v>10</v>
      </c>
      <c r="Q70" s="245"/>
      <c r="R70" s="437">
        <v>66</v>
      </c>
      <c r="S70" s="245"/>
      <c r="T70" s="246"/>
      <c r="U70" s="15"/>
      <c r="V70" s="6"/>
      <c r="W70" s="6"/>
      <c r="X70" s="6"/>
    </row>
    <row r="71" spans="1:24" s="7" customFormat="1" outlineLevel="1" x14ac:dyDescent="0.35">
      <c r="A71" s="4"/>
      <c r="B71" s="5"/>
      <c r="C71" s="16"/>
      <c r="D71" s="25"/>
      <c r="E71" s="26"/>
      <c r="F71" s="262">
        <v>43556</v>
      </c>
      <c r="G71" s="378">
        <v>10</v>
      </c>
      <c r="I71" s="262">
        <v>43497</v>
      </c>
      <c r="J71" s="378">
        <v>4</v>
      </c>
      <c r="K71" s="244"/>
      <c r="L71" s="262">
        <v>43556</v>
      </c>
      <c r="M71" s="435">
        <v>20</v>
      </c>
      <c r="N71" s="245"/>
      <c r="O71" s="262">
        <v>43631</v>
      </c>
      <c r="P71" s="437">
        <v>10</v>
      </c>
      <c r="Q71" s="245"/>
      <c r="R71" s="245"/>
      <c r="S71" s="245"/>
      <c r="T71" s="246"/>
      <c r="U71" s="15"/>
      <c r="V71" s="6"/>
      <c r="W71" s="6"/>
      <c r="X71" s="6"/>
    </row>
    <row r="72" spans="1:24" s="7" customFormat="1" outlineLevel="1" x14ac:dyDescent="0.35">
      <c r="A72" s="4"/>
      <c r="B72" s="5"/>
      <c r="C72" s="16"/>
      <c r="D72" s="25"/>
      <c r="E72" s="26"/>
      <c r="F72" s="262">
        <v>43631</v>
      </c>
      <c r="G72" s="378">
        <v>5</v>
      </c>
      <c r="I72" s="262">
        <v>43525</v>
      </c>
      <c r="J72" s="378">
        <v>4</v>
      </c>
      <c r="K72" s="244"/>
      <c r="L72" s="262">
        <v>43647</v>
      </c>
      <c r="M72" s="435">
        <v>20</v>
      </c>
      <c r="N72" s="245"/>
      <c r="O72" s="262">
        <v>43709</v>
      </c>
      <c r="P72" s="437">
        <v>10</v>
      </c>
      <c r="Q72" s="245"/>
      <c r="R72" s="245"/>
      <c r="S72" s="245"/>
      <c r="T72" s="246"/>
      <c r="U72" s="15"/>
      <c r="V72" s="6"/>
      <c r="W72" s="6"/>
      <c r="X72" s="6"/>
    </row>
    <row r="73" spans="1:24" s="7" customFormat="1" outlineLevel="1" x14ac:dyDescent="0.35">
      <c r="A73" s="4"/>
      <c r="B73" s="5"/>
      <c r="C73" s="16"/>
      <c r="D73" s="25"/>
      <c r="E73" s="26"/>
      <c r="F73" s="26"/>
      <c r="I73" s="262">
        <v>43556</v>
      </c>
      <c r="J73" s="378">
        <v>4</v>
      </c>
      <c r="K73" s="244"/>
      <c r="L73" s="262">
        <v>43739</v>
      </c>
      <c r="M73" s="435">
        <v>20</v>
      </c>
      <c r="N73" s="245"/>
      <c r="O73" s="262">
        <v>43814</v>
      </c>
      <c r="P73" s="437">
        <v>10</v>
      </c>
      <c r="Q73" s="245"/>
      <c r="R73" s="245"/>
      <c r="S73" s="245"/>
      <c r="T73" s="246"/>
      <c r="U73" s="15"/>
      <c r="V73" s="6"/>
      <c r="W73" s="6"/>
      <c r="X73" s="6"/>
    </row>
    <row r="74" spans="1:24" s="7" customFormat="1" outlineLevel="1" x14ac:dyDescent="0.35">
      <c r="A74" s="4"/>
      <c r="B74" s="5"/>
      <c r="C74" s="16"/>
      <c r="D74" s="25"/>
      <c r="E74" s="26"/>
      <c r="F74" s="26"/>
      <c r="I74" s="262">
        <v>43586</v>
      </c>
      <c r="J74" s="378">
        <v>4</v>
      </c>
      <c r="K74" s="244"/>
      <c r="L74" s="244"/>
      <c r="M74" s="244"/>
      <c r="N74" s="245"/>
      <c r="O74" s="245"/>
      <c r="P74" s="245"/>
      <c r="Q74" s="245"/>
      <c r="R74" s="245"/>
      <c r="S74" s="245"/>
      <c r="T74" s="246"/>
      <c r="U74" s="15"/>
      <c r="V74" s="6"/>
      <c r="W74" s="6"/>
      <c r="X74" s="6"/>
    </row>
    <row r="75" spans="1:24" s="7" customFormat="1" outlineLevel="1" x14ac:dyDescent="0.35">
      <c r="A75" s="4"/>
      <c r="B75" s="5"/>
      <c r="C75" s="16"/>
      <c r="D75" s="25"/>
      <c r="E75" s="26"/>
      <c r="F75" s="26"/>
      <c r="I75" s="262">
        <v>43631</v>
      </c>
      <c r="J75" s="378">
        <v>4</v>
      </c>
      <c r="K75" s="244"/>
      <c r="L75" s="244"/>
      <c r="M75" s="244"/>
      <c r="N75" s="245"/>
      <c r="O75" s="245"/>
      <c r="P75" s="245"/>
      <c r="Q75" s="245"/>
      <c r="R75" s="245"/>
      <c r="S75" s="245"/>
      <c r="T75" s="246"/>
      <c r="U75" s="15"/>
      <c r="V75" s="6"/>
      <c r="W75" s="6"/>
      <c r="X75" s="6"/>
    </row>
    <row r="76" spans="1:24" s="7" customFormat="1" outlineLevel="1" x14ac:dyDescent="0.35">
      <c r="A76" s="4"/>
      <c r="B76" s="5"/>
      <c r="C76" s="16"/>
      <c r="D76" s="25"/>
      <c r="E76" s="26"/>
      <c r="F76" s="26"/>
      <c r="I76" s="262">
        <v>43647</v>
      </c>
      <c r="J76" s="378">
        <v>4</v>
      </c>
      <c r="K76" s="244"/>
      <c r="L76" s="244"/>
      <c r="M76" s="244"/>
      <c r="N76" s="245"/>
      <c r="O76" s="245"/>
      <c r="P76" s="245"/>
      <c r="Q76" s="245"/>
      <c r="R76" s="245"/>
      <c r="S76" s="245"/>
      <c r="T76" s="246"/>
      <c r="U76" s="15"/>
      <c r="V76" s="6"/>
      <c r="W76" s="6"/>
      <c r="X76" s="6"/>
    </row>
    <row r="77" spans="1:24" s="7" customFormat="1" outlineLevel="1" x14ac:dyDescent="0.35">
      <c r="A77" s="4"/>
      <c r="B77" s="5"/>
      <c r="C77" s="16"/>
      <c r="D77" s="25"/>
      <c r="E77" s="26"/>
      <c r="F77" s="26"/>
      <c r="I77" s="262">
        <v>43678</v>
      </c>
      <c r="J77" s="378">
        <v>4</v>
      </c>
      <c r="K77" s="244"/>
      <c r="L77" s="244"/>
      <c r="M77" s="244"/>
      <c r="N77" s="245"/>
      <c r="O77" s="245"/>
      <c r="P77" s="245"/>
      <c r="Q77" s="245"/>
      <c r="R77" s="245"/>
      <c r="S77" s="245"/>
      <c r="T77" s="246"/>
      <c r="U77" s="15"/>
      <c r="V77" s="6"/>
      <c r="W77" s="6"/>
      <c r="X77" s="6"/>
    </row>
    <row r="78" spans="1:24" s="7" customFormat="1" outlineLevel="1" x14ac:dyDescent="0.35">
      <c r="A78" s="4"/>
      <c r="B78" s="5"/>
      <c r="C78" s="16"/>
      <c r="D78" s="25"/>
      <c r="E78" s="26"/>
      <c r="F78" s="26"/>
      <c r="G78" s="28"/>
      <c r="H78" s="28"/>
      <c r="I78" s="262">
        <v>43709</v>
      </c>
      <c r="J78" s="378">
        <v>4</v>
      </c>
      <c r="K78" s="244"/>
      <c r="L78" s="244"/>
      <c r="M78" s="244"/>
      <c r="N78" s="245"/>
      <c r="O78" s="245"/>
      <c r="P78" s="245"/>
      <c r="Q78" s="245"/>
      <c r="R78" s="245"/>
      <c r="S78" s="245"/>
      <c r="T78" s="246"/>
      <c r="U78" s="15"/>
      <c r="V78" s="6"/>
      <c r="W78" s="6"/>
      <c r="X78" s="6"/>
    </row>
    <row r="79" spans="1:24" s="7" customFormat="1" ht="12" customHeight="1" outlineLevel="1" x14ac:dyDescent="0.35">
      <c r="A79" s="4"/>
      <c r="B79" s="5"/>
      <c r="C79" s="16"/>
      <c r="D79" s="25"/>
      <c r="E79" s="30"/>
      <c r="F79" s="30"/>
      <c r="G79" s="257"/>
      <c r="H79" s="257"/>
      <c r="I79" s="262">
        <v>43739</v>
      </c>
      <c r="J79" s="378">
        <v>4</v>
      </c>
      <c r="K79" s="244"/>
      <c r="L79" s="244"/>
      <c r="M79" s="244"/>
      <c r="N79" s="247"/>
      <c r="O79" s="247"/>
      <c r="P79" s="247"/>
      <c r="Q79" s="247"/>
      <c r="R79" s="247"/>
      <c r="S79" s="247"/>
      <c r="T79" s="246"/>
      <c r="U79" s="15"/>
      <c r="V79" s="6"/>
      <c r="W79" s="6"/>
      <c r="X79" s="6"/>
    </row>
    <row r="80" spans="1:24" s="7" customFormat="1" ht="12" customHeight="1" outlineLevel="1" x14ac:dyDescent="0.35">
      <c r="A80" s="4"/>
      <c r="B80" s="5"/>
      <c r="C80" s="16"/>
      <c r="D80" s="32"/>
      <c r="E80" s="33"/>
      <c r="F80" s="33"/>
      <c r="G80" s="256"/>
      <c r="H80" s="256"/>
      <c r="I80" s="262">
        <v>43770</v>
      </c>
      <c r="J80" s="378">
        <v>4</v>
      </c>
      <c r="K80" s="244"/>
      <c r="L80" s="244"/>
      <c r="M80" s="244"/>
      <c r="N80" s="247"/>
      <c r="O80" s="247"/>
      <c r="P80" s="247"/>
      <c r="Q80" s="247"/>
      <c r="R80" s="247"/>
      <c r="S80" s="247"/>
      <c r="T80" s="246"/>
      <c r="U80" s="15"/>
      <c r="V80" s="6"/>
      <c r="W80" s="6"/>
      <c r="X80" s="6"/>
    </row>
    <row r="81" spans="1:24" s="7" customFormat="1" ht="12" customHeight="1" outlineLevel="1" x14ac:dyDescent="0.3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3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3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3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35">
      <c r="A85" s="4"/>
      <c r="B85" s="5"/>
      <c r="C85" s="16"/>
      <c r="D85" s="32"/>
      <c r="E85" s="33"/>
      <c r="F85" s="33"/>
      <c r="K85" s="244"/>
      <c r="L85" s="244"/>
      <c r="M85" s="244"/>
      <c r="N85" s="247"/>
      <c r="O85" s="247"/>
      <c r="P85" s="247"/>
      <c r="Q85" s="247"/>
      <c r="R85" s="247"/>
      <c r="S85" s="247"/>
      <c r="T85" s="246"/>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349</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350</v>
      </c>
      <c r="G94" s="21"/>
      <c r="H94" s="21"/>
      <c r="I94" s="21"/>
      <c r="J94" s="21"/>
      <c r="K94" s="21"/>
      <c r="L94" s="21"/>
      <c r="M94" s="21"/>
      <c r="N94" s="21"/>
      <c r="O94" s="21" t="s">
        <v>503</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484"/>
      <c r="F96" s="485"/>
      <c r="G96" s="22" t="s">
        <v>351</v>
      </c>
      <c r="H96" s="22"/>
      <c r="I96" s="22"/>
      <c r="J96" s="136" t="s">
        <v>499</v>
      </c>
      <c r="K96" s="136"/>
      <c r="L96" s="22"/>
      <c r="M96" s="136" t="s">
        <v>500</v>
      </c>
      <c r="N96" s="136"/>
      <c r="O96" s="22"/>
      <c r="P96" s="440" t="s">
        <v>501</v>
      </c>
      <c r="Q96" s="199"/>
      <c r="R96" s="21"/>
      <c r="S96" s="199" t="s">
        <v>502</v>
      </c>
      <c r="T96" s="199"/>
      <c r="U96" s="15"/>
      <c r="V96" s="6"/>
      <c r="W96" s="6"/>
      <c r="X96" s="6"/>
    </row>
    <row r="97" spans="1:24" s="7" customFormat="1" ht="12" customHeight="1" outlineLevel="1" x14ac:dyDescent="0.35">
      <c r="A97" s="4"/>
      <c r="B97" s="5"/>
      <c r="C97" s="16"/>
      <c r="D97" s="16"/>
      <c r="E97" s="16" t="s">
        <v>338</v>
      </c>
      <c r="F97" s="16"/>
      <c r="G97" s="22" t="s">
        <v>122</v>
      </c>
      <c r="H97" s="22" t="s">
        <v>352</v>
      </c>
      <c r="I97" s="22"/>
      <c r="J97" s="22" t="s">
        <v>113</v>
      </c>
      <c r="K97" s="22" t="s">
        <v>343</v>
      </c>
      <c r="L97" s="22"/>
      <c r="M97" s="22" t="s">
        <v>113</v>
      </c>
      <c r="N97" s="22" t="s">
        <v>343</v>
      </c>
      <c r="O97" s="22"/>
      <c r="P97" s="22" t="s">
        <v>113</v>
      </c>
      <c r="Q97" s="22" t="s">
        <v>343</v>
      </c>
      <c r="R97" s="22"/>
      <c r="S97" s="22" t="s">
        <v>113</v>
      </c>
      <c r="T97" s="22" t="s">
        <v>343</v>
      </c>
      <c r="U97" s="15"/>
      <c r="V97" s="6"/>
      <c r="W97" s="6"/>
      <c r="X97" s="6"/>
    </row>
    <row r="98" spans="1:24" s="7" customFormat="1" outlineLevel="1" x14ac:dyDescent="0.35">
      <c r="A98" s="4"/>
      <c r="B98" s="5"/>
      <c r="C98" s="16"/>
      <c r="D98" s="25"/>
      <c r="E98" s="439">
        <v>0.5</v>
      </c>
      <c r="F98" s="76"/>
      <c r="G98" s="76" t="s">
        <v>77</v>
      </c>
      <c r="H98" s="438">
        <v>1.3</v>
      </c>
      <c r="I98" s="76"/>
      <c r="J98" s="77">
        <v>43774</v>
      </c>
      <c r="K98" s="435">
        <v>20</v>
      </c>
      <c r="L98" s="265"/>
      <c r="M98" s="255">
        <v>43560</v>
      </c>
      <c r="N98" s="437">
        <v>13</v>
      </c>
      <c r="O98" s="264"/>
      <c r="P98" s="255">
        <v>43560</v>
      </c>
      <c r="Q98" s="437">
        <v>13</v>
      </c>
      <c r="R98" s="245"/>
      <c r="S98" s="255">
        <v>43529</v>
      </c>
      <c r="T98" s="437">
        <v>40</v>
      </c>
      <c r="U98" s="15"/>
      <c r="V98" s="6"/>
      <c r="W98" s="6"/>
      <c r="X98" s="6"/>
    </row>
    <row r="99" spans="1:24" s="7" customFormat="1" outlineLevel="1" x14ac:dyDescent="0.35">
      <c r="A99" s="4"/>
      <c r="B99" s="5"/>
      <c r="C99" s="16"/>
      <c r="D99" s="25"/>
      <c r="E99" s="266"/>
      <c r="F99" s="76"/>
      <c r="G99" s="76" t="s">
        <v>80</v>
      </c>
      <c r="H99" s="439">
        <v>1.2</v>
      </c>
      <c r="I99" s="76"/>
      <c r="J99" s="77">
        <v>43743</v>
      </c>
      <c r="K99" s="435">
        <v>20</v>
      </c>
      <c r="L99" s="265"/>
      <c r="M99" s="255">
        <v>43590</v>
      </c>
      <c r="N99" s="437">
        <v>3</v>
      </c>
      <c r="O99" s="264"/>
      <c r="P99" s="255">
        <v>43590</v>
      </c>
      <c r="Q99" s="437">
        <v>3</v>
      </c>
      <c r="R99" s="245"/>
      <c r="S99" s="255">
        <v>43560</v>
      </c>
      <c r="T99" s="437">
        <v>40</v>
      </c>
      <c r="U99" s="15"/>
      <c r="V99" s="6"/>
      <c r="W99" s="6"/>
      <c r="X99" s="6"/>
    </row>
    <row r="100" spans="1:24" s="7" customFormat="1" outlineLevel="1" x14ac:dyDescent="0.35">
      <c r="A100" s="4"/>
      <c r="B100" s="5"/>
      <c r="C100" s="16"/>
      <c r="D100" s="25"/>
      <c r="E100" s="266"/>
      <c r="F100" s="76"/>
      <c r="G100" s="76" t="s">
        <v>79</v>
      </c>
      <c r="H100" s="439">
        <v>1.2</v>
      </c>
      <c r="I100" s="76"/>
      <c r="J100" s="76"/>
      <c r="K100" s="244"/>
      <c r="L100" s="77"/>
      <c r="M100" s="255">
        <v>43682</v>
      </c>
      <c r="N100" s="437">
        <v>3</v>
      </c>
      <c r="O100" s="264"/>
      <c r="P100" s="255">
        <v>43713</v>
      </c>
      <c r="Q100" s="437">
        <v>3</v>
      </c>
      <c r="R100" s="245"/>
      <c r="S100" s="255">
        <v>43632</v>
      </c>
      <c r="T100" s="437">
        <v>5</v>
      </c>
      <c r="U100" s="15"/>
      <c r="V100" s="6"/>
      <c r="W100" s="6"/>
      <c r="X100" s="6"/>
    </row>
    <row r="101" spans="1:24" s="7" customFormat="1" outlineLevel="1" x14ac:dyDescent="0.35">
      <c r="A101" s="4"/>
      <c r="B101" s="5"/>
      <c r="C101" s="16"/>
      <c r="D101" s="25"/>
      <c r="E101" s="266"/>
      <c r="F101" s="76"/>
      <c r="G101" s="76" t="s">
        <v>82</v>
      </c>
      <c r="H101" s="439">
        <v>1.2</v>
      </c>
      <c r="I101" s="76"/>
      <c r="J101" s="76"/>
      <c r="K101" s="244"/>
      <c r="L101" s="77"/>
      <c r="M101" s="244"/>
      <c r="N101" s="245"/>
      <c r="O101" s="264"/>
      <c r="P101" s="245"/>
      <c r="Q101" s="245"/>
      <c r="R101" s="245"/>
      <c r="S101" s="245"/>
      <c r="T101" s="246"/>
      <c r="U101" s="15"/>
      <c r="V101" s="6"/>
      <c r="W101" s="6"/>
      <c r="X101" s="6"/>
    </row>
    <row r="102" spans="1:24" s="7" customFormat="1" outlineLevel="1" x14ac:dyDescent="0.35">
      <c r="A102" s="4"/>
      <c r="B102" s="5"/>
      <c r="C102" s="16"/>
      <c r="D102" s="25"/>
      <c r="E102" s="266"/>
      <c r="F102" s="76"/>
      <c r="G102" s="76" t="s">
        <v>301</v>
      </c>
      <c r="H102" s="439">
        <v>1.2</v>
      </c>
      <c r="I102" s="76"/>
      <c r="J102" s="76"/>
      <c r="K102" s="244"/>
      <c r="L102" s="77"/>
      <c r="M102" s="244"/>
      <c r="N102" s="245"/>
      <c r="O102" s="264"/>
      <c r="P102" s="245"/>
      <c r="Q102" s="245"/>
      <c r="R102" s="245"/>
      <c r="S102" s="245"/>
      <c r="T102" s="246"/>
      <c r="U102" s="15"/>
      <c r="V102" s="6"/>
      <c r="W102" s="6"/>
      <c r="X102" s="6"/>
    </row>
    <row r="103" spans="1:24" s="7" customFormat="1" outlineLevel="1" x14ac:dyDescent="0.35">
      <c r="A103" s="4"/>
      <c r="B103" s="5"/>
      <c r="C103" s="16"/>
      <c r="D103" s="25"/>
      <c r="E103" s="267"/>
      <c r="F103" s="76"/>
      <c r="G103" s="76" t="s">
        <v>76</v>
      </c>
      <c r="H103" s="439">
        <v>1.2</v>
      </c>
      <c r="I103" s="76"/>
      <c r="J103" s="76"/>
      <c r="K103" s="244"/>
      <c r="L103" s="255"/>
      <c r="M103" s="244"/>
      <c r="N103" s="245"/>
      <c r="O103" s="264"/>
      <c r="P103" s="245"/>
      <c r="Q103" s="245"/>
      <c r="R103" s="245"/>
      <c r="S103" s="245"/>
      <c r="T103" s="246"/>
      <c r="U103" s="15"/>
      <c r="V103" s="6"/>
      <c r="W103" s="6"/>
      <c r="X103" s="6"/>
    </row>
    <row r="104" spans="1:24" s="7" customFormat="1" outlineLevel="1" x14ac:dyDescent="0.35">
      <c r="A104" s="4"/>
      <c r="B104" s="5"/>
      <c r="C104" s="16"/>
      <c r="D104" s="25"/>
      <c r="E104" s="267"/>
      <c r="F104" s="76"/>
      <c r="G104" s="76" t="s">
        <v>85</v>
      </c>
      <c r="H104" s="439">
        <v>1.2</v>
      </c>
      <c r="I104" s="76"/>
      <c r="J104" s="76"/>
      <c r="K104" s="244"/>
      <c r="L104" s="244"/>
      <c r="M104" s="244"/>
      <c r="N104" s="245"/>
      <c r="O104" s="245"/>
      <c r="P104" s="245"/>
      <c r="Q104" s="245"/>
      <c r="R104" s="245"/>
      <c r="S104" s="245"/>
      <c r="T104" s="246"/>
      <c r="U104" s="15"/>
      <c r="V104" s="6"/>
      <c r="W104" s="6"/>
      <c r="X104" s="6"/>
    </row>
    <row r="105" spans="1:24" s="7" customFormat="1" outlineLevel="1" x14ac:dyDescent="0.35">
      <c r="A105" s="4"/>
      <c r="B105" s="5"/>
      <c r="C105" s="16"/>
      <c r="D105" s="25"/>
      <c r="E105" s="267"/>
      <c r="F105" s="76"/>
      <c r="G105" s="76" t="s">
        <v>81</v>
      </c>
      <c r="H105" s="439">
        <v>1.2</v>
      </c>
      <c r="I105" s="76"/>
      <c r="J105" s="76"/>
      <c r="K105" s="244"/>
      <c r="L105" s="244"/>
      <c r="M105" s="244"/>
      <c r="N105" s="245"/>
      <c r="O105" s="245"/>
      <c r="P105" s="245"/>
      <c r="Q105" s="245"/>
      <c r="R105" s="245"/>
      <c r="S105" s="245"/>
      <c r="T105" s="246"/>
      <c r="U105" s="15"/>
      <c r="V105" s="6"/>
      <c r="W105" s="6"/>
      <c r="X105" s="6"/>
    </row>
    <row r="106" spans="1:24" s="7" customFormat="1" outlineLevel="1" x14ac:dyDescent="0.35">
      <c r="A106" s="4"/>
      <c r="B106" s="5"/>
      <c r="C106" s="16"/>
      <c r="D106" s="25"/>
      <c r="E106" s="267"/>
      <c r="F106" s="76"/>
      <c r="G106" s="76" t="s">
        <v>78</v>
      </c>
      <c r="H106" s="439">
        <v>1.2</v>
      </c>
      <c r="I106" s="76"/>
      <c r="J106" s="76"/>
      <c r="K106" s="244"/>
      <c r="L106" s="244"/>
      <c r="M106" s="244"/>
      <c r="N106" s="245"/>
      <c r="O106" s="245"/>
      <c r="P106" s="245"/>
      <c r="Q106" s="245"/>
      <c r="R106" s="245"/>
      <c r="S106" s="245"/>
      <c r="T106" s="246"/>
      <c r="U106" s="15"/>
      <c r="V106" s="6"/>
      <c r="W106" s="6"/>
      <c r="X106" s="6"/>
    </row>
    <row r="107" spans="1:24" s="7" customFormat="1" outlineLevel="1" x14ac:dyDescent="0.35">
      <c r="A107" s="4"/>
      <c r="B107" s="5"/>
      <c r="C107" s="16"/>
      <c r="D107" s="25"/>
      <c r="E107" s="267"/>
      <c r="F107" s="76"/>
      <c r="G107" s="76" t="s">
        <v>86</v>
      </c>
      <c r="H107" s="439">
        <v>1.2</v>
      </c>
      <c r="I107" s="76"/>
      <c r="J107" s="76"/>
      <c r="K107" s="244"/>
      <c r="L107" s="244"/>
      <c r="M107" s="244"/>
      <c r="N107" s="245"/>
      <c r="O107" s="245"/>
      <c r="P107" s="245"/>
      <c r="Q107" s="245"/>
      <c r="R107" s="245"/>
      <c r="S107" s="245"/>
      <c r="T107" s="246"/>
      <c r="U107" s="15"/>
      <c r="V107" s="6"/>
      <c r="W107" s="6"/>
      <c r="X107" s="6"/>
    </row>
    <row r="108" spans="1:24" s="7" customFormat="1" outlineLevel="1" x14ac:dyDescent="0.35">
      <c r="A108" s="4"/>
      <c r="B108" s="5"/>
      <c r="C108" s="16"/>
      <c r="D108" s="25"/>
      <c r="E108" s="267"/>
      <c r="F108" s="268"/>
      <c r="G108" s="267" t="s">
        <v>88</v>
      </c>
      <c r="H108" s="439">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35">
      <c r="A109" s="4"/>
      <c r="B109" s="5"/>
      <c r="C109" s="16"/>
      <c r="D109" s="25"/>
      <c r="E109" s="269"/>
      <c r="F109" s="257"/>
      <c r="G109" s="238" t="s">
        <v>87</v>
      </c>
      <c r="H109" s="439">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3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35">
      <c r="A111" s="274"/>
      <c r="B111" s="275"/>
      <c r="C111" s="285"/>
      <c r="D111" s="301"/>
      <c r="E111" s="238"/>
      <c r="F111" s="258"/>
      <c r="G111" s="436"/>
      <c r="H111" s="462"/>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35">
      <c r="A112" s="274"/>
      <c r="B112" s="275"/>
      <c r="C112" s="285"/>
      <c r="D112" s="301"/>
      <c r="E112" s="238"/>
      <c r="F112" s="258"/>
      <c r="G112" s="436"/>
      <c r="H112" s="462"/>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35">
      <c r="A113" s="274"/>
      <c r="B113" s="275"/>
      <c r="C113" s="285"/>
      <c r="D113" s="301"/>
      <c r="E113" s="238"/>
      <c r="F113" s="258"/>
      <c r="G113" s="436"/>
      <c r="H113" s="462"/>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35">
      <c r="A114" s="274"/>
      <c r="B114" s="275"/>
      <c r="C114" s="285"/>
      <c r="D114" s="301"/>
      <c r="E114" s="238"/>
      <c r="F114" s="258"/>
      <c r="G114" s="436"/>
      <c r="H114" s="462"/>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35">
      <c r="A115" s="274"/>
      <c r="B115" s="275"/>
      <c r="C115" s="285"/>
      <c r="D115" s="301"/>
      <c r="E115" s="238"/>
      <c r="F115" s="258"/>
      <c r="G115" s="436"/>
      <c r="H115" s="462"/>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35">
      <c r="A116" s="274"/>
      <c r="B116" s="275"/>
      <c r="C116" s="285"/>
      <c r="D116" s="301"/>
      <c r="E116" s="238"/>
      <c r="F116" s="258"/>
      <c r="G116" s="436"/>
      <c r="H116" s="462"/>
      <c r="I116" s="76"/>
      <c r="J116" s="76"/>
      <c r="K116" s="244"/>
      <c r="L116" s="244"/>
      <c r="M116" s="244"/>
      <c r="N116" s="247"/>
      <c r="O116" s="247"/>
      <c r="P116" s="247"/>
      <c r="Q116" s="247"/>
      <c r="R116" s="247"/>
      <c r="S116" s="247"/>
      <c r="T116" s="246"/>
      <c r="U116" s="284"/>
      <c r="V116" s="276"/>
      <c r="W116" s="276"/>
      <c r="X116" s="276"/>
    </row>
    <row r="117" spans="1:24" s="80" customFormat="1" ht="12" customHeight="1" outlineLevel="1" x14ac:dyDescent="0.35">
      <c r="A117" s="274"/>
      <c r="B117" s="275"/>
      <c r="C117" s="285"/>
      <c r="D117" s="301"/>
      <c r="E117" s="238"/>
      <c r="F117" s="258"/>
      <c r="G117" s="436"/>
      <c r="H117" s="462"/>
      <c r="I117" s="76"/>
      <c r="J117" s="76"/>
      <c r="K117" s="244"/>
      <c r="L117" s="244"/>
      <c r="M117" s="244"/>
      <c r="N117" s="247"/>
      <c r="O117" s="247"/>
      <c r="P117" s="247"/>
      <c r="Q117" s="247"/>
      <c r="R117" s="247"/>
      <c r="S117" s="247"/>
      <c r="T117" s="246"/>
      <c r="U117" s="284"/>
      <c r="V117" s="276"/>
      <c r="W117" s="276"/>
      <c r="X117" s="276"/>
    </row>
    <row r="118" spans="1:24" s="80" customFormat="1" ht="12" customHeight="1" outlineLevel="1" x14ac:dyDescent="0.35">
      <c r="A118" s="274"/>
      <c r="B118" s="275"/>
      <c r="C118" s="285"/>
      <c r="D118" s="301"/>
      <c r="E118" s="238" t="s">
        <v>548</v>
      </c>
      <c r="F118" s="258"/>
      <c r="G118" s="436"/>
      <c r="H118" s="462"/>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35">
      <c r="A119" s="274"/>
      <c r="B119" s="275"/>
      <c r="C119" s="285"/>
      <c r="D119" s="301"/>
      <c r="E119" s="463"/>
      <c r="F119" s="465">
        <v>43466</v>
      </c>
      <c r="G119" s="465">
        <v>43497</v>
      </c>
      <c r="H119" s="465">
        <v>43525</v>
      </c>
      <c r="I119" s="465">
        <v>43556</v>
      </c>
      <c r="J119" s="465">
        <v>43586</v>
      </c>
      <c r="K119" s="465">
        <v>43617</v>
      </c>
      <c r="L119" s="465">
        <v>43647</v>
      </c>
      <c r="M119" s="465">
        <v>43678</v>
      </c>
      <c r="N119" s="465">
        <v>43709</v>
      </c>
      <c r="O119" s="465">
        <v>43739</v>
      </c>
      <c r="P119" s="465">
        <v>43770</v>
      </c>
      <c r="Q119" s="465">
        <v>43800</v>
      </c>
      <c r="R119" s="247"/>
      <c r="S119" s="247"/>
      <c r="T119" s="246"/>
      <c r="U119" s="284"/>
      <c r="V119" s="276"/>
      <c r="W119" s="276"/>
      <c r="X119" s="276"/>
    </row>
    <row r="120" spans="1:24" s="80" customFormat="1" ht="12" customHeight="1" outlineLevel="1" x14ac:dyDescent="0.35">
      <c r="A120" s="274"/>
      <c r="B120" s="275"/>
      <c r="C120" s="285"/>
      <c r="D120" s="301"/>
      <c r="E120" s="463" t="s">
        <v>77</v>
      </c>
      <c r="F120" s="464">
        <v>0</v>
      </c>
      <c r="G120" s="464">
        <v>0</v>
      </c>
      <c r="H120" s="464">
        <v>0</v>
      </c>
      <c r="I120" s="464">
        <v>0</v>
      </c>
      <c r="J120" s="464">
        <v>0</v>
      </c>
      <c r="K120" s="464">
        <v>1</v>
      </c>
      <c r="L120" s="464">
        <v>1</v>
      </c>
      <c r="M120" s="464">
        <v>1</v>
      </c>
      <c r="N120" s="464">
        <v>1</v>
      </c>
      <c r="O120" s="464">
        <v>0</v>
      </c>
      <c r="P120" s="464">
        <v>0</v>
      </c>
      <c r="Q120" s="464">
        <v>0</v>
      </c>
      <c r="R120" s="247"/>
      <c r="S120" s="247"/>
      <c r="T120" s="246"/>
      <c r="U120" s="284"/>
      <c r="V120" s="276"/>
      <c r="W120" s="276"/>
      <c r="X120" s="276"/>
    </row>
    <row r="121" spans="1:24" s="80" customFormat="1" ht="12" customHeight="1" outlineLevel="1" x14ac:dyDescent="0.35">
      <c r="A121" s="274"/>
      <c r="B121" s="275"/>
      <c r="C121" s="285"/>
      <c r="D121" s="301"/>
      <c r="E121" s="463" t="s">
        <v>80</v>
      </c>
      <c r="F121" s="464">
        <v>0</v>
      </c>
      <c r="G121" s="464">
        <v>0</v>
      </c>
      <c r="H121" s="464">
        <v>0</v>
      </c>
      <c r="I121" s="464">
        <v>0</v>
      </c>
      <c r="J121" s="464">
        <v>0</v>
      </c>
      <c r="K121" s="464">
        <v>1</v>
      </c>
      <c r="L121" s="464">
        <v>1</v>
      </c>
      <c r="M121" s="464">
        <v>1</v>
      </c>
      <c r="N121" s="464">
        <v>1</v>
      </c>
      <c r="O121" s="464">
        <v>0</v>
      </c>
      <c r="P121" s="464">
        <v>0</v>
      </c>
      <c r="Q121" s="464">
        <v>0</v>
      </c>
      <c r="R121" s="247"/>
      <c r="S121" s="247"/>
      <c r="T121" s="246"/>
      <c r="U121" s="284"/>
      <c r="V121" s="276"/>
      <c r="W121" s="276"/>
      <c r="X121" s="276"/>
    </row>
    <row r="122" spans="1:24" s="80" customFormat="1" ht="12" customHeight="1" outlineLevel="1" x14ac:dyDescent="0.35">
      <c r="A122" s="274"/>
      <c r="B122" s="275"/>
      <c r="C122" s="285"/>
      <c r="D122" s="301"/>
      <c r="E122" s="463" t="s">
        <v>79</v>
      </c>
      <c r="F122" s="464">
        <v>0</v>
      </c>
      <c r="G122" s="464">
        <v>0</v>
      </c>
      <c r="H122" s="464">
        <v>0</v>
      </c>
      <c r="I122" s="464">
        <v>0</v>
      </c>
      <c r="J122" s="464">
        <v>0</v>
      </c>
      <c r="K122" s="464">
        <v>1</v>
      </c>
      <c r="L122" s="464">
        <v>1</v>
      </c>
      <c r="M122" s="464">
        <v>1</v>
      </c>
      <c r="N122" s="464">
        <v>1</v>
      </c>
      <c r="O122" s="464">
        <v>0</v>
      </c>
      <c r="P122" s="464">
        <v>0</v>
      </c>
      <c r="Q122" s="464">
        <v>0</v>
      </c>
      <c r="R122" s="247"/>
      <c r="S122" s="247"/>
      <c r="T122" s="246"/>
      <c r="U122" s="284"/>
      <c r="V122" s="276"/>
      <c r="W122" s="276"/>
      <c r="X122" s="276"/>
    </row>
    <row r="123" spans="1:24" s="80" customFormat="1" ht="12" customHeight="1" outlineLevel="1" x14ac:dyDescent="0.35">
      <c r="A123" s="274"/>
      <c r="B123" s="275"/>
      <c r="C123" s="285"/>
      <c r="D123" s="301"/>
      <c r="E123" s="463" t="s">
        <v>82</v>
      </c>
      <c r="F123" s="464">
        <v>0</v>
      </c>
      <c r="G123" s="464">
        <v>0</v>
      </c>
      <c r="H123" s="464">
        <v>0</v>
      </c>
      <c r="I123" s="464">
        <v>0</v>
      </c>
      <c r="J123" s="464">
        <v>0</v>
      </c>
      <c r="K123" s="464">
        <v>1</v>
      </c>
      <c r="L123" s="464">
        <v>1</v>
      </c>
      <c r="M123" s="464">
        <v>1</v>
      </c>
      <c r="N123" s="464">
        <v>1</v>
      </c>
      <c r="O123" s="464">
        <v>0</v>
      </c>
      <c r="P123" s="464">
        <v>0</v>
      </c>
      <c r="Q123" s="464">
        <v>0</v>
      </c>
      <c r="R123" s="247"/>
      <c r="S123" s="247"/>
      <c r="T123" s="246"/>
      <c r="U123" s="284"/>
      <c r="V123" s="276"/>
      <c r="W123" s="276"/>
      <c r="X123" s="276"/>
    </row>
    <row r="124" spans="1:24" s="80" customFormat="1" ht="12" customHeight="1" outlineLevel="1" x14ac:dyDescent="0.35">
      <c r="A124" s="274"/>
      <c r="B124" s="275"/>
      <c r="C124" s="285"/>
      <c r="D124" s="301"/>
      <c r="E124" s="463" t="s">
        <v>301</v>
      </c>
      <c r="F124" s="464">
        <v>0</v>
      </c>
      <c r="G124" s="464">
        <v>0</v>
      </c>
      <c r="H124" s="464">
        <v>0</v>
      </c>
      <c r="I124" s="464">
        <v>0</v>
      </c>
      <c r="J124" s="464">
        <v>0</v>
      </c>
      <c r="K124" s="464">
        <v>1</v>
      </c>
      <c r="L124" s="464">
        <v>1</v>
      </c>
      <c r="M124" s="464">
        <v>1</v>
      </c>
      <c r="N124" s="464">
        <v>1</v>
      </c>
      <c r="O124" s="464">
        <v>0</v>
      </c>
      <c r="P124" s="464">
        <v>0</v>
      </c>
      <c r="Q124" s="464">
        <v>0</v>
      </c>
      <c r="R124" s="247"/>
      <c r="S124" s="247"/>
      <c r="T124" s="246"/>
      <c r="U124" s="284"/>
      <c r="V124" s="276"/>
      <c r="W124" s="276"/>
      <c r="X124" s="276"/>
    </row>
    <row r="125" spans="1:24" s="80" customFormat="1" ht="12" customHeight="1" outlineLevel="1" x14ac:dyDescent="0.35">
      <c r="A125" s="274"/>
      <c r="B125" s="275"/>
      <c r="C125" s="285"/>
      <c r="D125" s="301"/>
      <c r="E125" s="463" t="s">
        <v>76</v>
      </c>
      <c r="F125" s="464">
        <v>0</v>
      </c>
      <c r="G125" s="464">
        <v>0</v>
      </c>
      <c r="H125" s="464">
        <v>0</v>
      </c>
      <c r="I125" s="464">
        <v>0</v>
      </c>
      <c r="J125" s="464">
        <v>0</v>
      </c>
      <c r="K125" s="464">
        <v>1</v>
      </c>
      <c r="L125" s="464">
        <v>1</v>
      </c>
      <c r="M125" s="464">
        <v>1</v>
      </c>
      <c r="N125" s="464">
        <v>1</v>
      </c>
      <c r="O125" s="464">
        <v>0</v>
      </c>
      <c r="P125" s="464">
        <v>0</v>
      </c>
      <c r="Q125" s="464">
        <v>0</v>
      </c>
      <c r="R125" s="247"/>
      <c r="S125" s="247"/>
      <c r="T125" s="246"/>
      <c r="U125" s="284"/>
      <c r="V125" s="276"/>
      <c r="W125" s="276"/>
      <c r="X125" s="276"/>
    </row>
    <row r="126" spans="1:24" s="80" customFormat="1" ht="12" customHeight="1" outlineLevel="1" x14ac:dyDescent="0.35">
      <c r="A126" s="274"/>
      <c r="B126" s="275"/>
      <c r="C126" s="285"/>
      <c r="D126" s="301"/>
      <c r="E126" s="463" t="s">
        <v>85</v>
      </c>
      <c r="F126" s="464">
        <v>0</v>
      </c>
      <c r="G126" s="464">
        <v>0</v>
      </c>
      <c r="H126" s="464">
        <v>0</v>
      </c>
      <c r="I126" s="464">
        <v>0</v>
      </c>
      <c r="J126" s="464">
        <v>0</v>
      </c>
      <c r="K126" s="464">
        <v>1</v>
      </c>
      <c r="L126" s="464">
        <v>1</v>
      </c>
      <c r="M126" s="464">
        <v>1</v>
      </c>
      <c r="N126" s="464">
        <v>1</v>
      </c>
      <c r="O126" s="464">
        <v>0</v>
      </c>
      <c r="P126" s="464">
        <v>0</v>
      </c>
      <c r="Q126" s="464">
        <v>0</v>
      </c>
      <c r="R126" s="247"/>
      <c r="S126" s="247"/>
      <c r="T126" s="246"/>
      <c r="U126" s="284"/>
      <c r="V126" s="276"/>
      <c r="W126" s="276"/>
      <c r="X126" s="276"/>
    </row>
    <row r="127" spans="1:24" s="80" customFormat="1" ht="12" customHeight="1" outlineLevel="1" x14ac:dyDescent="0.35">
      <c r="A127" s="274"/>
      <c r="B127" s="275"/>
      <c r="C127" s="285"/>
      <c r="D127" s="301"/>
      <c r="E127" s="463" t="s">
        <v>81</v>
      </c>
      <c r="F127" s="464">
        <v>0</v>
      </c>
      <c r="G127" s="464">
        <v>0</v>
      </c>
      <c r="H127" s="464">
        <v>0</v>
      </c>
      <c r="I127" s="464">
        <v>0</v>
      </c>
      <c r="J127" s="464">
        <v>0</v>
      </c>
      <c r="K127" s="464">
        <v>1</v>
      </c>
      <c r="L127" s="464">
        <v>1</v>
      </c>
      <c r="M127" s="464">
        <v>1</v>
      </c>
      <c r="N127" s="464">
        <v>1</v>
      </c>
      <c r="O127" s="464">
        <v>0</v>
      </c>
      <c r="P127" s="464">
        <v>0</v>
      </c>
      <c r="Q127" s="464">
        <v>0</v>
      </c>
      <c r="R127" s="247"/>
      <c r="S127" s="247"/>
      <c r="T127" s="246"/>
      <c r="U127" s="284"/>
      <c r="V127" s="276"/>
      <c r="W127" s="276"/>
      <c r="X127" s="276"/>
    </row>
    <row r="128" spans="1:24" s="7" customFormat="1" ht="12" customHeight="1" outlineLevel="1" x14ac:dyDescent="0.35">
      <c r="A128" s="4"/>
      <c r="B128" s="5"/>
      <c r="C128" s="16"/>
      <c r="D128" s="32"/>
      <c r="E128" s="463" t="s">
        <v>78</v>
      </c>
      <c r="F128" s="464">
        <v>0</v>
      </c>
      <c r="G128" s="464">
        <v>0</v>
      </c>
      <c r="H128" s="464">
        <v>0</v>
      </c>
      <c r="I128" s="464">
        <v>0</v>
      </c>
      <c r="J128" s="464">
        <v>0</v>
      </c>
      <c r="K128" s="464">
        <v>1</v>
      </c>
      <c r="L128" s="464">
        <v>1</v>
      </c>
      <c r="M128" s="464">
        <v>1</v>
      </c>
      <c r="N128" s="464">
        <v>1</v>
      </c>
      <c r="O128" s="464">
        <v>0</v>
      </c>
      <c r="P128" s="464">
        <v>0</v>
      </c>
      <c r="Q128" s="464">
        <v>0</v>
      </c>
      <c r="R128" s="247"/>
      <c r="S128" s="247"/>
      <c r="T128" s="246"/>
      <c r="U128" s="15"/>
      <c r="V128" s="6"/>
      <c r="W128" s="6"/>
      <c r="X128" s="6"/>
    </row>
    <row r="129" spans="1:24" s="7" customFormat="1" ht="12" customHeight="1" outlineLevel="1" x14ac:dyDescent="0.35">
      <c r="A129" s="4"/>
      <c r="B129" s="5"/>
      <c r="C129" s="16"/>
      <c r="D129" s="32"/>
      <c r="E129" s="463" t="s">
        <v>86</v>
      </c>
      <c r="F129" s="464">
        <v>0</v>
      </c>
      <c r="G129" s="464">
        <v>0</v>
      </c>
      <c r="H129" s="464">
        <v>0</v>
      </c>
      <c r="I129" s="464">
        <v>0</v>
      </c>
      <c r="J129" s="464">
        <v>0</v>
      </c>
      <c r="K129" s="464">
        <v>1</v>
      </c>
      <c r="L129" s="464">
        <v>1</v>
      </c>
      <c r="M129" s="464">
        <v>1</v>
      </c>
      <c r="N129" s="464">
        <v>1</v>
      </c>
      <c r="O129" s="464">
        <v>0</v>
      </c>
      <c r="P129" s="464">
        <v>0</v>
      </c>
      <c r="Q129" s="464">
        <v>0</v>
      </c>
      <c r="R129" s="247"/>
      <c r="S129" s="247"/>
      <c r="T129" s="246"/>
      <c r="U129" s="15"/>
      <c r="V129" s="6"/>
      <c r="W129" s="6"/>
      <c r="X129" s="6"/>
    </row>
    <row r="130" spans="1:24" s="7" customFormat="1" ht="12" customHeight="1" outlineLevel="1" x14ac:dyDescent="0.35">
      <c r="A130" s="4"/>
      <c r="B130" s="5"/>
      <c r="C130" s="16"/>
      <c r="D130" s="32"/>
      <c r="E130" s="463" t="s">
        <v>88</v>
      </c>
      <c r="F130" s="464">
        <v>0</v>
      </c>
      <c r="G130" s="464">
        <v>0</v>
      </c>
      <c r="H130" s="464">
        <v>0</v>
      </c>
      <c r="I130" s="464">
        <v>0</v>
      </c>
      <c r="J130" s="464">
        <v>0</v>
      </c>
      <c r="K130" s="464">
        <v>1</v>
      </c>
      <c r="L130" s="464">
        <v>1</v>
      </c>
      <c r="M130" s="464">
        <v>1</v>
      </c>
      <c r="N130" s="464">
        <v>1</v>
      </c>
      <c r="O130" s="464">
        <v>0</v>
      </c>
      <c r="P130" s="464">
        <v>0</v>
      </c>
      <c r="Q130" s="464">
        <v>0</v>
      </c>
      <c r="R130" s="247"/>
      <c r="S130" s="247"/>
      <c r="T130" s="246"/>
      <c r="U130" s="15"/>
      <c r="V130" s="6"/>
      <c r="W130" s="6"/>
      <c r="X130" s="6"/>
    </row>
    <row r="131" spans="1:24" s="7" customFormat="1" ht="12" customHeight="1" outlineLevel="1" x14ac:dyDescent="0.35">
      <c r="A131" s="4"/>
      <c r="B131" s="5"/>
      <c r="C131" s="16"/>
      <c r="D131" s="32"/>
      <c r="E131" s="463" t="s">
        <v>87</v>
      </c>
      <c r="F131" s="464">
        <v>0</v>
      </c>
      <c r="G131" s="464">
        <v>0</v>
      </c>
      <c r="H131" s="464">
        <v>0</v>
      </c>
      <c r="I131" s="464">
        <v>0</v>
      </c>
      <c r="J131" s="464">
        <v>0</v>
      </c>
      <c r="K131" s="464">
        <v>1</v>
      </c>
      <c r="L131" s="464">
        <v>1</v>
      </c>
      <c r="M131" s="464">
        <v>1</v>
      </c>
      <c r="N131" s="464">
        <v>1</v>
      </c>
      <c r="O131" s="464">
        <v>0</v>
      </c>
      <c r="P131" s="464">
        <v>0</v>
      </c>
      <c r="Q131" s="464">
        <v>0</v>
      </c>
      <c r="R131" s="247"/>
      <c r="S131" s="247"/>
      <c r="T131" s="246"/>
      <c r="U131" s="15"/>
      <c r="V131" s="6"/>
      <c r="W131" s="6"/>
      <c r="X131" s="6"/>
    </row>
    <row r="132" spans="1:24" s="7" customFormat="1" ht="12" customHeight="1" outlineLevel="1" x14ac:dyDescent="0.35">
      <c r="A132" s="4"/>
      <c r="B132" s="5"/>
      <c r="C132" s="16"/>
      <c r="D132" s="32"/>
      <c r="E132" s="238"/>
      <c r="F132" s="76"/>
      <c r="G132" s="76"/>
      <c r="H132" s="76"/>
      <c r="I132" s="76"/>
      <c r="J132" s="76"/>
      <c r="K132" s="244"/>
      <c r="L132" s="244"/>
      <c r="M132" s="244"/>
      <c r="N132" s="247"/>
      <c r="O132" s="247"/>
      <c r="P132" s="247"/>
      <c r="Q132" s="247"/>
      <c r="R132" s="247"/>
      <c r="S132" s="247"/>
      <c r="T132" s="246"/>
      <c r="U132" s="15"/>
      <c r="V132" s="6"/>
      <c r="W132" s="6"/>
      <c r="X132" s="6"/>
    </row>
    <row r="133" spans="1:24" s="7" customFormat="1" ht="5.15" customHeight="1" outlineLevel="1" x14ac:dyDescent="0.35">
      <c r="A133" s="4"/>
      <c r="B133" s="5"/>
      <c r="C133" s="16"/>
      <c r="D133" s="35"/>
      <c r="E133" s="36"/>
      <c r="F133" s="36"/>
      <c r="G133" s="43"/>
      <c r="H133" s="43"/>
      <c r="I133" s="43"/>
      <c r="J133" s="43"/>
      <c r="K133" s="43"/>
      <c r="L133" s="43"/>
      <c r="M133" s="43"/>
      <c r="N133" s="43"/>
      <c r="O133" s="43"/>
      <c r="P133" s="43"/>
      <c r="Q133" s="43"/>
      <c r="R133" s="43"/>
      <c r="S133" s="43"/>
      <c r="T133" s="14"/>
      <c r="U133" s="15"/>
      <c r="V133" s="6"/>
      <c r="W133" s="6"/>
      <c r="X133" s="6"/>
    </row>
    <row r="134" spans="1:24" s="7" customFormat="1" ht="25" customHeight="1" x14ac:dyDescent="0.35">
      <c r="A134" s="4"/>
      <c r="B134" s="5"/>
      <c r="C134" s="38"/>
      <c r="D134" s="38"/>
      <c r="E134" s="39" t="str">
        <f>E92</f>
        <v>Labour Crop</v>
      </c>
      <c r="F134" s="38"/>
      <c r="G134" s="38"/>
      <c r="H134" s="38"/>
      <c r="I134" s="38"/>
      <c r="J134" s="38"/>
      <c r="K134" s="38"/>
      <c r="L134" s="38"/>
      <c r="M134" s="38"/>
      <c r="N134" s="38"/>
      <c r="O134" s="38"/>
      <c r="P134" s="38"/>
      <c r="Q134" s="38"/>
      <c r="R134" s="38"/>
      <c r="S134" s="38"/>
      <c r="T134" s="38"/>
      <c r="U134" s="40" t="s">
        <v>24</v>
      </c>
      <c r="V134" s="6"/>
      <c r="W134" s="6"/>
      <c r="X134" s="6"/>
    </row>
    <row r="135" spans="1:24" s="7" customFormat="1" ht="12" customHeight="1" x14ac:dyDescent="0.35">
      <c r="A135" s="4"/>
      <c r="B135" s="5"/>
      <c r="C135" s="5"/>
      <c r="D135" s="6"/>
      <c r="E135" s="6"/>
      <c r="F135" s="6"/>
      <c r="G135" s="6"/>
      <c r="H135" s="6"/>
      <c r="I135" s="6"/>
      <c r="J135" s="6"/>
      <c r="K135" s="6"/>
      <c r="L135" s="6"/>
      <c r="M135" s="6"/>
      <c r="N135" s="6"/>
      <c r="O135" s="6"/>
      <c r="P135" s="6"/>
      <c r="Q135" s="6"/>
      <c r="R135" s="6"/>
      <c r="S135" s="6"/>
      <c r="T135" s="6"/>
      <c r="U135" s="6"/>
      <c r="V135" s="6"/>
      <c r="W135" s="6"/>
      <c r="X135"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BF92-A04F-4C5C-BC2B-11327DDC945F}">
  <sheetPr codeName="Sheet11"/>
  <dimension ref="A1:L9"/>
  <sheetViews>
    <sheetView workbookViewId="0">
      <selection activeCell="D8" sqref="D8"/>
    </sheetView>
  </sheetViews>
  <sheetFormatPr defaultRowHeight="14.5" x14ac:dyDescent="0.35"/>
  <sheetData>
    <row r="1" spans="1:12" x14ac:dyDescent="0.35">
      <c r="B1" t="s">
        <v>445</v>
      </c>
      <c r="C1" t="s">
        <v>445</v>
      </c>
      <c r="D1" t="s">
        <v>446</v>
      </c>
      <c r="E1" t="s">
        <v>446</v>
      </c>
      <c r="F1" s="364" t="s">
        <v>442</v>
      </c>
      <c r="I1" t="s">
        <v>434</v>
      </c>
      <c r="J1" t="s">
        <v>434</v>
      </c>
      <c r="K1" t="s">
        <v>447</v>
      </c>
      <c r="L1" t="s">
        <v>447</v>
      </c>
    </row>
    <row r="2" spans="1:12" x14ac:dyDescent="0.35">
      <c r="B2" t="s">
        <v>445</v>
      </c>
      <c r="C2" t="s">
        <v>446</v>
      </c>
      <c r="D2" t="s">
        <v>445</v>
      </c>
      <c r="E2" t="s">
        <v>446</v>
      </c>
      <c r="F2" s="364" t="s">
        <v>443</v>
      </c>
      <c r="I2" t="s">
        <v>427</v>
      </c>
      <c r="J2" t="s">
        <v>87</v>
      </c>
      <c r="K2" t="s">
        <v>427</v>
      </c>
      <c r="L2" t="s">
        <v>87</v>
      </c>
    </row>
    <row r="3" spans="1:12" x14ac:dyDescent="0.35">
      <c r="A3" t="s">
        <v>444</v>
      </c>
      <c r="B3">
        <v>1</v>
      </c>
      <c r="C3">
        <v>2</v>
      </c>
      <c r="D3">
        <v>3</v>
      </c>
      <c r="E3">
        <v>4</v>
      </c>
      <c r="H3" t="s">
        <v>444</v>
      </c>
      <c r="I3">
        <v>1</v>
      </c>
      <c r="J3">
        <v>2</v>
      </c>
      <c r="K3">
        <v>3</v>
      </c>
      <c r="L3">
        <v>4</v>
      </c>
    </row>
    <row r="4" spans="1:12" x14ac:dyDescent="0.35">
      <c r="A4" t="s">
        <v>444</v>
      </c>
      <c r="B4">
        <v>1</v>
      </c>
      <c r="C4">
        <v>2</v>
      </c>
      <c r="D4">
        <v>3</v>
      </c>
      <c r="E4">
        <v>4</v>
      </c>
      <c r="H4" t="s">
        <v>444</v>
      </c>
      <c r="I4">
        <v>1</v>
      </c>
      <c r="J4">
        <v>2</v>
      </c>
      <c r="K4">
        <v>3</v>
      </c>
      <c r="L4">
        <v>4</v>
      </c>
    </row>
    <row r="5" spans="1:12" x14ac:dyDescent="0.35">
      <c r="A5" t="s">
        <v>444</v>
      </c>
      <c r="B5">
        <v>1</v>
      </c>
      <c r="C5">
        <v>2</v>
      </c>
      <c r="D5">
        <v>3</v>
      </c>
      <c r="E5">
        <v>4</v>
      </c>
      <c r="H5" t="s">
        <v>444</v>
      </c>
      <c r="I5">
        <v>1</v>
      </c>
      <c r="J5">
        <v>2</v>
      </c>
      <c r="K5">
        <v>3</v>
      </c>
      <c r="L5">
        <v>4</v>
      </c>
    </row>
    <row r="6" spans="1:12" x14ac:dyDescent="0.35">
      <c r="A6" t="s">
        <v>444</v>
      </c>
      <c r="B6">
        <v>1</v>
      </c>
      <c r="C6">
        <v>2</v>
      </c>
      <c r="D6">
        <v>3</v>
      </c>
      <c r="E6">
        <v>4</v>
      </c>
      <c r="H6" t="s">
        <v>444</v>
      </c>
      <c r="I6">
        <v>1</v>
      </c>
      <c r="J6">
        <v>2</v>
      </c>
      <c r="K6">
        <v>3</v>
      </c>
      <c r="L6">
        <v>4</v>
      </c>
    </row>
    <row r="7" spans="1:12" x14ac:dyDescent="0.35">
      <c r="A7" t="s">
        <v>444</v>
      </c>
      <c r="B7">
        <v>1</v>
      </c>
      <c r="C7">
        <v>2</v>
      </c>
      <c r="D7">
        <v>3</v>
      </c>
      <c r="E7">
        <v>4</v>
      </c>
      <c r="H7" t="s">
        <v>444</v>
      </c>
      <c r="I7">
        <v>1</v>
      </c>
      <c r="J7">
        <v>2</v>
      </c>
      <c r="K7">
        <v>3</v>
      </c>
      <c r="L7">
        <v>4</v>
      </c>
    </row>
    <row r="8" spans="1:12" x14ac:dyDescent="0.35">
      <c r="A8" t="s">
        <v>444</v>
      </c>
      <c r="B8">
        <v>1</v>
      </c>
      <c r="C8">
        <v>2</v>
      </c>
      <c r="D8">
        <v>3</v>
      </c>
      <c r="E8">
        <v>4</v>
      </c>
      <c r="H8" t="s">
        <v>444</v>
      </c>
      <c r="I8">
        <v>1</v>
      </c>
      <c r="J8">
        <v>2</v>
      </c>
      <c r="K8">
        <v>3</v>
      </c>
      <c r="L8">
        <v>4</v>
      </c>
    </row>
    <row r="9" spans="1:12" x14ac:dyDescent="0.35">
      <c r="A9" t="s">
        <v>444</v>
      </c>
      <c r="B9">
        <v>1</v>
      </c>
      <c r="C9">
        <v>2</v>
      </c>
      <c r="D9">
        <v>3</v>
      </c>
      <c r="E9">
        <v>4</v>
      </c>
      <c r="H9" t="s">
        <v>444</v>
      </c>
      <c r="I9">
        <v>1</v>
      </c>
      <c r="J9">
        <v>2</v>
      </c>
      <c r="K9">
        <v>3</v>
      </c>
      <c r="L9">
        <v>4</v>
      </c>
    </row>
  </sheetData>
  <phoneticPr fontId="1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46" workbookViewId="0">
      <selection activeCell="B5" sqref="B5"/>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93</v>
      </c>
    </row>
    <row r="3" spans="1:2" x14ac:dyDescent="0.35">
      <c r="A3" s="74" t="s">
        <v>94</v>
      </c>
      <c r="B3" s="378">
        <v>1</v>
      </c>
    </row>
    <row r="4" spans="1:2" ht="7.4" customHeight="1" x14ac:dyDescent="0.35"/>
    <row r="5" spans="1:2" x14ac:dyDescent="0.35">
      <c r="A5" s="74" t="s">
        <v>546</v>
      </c>
      <c r="B5" s="378">
        <v>1</v>
      </c>
    </row>
    <row r="6" spans="1:2" ht="7.4" customHeight="1" x14ac:dyDescent="0.35"/>
    <row r="7" spans="1:2" x14ac:dyDescent="0.35">
      <c r="A7" s="76" t="s">
        <v>547</v>
      </c>
      <c r="B7" s="378">
        <v>1</v>
      </c>
    </row>
    <row r="8" spans="1:2" ht="7.4" customHeight="1" x14ac:dyDescent="0.35"/>
    <row r="9" spans="1:2" x14ac:dyDescent="0.35">
      <c r="A9" s="74" t="s">
        <v>96</v>
      </c>
      <c r="B9" s="378">
        <v>1.25</v>
      </c>
    </row>
    <row r="11" spans="1:2" x14ac:dyDescent="0.35">
      <c r="A11" s="73" t="s">
        <v>95</v>
      </c>
    </row>
    <row r="12" spans="1:2" x14ac:dyDescent="0.35">
      <c r="A12" s="74" t="s">
        <v>97</v>
      </c>
      <c r="B12" s="378">
        <v>11</v>
      </c>
    </row>
    <row r="13" spans="1:2" ht="7.4" customHeight="1" x14ac:dyDescent="0.35"/>
    <row r="14" spans="1:2" x14ac:dyDescent="0.35">
      <c r="A14" s="74" t="s">
        <v>98</v>
      </c>
      <c r="B14" s="378">
        <v>10</v>
      </c>
    </row>
    <row r="16" spans="1:2" x14ac:dyDescent="0.35">
      <c r="A16" s="73" t="s">
        <v>99</v>
      </c>
    </row>
    <row r="17" spans="1:2" x14ac:dyDescent="0.35">
      <c r="A17" s="74" t="s">
        <v>100</v>
      </c>
      <c r="B17" s="378">
        <v>0.85</v>
      </c>
    </row>
    <row r="19" spans="1:2" x14ac:dyDescent="0.35">
      <c r="A19" s="74" t="s">
        <v>101</v>
      </c>
      <c r="B19" s="74"/>
    </row>
    <row r="20" spans="1:2" x14ac:dyDescent="0.35">
      <c r="A20" s="74" t="s">
        <v>523</v>
      </c>
      <c r="B20" s="378">
        <v>1.3</v>
      </c>
    </row>
    <row r="21" spans="1:2" x14ac:dyDescent="0.35">
      <c r="A21" s="74" t="s">
        <v>66</v>
      </c>
      <c r="B21" s="378">
        <v>1.1000000000000001</v>
      </c>
    </row>
    <row r="22" spans="1:2" x14ac:dyDescent="0.35">
      <c r="A22" s="74" t="s">
        <v>67</v>
      </c>
      <c r="B22" s="378">
        <v>1.1000000000000001</v>
      </c>
    </row>
    <row r="23" spans="1:2" x14ac:dyDescent="0.35">
      <c r="A23" s="74" t="s">
        <v>68</v>
      </c>
      <c r="B23" s="378">
        <v>1.2</v>
      </c>
    </row>
    <row r="24" spans="1:2" x14ac:dyDescent="0.35">
      <c r="A24" s="74" t="s">
        <v>69</v>
      </c>
      <c r="B24" s="378">
        <v>1</v>
      </c>
    </row>
    <row r="26" spans="1:2" x14ac:dyDescent="0.35">
      <c r="A26" s="74" t="s">
        <v>102</v>
      </c>
      <c r="B26" s="74"/>
    </row>
    <row r="27" spans="1:2" x14ac:dyDescent="0.35">
      <c r="A27" s="76" t="s">
        <v>523</v>
      </c>
      <c r="B27" s="378">
        <v>1.2</v>
      </c>
    </row>
    <row r="28" spans="1:2" x14ac:dyDescent="0.35">
      <c r="A28" s="76" t="s">
        <v>66</v>
      </c>
      <c r="B28" s="378">
        <v>1.1000000000000001</v>
      </c>
    </row>
    <row r="29" spans="1:2" x14ac:dyDescent="0.35">
      <c r="A29" s="76" t="s">
        <v>67</v>
      </c>
      <c r="B29" s="378">
        <v>1.1000000000000001</v>
      </c>
    </row>
    <row r="30" spans="1:2" x14ac:dyDescent="0.35">
      <c r="A30" s="76" t="s">
        <v>68</v>
      </c>
      <c r="B30" s="378">
        <v>1.2</v>
      </c>
    </row>
    <row r="31" spans="1:2" x14ac:dyDescent="0.35">
      <c r="A31" s="76" t="s">
        <v>69</v>
      </c>
      <c r="B31" s="378">
        <v>1</v>
      </c>
    </row>
    <row r="33" spans="1:2" x14ac:dyDescent="0.35">
      <c r="A33" s="74" t="s">
        <v>110</v>
      </c>
      <c r="B33" s="74"/>
    </row>
    <row r="34" spans="1:2" x14ac:dyDescent="0.35">
      <c r="A34" s="76" t="s">
        <v>523</v>
      </c>
      <c r="B34" s="378">
        <v>1</v>
      </c>
    </row>
    <row r="35" spans="1:2" x14ac:dyDescent="0.35">
      <c r="A35" s="76" t="s">
        <v>66</v>
      </c>
      <c r="B35" s="378">
        <v>1</v>
      </c>
    </row>
    <row r="36" spans="1:2" x14ac:dyDescent="0.35">
      <c r="A36" s="76" t="s">
        <v>67</v>
      </c>
      <c r="B36" s="378">
        <v>1</v>
      </c>
    </row>
    <row r="37" spans="1:2" x14ac:dyDescent="0.35">
      <c r="A37" s="76" t="s">
        <v>68</v>
      </c>
      <c r="B37" s="378">
        <v>1</v>
      </c>
    </row>
    <row r="38" spans="1:2" x14ac:dyDescent="0.35">
      <c r="A38" s="76" t="s">
        <v>69</v>
      </c>
      <c r="B38" s="378">
        <v>1</v>
      </c>
    </row>
    <row r="41" spans="1:2" x14ac:dyDescent="0.35">
      <c r="A41" s="73" t="s">
        <v>104</v>
      </c>
    </row>
    <row r="42" spans="1:2" x14ac:dyDescent="0.35">
      <c r="A42" s="74" t="s">
        <v>103</v>
      </c>
      <c r="B42" s="378">
        <v>7</v>
      </c>
    </row>
    <row r="44" spans="1:2" x14ac:dyDescent="0.35">
      <c r="A44" s="73" t="s">
        <v>105</v>
      </c>
    </row>
    <row r="45" spans="1:2" x14ac:dyDescent="0.35">
      <c r="A45" s="74" t="s">
        <v>106</v>
      </c>
      <c r="B45" s="441">
        <v>43570</v>
      </c>
    </row>
    <row r="46" spans="1:2" ht="7.4" customHeight="1" x14ac:dyDescent="0.35"/>
    <row r="47" spans="1:2" x14ac:dyDescent="0.35">
      <c r="A47" s="74" t="s">
        <v>107</v>
      </c>
      <c r="B47" s="378">
        <v>15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492</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77"/>
      <c r="K8" s="377"/>
      <c r="L8" s="377"/>
      <c r="M8" s="377"/>
      <c r="N8" s="377"/>
      <c r="O8" s="377"/>
      <c r="P8" s="377"/>
      <c r="Q8" s="377"/>
      <c r="R8" s="377"/>
      <c r="S8" s="377"/>
      <c r="T8" s="377"/>
      <c r="U8" s="377"/>
      <c r="V8" s="377"/>
      <c r="W8" s="15"/>
      <c r="X8" s="6"/>
      <c r="Y8" s="6"/>
      <c r="Z8" s="6"/>
    </row>
    <row r="9" spans="1:26" s="7" customFormat="1" ht="12" customHeight="1" outlineLevel="1" x14ac:dyDescent="0.35">
      <c r="A9" s="4"/>
      <c r="B9" s="5"/>
      <c r="C9" s="16"/>
      <c r="D9" s="16"/>
      <c r="E9" s="16"/>
      <c r="F9" s="16"/>
      <c r="G9" s="16"/>
      <c r="H9" s="16"/>
      <c r="I9" s="16"/>
      <c r="J9" s="16"/>
      <c r="K9" s="16"/>
      <c r="L9" s="377"/>
      <c r="M9" s="377"/>
      <c r="N9" s="377"/>
      <c r="O9" s="377"/>
      <c r="P9" s="377"/>
      <c r="Q9" s="377"/>
      <c r="R9" s="377"/>
      <c r="S9" s="377"/>
      <c r="T9" s="377"/>
      <c r="U9" s="377"/>
      <c r="V9" s="377"/>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77"/>
      <c r="T10" s="377"/>
      <c r="U10" s="377"/>
      <c r="V10" s="377"/>
      <c r="W10" s="15"/>
      <c r="X10" s="6"/>
      <c r="Y10" s="6"/>
      <c r="Z10" s="6"/>
    </row>
    <row r="11" spans="1:26" s="7" customFormat="1" ht="12" customHeight="1" outlineLevel="1" x14ac:dyDescent="0.35">
      <c r="A11" s="4"/>
      <c r="B11" s="5"/>
      <c r="C11" s="16"/>
      <c r="D11" s="16"/>
      <c r="E11" s="16"/>
      <c r="F11" s="16"/>
      <c r="G11" s="16"/>
      <c r="H11" s="16"/>
      <c r="I11" s="377"/>
      <c r="J11" s="22"/>
      <c r="K11" s="22"/>
      <c r="L11" s="22"/>
      <c r="M11" s="22"/>
      <c r="N11" s="22"/>
      <c r="O11" s="22"/>
      <c r="P11" s="23"/>
      <c r="Q11" s="23"/>
      <c r="R11" s="23"/>
      <c r="S11" s="377"/>
      <c r="T11" s="377"/>
      <c r="U11" s="377"/>
      <c r="V11" s="377"/>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77"/>
      <c r="T12" s="377"/>
      <c r="U12" s="377"/>
      <c r="V12" s="377"/>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41"/>
      <c r="H15" s="241"/>
      <c r="I15" s="241" t="s">
        <v>493</v>
      </c>
      <c r="J15" s="44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307</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42" t="s">
        <v>122</v>
      </c>
      <c r="H35" s="242" t="s">
        <v>504</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42" t="s">
        <v>77</v>
      </c>
      <c r="H36" s="416">
        <v>3.5</v>
      </c>
      <c r="I36" s="239"/>
      <c r="J36" s="241"/>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42" t="s">
        <v>80</v>
      </c>
      <c r="H37" s="416">
        <v>4.2</v>
      </c>
      <c r="I37" s="239"/>
      <c r="J37" s="241"/>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42" t="s">
        <v>79</v>
      </c>
      <c r="H38" s="416">
        <v>3.5</v>
      </c>
      <c r="I38" s="239"/>
      <c r="J38" s="241"/>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42" t="s">
        <v>82</v>
      </c>
      <c r="H39" s="416"/>
      <c r="I39" s="239"/>
      <c r="J39" s="241"/>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42" t="s">
        <v>85</v>
      </c>
      <c r="H40" s="416">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42" t="s">
        <v>76</v>
      </c>
      <c r="H41" s="416">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42" t="s">
        <v>81</v>
      </c>
      <c r="H42" s="416"/>
      <c r="I42" s="239"/>
      <c r="J42" s="241"/>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42" t="s">
        <v>78</v>
      </c>
      <c r="H43" s="416"/>
      <c r="I43" s="239"/>
      <c r="J43" s="240"/>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42" t="s">
        <v>86</v>
      </c>
      <c r="H44" s="416"/>
      <c r="I44" s="239"/>
      <c r="J44" s="240"/>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42" t="s">
        <v>87</v>
      </c>
      <c r="H45" s="416"/>
      <c r="I45" s="239"/>
      <c r="J45" s="241"/>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42" t="s">
        <v>88</v>
      </c>
      <c r="H46" s="416"/>
      <c r="I46" s="239"/>
      <c r="J46" s="241"/>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3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3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15" customHeight="1" outlineLevel="1" thickBot="1" x14ac:dyDescent="0.4">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15" customHeight="1" outlineLevel="1" x14ac:dyDescent="0.3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3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3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3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3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3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3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3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3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15" customHeight="1" outlineLevel="1" x14ac:dyDescent="0.3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15" customHeight="1" outlineLevel="1" x14ac:dyDescent="0.3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5" customHeight="1" outlineLevel="1" x14ac:dyDescent="0.35">
      <c r="A65" s="4"/>
      <c r="B65" s="5"/>
      <c r="C65" s="16"/>
      <c r="D65" s="16"/>
      <c r="E65" s="16"/>
      <c r="F65" s="25"/>
      <c r="G65" s="26" t="s">
        <v>430</v>
      </c>
      <c r="H65" s="443">
        <v>1</v>
      </c>
      <c r="I65" s="54"/>
      <c r="K65" s="347" t="s">
        <v>431</v>
      </c>
      <c r="L65" s="444">
        <v>0.05</v>
      </c>
      <c r="M65" s="28"/>
      <c r="N65" s="28"/>
      <c r="O65" s="27"/>
      <c r="P65" s="28"/>
      <c r="Q65" s="28"/>
      <c r="R65" s="28"/>
      <c r="S65" s="28"/>
      <c r="T65" s="28"/>
      <c r="U65" s="28"/>
      <c r="V65" s="29"/>
      <c r="W65" s="15"/>
      <c r="X65" s="6"/>
      <c r="Y65" s="6"/>
      <c r="Z65" s="6"/>
    </row>
    <row r="66" spans="1:26" s="7" customFormat="1" ht="11.5" customHeight="1" outlineLevel="1" x14ac:dyDescent="0.3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5" customHeight="1" outlineLevel="1" x14ac:dyDescent="0.3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5" customHeight="1" outlineLevel="1" x14ac:dyDescent="0.3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5" customHeight="1" outlineLevel="1" x14ac:dyDescent="0.3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5" customHeight="1" outlineLevel="1" x14ac:dyDescent="0.3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35">
      <c r="A71" s="4"/>
      <c r="B71" s="5"/>
      <c r="C71" s="16"/>
      <c r="D71" s="16"/>
      <c r="E71" s="16"/>
      <c r="F71" s="25"/>
      <c r="G71" s="33" t="s">
        <v>63</v>
      </c>
      <c r="H71" s="33"/>
      <c r="I71" s="55"/>
      <c r="J71" s="53"/>
      <c r="K71" s="53"/>
      <c r="L71" s="53"/>
      <c r="M71" s="33" t="s">
        <v>505</v>
      </c>
      <c r="N71" s="33"/>
      <c r="O71" s="55"/>
      <c r="P71" s="31"/>
      <c r="Q71" s="31"/>
      <c r="R71" s="31"/>
      <c r="S71" s="31"/>
      <c r="T71" s="31"/>
      <c r="U71" s="31"/>
      <c r="V71" s="29"/>
      <c r="W71" s="15"/>
      <c r="X71" s="6"/>
      <c r="Y71" s="6"/>
      <c r="Z71" s="6"/>
    </row>
    <row r="72" spans="1:26" s="7" customFormat="1" ht="12" customHeight="1" outlineLevel="1" x14ac:dyDescent="0.35">
      <c r="A72" s="4"/>
      <c r="B72" s="5"/>
      <c r="C72" s="16"/>
      <c r="D72" s="16"/>
      <c r="E72" s="16"/>
      <c r="F72" s="25"/>
      <c r="G72" s="33"/>
      <c r="H72" s="33"/>
      <c r="I72" s="55" t="s">
        <v>423</v>
      </c>
      <c r="J72" s="243"/>
      <c r="K72" s="53"/>
      <c r="L72" s="53"/>
      <c r="M72" s="33"/>
      <c r="N72" s="33"/>
      <c r="O72" s="55" t="s">
        <v>428</v>
      </c>
      <c r="P72" s="31"/>
      <c r="Q72" s="31"/>
      <c r="R72" s="31"/>
      <c r="S72" s="31"/>
      <c r="T72" s="31"/>
      <c r="U72" s="31"/>
      <c r="V72" s="29"/>
      <c r="W72" s="15"/>
      <c r="X72" s="6"/>
      <c r="Y72" s="6"/>
      <c r="Z72" s="6"/>
    </row>
    <row r="73" spans="1:26" s="7" customFormat="1" ht="12" customHeight="1" outlineLevel="1" x14ac:dyDescent="0.35">
      <c r="A73" s="4"/>
      <c r="B73" s="5"/>
      <c r="C73" s="16"/>
      <c r="D73" s="16"/>
      <c r="E73" s="16"/>
      <c r="F73" s="25"/>
      <c r="G73" s="33"/>
      <c r="H73" s="33" t="s">
        <v>77</v>
      </c>
      <c r="I73" s="445">
        <v>0.42</v>
      </c>
      <c r="K73" s="56"/>
      <c r="L73" s="56"/>
      <c r="M73" s="33"/>
      <c r="N73" s="33" t="s">
        <v>77</v>
      </c>
      <c r="O73" s="445">
        <v>0.4</v>
      </c>
      <c r="P73" s="31"/>
      <c r="Q73" s="31"/>
      <c r="R73" s="31"/>
      <c r="S73" s="31"/>
      <c r="T73" s="31"/>
      <c r="U73" s="31"/>
      <c r="V73" s="29"/>
      <c r="W73" s="15"/>
      <c r="X73" s="6"/>
      <c r="Y73" s="6"/>
      <c r="Z73" s="6"/>
    </row>
    <row r="74" spans="1:26" s="7" customFormat="1" ht="12" customHeight="1" outlineLevel="1" x14ac:dyDescent="0.35">
      <c r="A74" s="4"/>
      <c r="B74" s="5"/>
      <c r="C74" s="16"/>
      <c r="D74" s="16"/>
      <c r="E74" s="16"/>
      <c r="F74" s="25"/>
      <c r="G74" s="33"/>
      <c r="H74" s="33" t="s">
        <v>80</v>
      </c>
      <c r="I74" s="445">
        <v>0.44</v>
      </c>
      <c r="K74" s="56"/>
      <c r="L74" s="56"/>
      <c r="M74" s="33"/>
      <c r="N74" s="33" t="s">
        <v>80</v>
      </c>
      <c r="O74" s="445">
        <v>0.4</v>
      </c>
      <c r="P74" s="31"/>
      <c r="Q74" s="31"/>
      <c r="R74" s="31"/>
      <c r="S74" s="31"/>
      <c r="T74" s="31"/>
      <c r="U74" s="31"/>
      <c r="V74" s="29"/>
      <c r="W74" s="15"/>
      <c r="X74" s="6"/>
      <c r="Y74" s="6"/>
      <c r="Z74" s="6"/>
    </row>
    <row r="75" spans="1:26" s="7" customFormat="1" ht="12" customHeight="1" outlineLevel="1" x14ac:dyDescent="0.35">
      <c r="A75" s="4"/>
      <c r="B75" s="5"/>
      <c r="C75" s="16"/>
      <c r="D75" s="16"/>
      <c r="E75" s="16"/>
      <c r="F75" s="25"/>
      <c r="G75" s="33"/>
      <c r="H75" s="33" t="s">
        <v>79</v>
      </c>
      <c r="I75" s="445">
        <v>0.4</v>
      </c>
      <c r="K75" s="56"/>
      <c r="L75" s="56"/>
      <c r="M75" s="33"/>
      <c r="N75" s="33" t="s">
        <v>79</v>
      </c>
      <c r="O75" s="445">
        <v>0.4</v>
      </c>
      <c r="P75" s="31"/>
      <c r="Q75" s="31"/>
      <c r="R75" s="31"/>
      <c r="S75" s="31"/>
      <c r="T75" s="31"/>
      <c r="U75" s="31"/>
      <c r="V75" s="29"/>
      <c r="W75" s="15"/>
      <c r="X75" s="6"/>
      <c r="Y75" s="6"/>
      <c r="Z75" s="6"/>
    </row>
    <row r="76" spans="1:26" s="7" customFormat="1" ht="12" customHeight="1" outlineLevel="1" x14ac:dyDescent="0.35">
      <c r="A76" s="4"/>
      <c r="B76" s="5"/>
      <c r="C76" s="16"/>
      <c r="D76" s="16"/>
      <c r="E76" s="16"/>
      <c r="F76" s="25"/>
      <c r="G76" s="33"/>
      <c r="H76" s="33" t="s">
        <v>85</v>
      </c>
      <c r="I76" s="445">
        <v>0.2</v>
      </c>
      <c r="K76" s="56"/>
      <c r="L76" s="56"/>
      <c r="M76" s="33"/>
      <c r="N76" s="33" t="s">
        <v>85</v>
      </c>
      <c r="O76" s="445">
        <v>0.4</v>
      </c>
      <c r="P76" s="31"/>
      <c r="Q76" s="31"/>
      <c r="R76" s="31"/>
      <c r="S76" s="31"/>
      <c r="T76" s="31"/>
      <c r="U76" s="31"/>
      <c r="V76" s="29"/>
      <c r="W76" s="15"/>
      <c r="X76" s="6"/>
      <c r="Y76" s="6"/>
      <c r="Z76" s="6"/>
    </row>
    <row r="77" spans="1:26" s="7" customFormat="1" ht="12" customHeight="1" outlineLevel="1" x14ac:dyDescent="0.35">
      <c r="A77" s="4"/>
      <c r="B77" s="5"/>
      <c r="C77" s="16"/>
      <c r="D77" s="16"/>
      <c r="E77" s="16"/>
      <c r="F77" s="25"/>
      <c r="G77" s="33"/>
      <c r="H77" s="33" t="s">
        <v>76</v>
      </c>
      <c r="I77" s="445">
        <v>0.2</v>
      </c>
      <c r="K77" s="56"/>
      <c r="L77" s="56"/>
      <c r="M77" s="33"/>
      <c r="N77" s="33" t="s">
        <v>76</v>
      </c>
      <c r="O77" s="445">
        <v>0.4</v>
      </c>
      <c r="P77" s="31"/>
      <c r="Q77" s="31"/>
      <c r="R77" s="31"/>
      <c r="S77" s="31"/>
      <c r="T77" s="31"/>
      <c r="U77" s="31"/>
      <c r="V77" s="29"/>
      <c r="W77" s="15"/>
      <c r="X77" s="6"/>
      <c r="Y77" s="6"/>
      <c r="Z77" s="6"/>
    </row>
    <row r="78" spans="1:26" s="7" customFormat="1" ht="12" customHeight="1" outlineLevel="1" x14ac:dyDescent="0.35">
      <c r="A78" s="4"/>
      <c r="B78" s="5"/>
      <c r="C78" s="16"/>
      <c r="D78" s="16"/>
      <c r="E78" s="16"/>
      <c r="F78" s="25"/>
      <c r="G78" s="33"/>
      <c r="H78" s="33" t="s">
        <v>78</v>
      </c>
      <c r="I78" s="445">
        <v>0.3</v>
      </c>
      <c r="K78" s="56"/>
      <c r="L78" s="56"/>
      <c r="M78" s="33"/>
      <c r="N78" s="33" t="s">
        <v>78</v>
      </c>
      <c r="O78" s="445">
        <v>0.4</v>
      </c>
      <c r="P78" s="31"/>
      <c r="Q78" s="31"/>
      <c r="R78" s="31"/>
      <c r="S78" s="31"/>
      <c r="T78" s="31"/>
      <c r="U78" s="31"/>
      <c r="V78" s="29"/>
      <c r="W78" s="15"/>
      <c r="X78" s="6"/>
      <c r="Y78" s="6"/>
      <c r="Z78" s="6"/>
    </row>
    <row r="79" spans="1:26" s="7" customFormat="1" ht="12" customHeight="1" outlineLevel="1" x14ac:dyDescent="0.35">
      <c r="A79" s="4"/>
      <c r="B79" s="5"/>
      <c r="C79" s="16"/>
      <c r="D79" s="16"/>
      <c r="E79" s="16"/>
      <c r="F79" s="25"/>
      <c r="G79" s="33"/>
      <c r="H79" s="33" t="s">
        <v>81</v>
      </c>
      <c r="I79" s="445">
        <v>0.3</v>
      </c>
      <c r="J79" s="56"/>
      <c r="K79" s="56"/>
      <c r="L79" s="56"/>
      <c r="M79" s="33"/>
      <c r="N79" s="33" t="s">
        <v>81</v>
      </c>
      <c r="O79" s="445">
        <v>0.4</v>
      </c>
      <c r="P79" s="31"/>
      <c r="Q79" s="31"/>
      <c r="R79" s="31"/>
      <c r="S79" s="31"/>
      <c r="T79" s="31"/>
      <c r="U79" s="31"/>
      <c r="V79" s="29"/>
      <c r="W79" s="15"/>
      <c r="X79" s="6"/>
      <c r="Y79" s="6"/>
      <c r="Z79" s="6"/>
    </row>
    <row r="80" spans="1:26" s="7" customFormat="1" ht="12" customHeight="1" outlineLevel="1" x14ac:dyDescent="0.35">
      <c r="A80" s="4"/>
      <c r="B80" s="5"/>
      <c r="C80" s="16"/>
      <c r="D80" s="16"/>
      <c r="E80" s="16"/>
      <c r="F80" s="25"/>
      <c r="G80" s="33"/>
      <c r="H80" s="33" t="s">
        <v>82</v>
      </c>
      <c r="I80" s="445">
        <v>0.7</v>
      </c>
      <c r="J80" s="53"/>
      <c r="K80" s="53"/>
      <c r="L80" s="53"/>
      <c r="M80" s="33"/>
      <c r="N80" s="33" t="s">
        <v>82</v>
      </c>
      <c r="O80" s="445">
        <v>0.4</v>
      </c>
      <c r="P80" s="31"/>
      <c r="Q80" s="31"/>
      <c r="R80" s="31"/>
      <c r="S80" s="31"/>
      <c r="T80" s="31"/>
      <c r="U80" s="31"/>
      <c r="V80" s="29"/>
      <c r="W80" s="15"/>
      <c r="X80" s="6"/>
      <c r="Y80" s="6"/>
      <c r="Z80" s="6"/>
    </row>
    <row r="81" spans="1:26" s="7" customFormat="1" ht="12" customHeight="1" outlineLevel="1" x14ac:dyDescent="0.3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35">
      <c r="A82" s="4"/>
      <c r="B82" s="5"/>
      <c r="C82" s="16"/>
      <c r="D82" s="16"/>
      <c r="E82" s="16"/>
      <c r="F82" s="25"/>
      <c r="G82" s="33" t="s">
        <v>64</v>
      </c>
      <c r="H82" s="33"/>
      <c r="I82" s="55"/>
      <c r="J82" s="53"/>
      <c r="K82" s="53"/>
      <c r="L82" s="53"/>
      <c r="M82" s="33" t="s">
        <v>506</v>
      </c>
      <c r="N82" s="33"/>
      <c r="O82" s="55"/>
      <c r="P82" s="31"/>
      <c r="Q82" s="31"/>
      <c r="R82" s="31"/>
      <c r="S82" s="31"/>
      <c r="T82" s="31"/>
      <c r="U82" s="31"/>
      <c r="V82" s="29"/>
      <c r="W82" s="15"/>
      <c r="X82" s="6"/>
      <c r="Y82" s="6"/>
      <c r="Z82" s="6"/>
    </row>
    <row r="83" spans="1:26" s="7" customFormat="1" ht="12" customHeight="1" outlineLevel="1" x14ac:dyDescent="0.35">
      <c r="A83" s="4"/>
      <c r="B83" s="5"/>
      <c r="C83" s="16"/>
      <c r="D83" s="16"/>
      <c r="E83" s="16"/>
      <c r="F83" s="25"/>
      <c r="G83" s="33"/>
      <c r="H83" s="33"/>
      <c r="I83" s="55" t="s">
        <v>422</v>
      </c>
      <c r="J83" s="53"/>
      <c r="K83" s="53"/>
      <c r="L83" s="53"/>
      <c r="M83" s="33"/>
      <c r="N83" s="33"/>
      <c r="O83" s="55" t="s">
        <v>429</v>
      </c>
      <c r="P83" s="31"/>
      <c r="Q83" s="31"/>
      <c r="R83" s="31"/>
      <c r="S83" s="31"/>
      <c r="T83" s="31"/>
      <c r="U83" s="31"/>
      <c r="V83" s="29"/>
      <c r="W83" s="15"/>
      <c r="X83" s="6"/>
      <c r="Y83" s="6"/>
      <c r="Z83" s="6"/>
    </row>
    <row r="84" spans="1:26" s="7" customFormat="1" ht="12" customHeight="1" outlineLevel="1" x14ac:dyDescent="0.35">
      <c r="A84" s="4"/>
      <c r="B84" s="5"/>
      <c r="C84" s="16"/>
      <c r="D84" s="16"/>
      <c r="E84" s="16"/>
      <c r="F84" s="25"/>
      <c r="G84" s="33"/>
      <c r="H84" s="33" t="s">
        <v>77</v>
      </c>
      <c r="I84" s="445">
        <v>0.94</v>
      </c>
      <c r="J84" s="53"/>
      <c r="K84" s="56"/>
      <c r="L84" s="56"/>
      <c r="M84" s="33"/>
      <c r="N84" s="33" t="s">
        <v>77</v>
      </c>
      <c r="O84" s="445">
        <v>2</v>
      </c>
      <c r="P84" s="31"/>
      <c r="Q84" s="31"/>
      <c r="R84" s="31"/>
      <c r="S84" s="31"/>
      <c r="T84" s="31"/>
      <c r="U84" s="31"/>
      <c r="V84" s="29"/>
      <c r="W84" s="15"/>
      <c r="X84" s="6"/>
      <c r="Y84" s="6"/>
      <c r="Z84" s="6"/>
    </row>
    <row r="85" spans="1:26" s="7" customFormat="1" ht="12" customHeight="1" outlineLevel="1" x14ac:dyDescent="0.35">
      <c r="A85" s="4"/>
      <c r="B85" s="5"/>
      <c r="C85" s="16"/>
      <c r="D85" s="16"/>
      <c r="E85" s="16"/>
      <c r="F85" s="25"/>
      <c r="G85" s="33"/>
      <c r="H85" s="33" t="s">
        <v>80</v>
      </c>
      <c r="I85" s="445">
        <v>0.94</v>
      </c>
      <c r="J85" s="53"/>
      <c r="K85" s="56"/>
      <c r="L85" s="56"/>
      <c r="M85" s="33"/>
      <c r="N85" s="33" t="s">
        <v>80</v>
      </c>
      <c r="O85" s="445">
        <v>2</v>
      </c>
      <c r="P85" s="31"/>
      <c r="Q85" s="31"/>
      <c r="R85" s="31"/>
      <c r="S85" s="31"/>
      <c r="T85" s="31"/>
      <c r="U85" s="31"/>
      <c r="V85" s="29"/>
      <c r="W85" s="15"/>
      <c r="X85" s="6"/>
      <c r="Y85" s="6"/>
      <c r="Z85" s="6"/>
    </row>
    <row r="86" spans="1:26" s="7" customFormat="1" ht="12" customHeight="1" outlineLevel="1" x14ac:dyDescent="0.35">
      <c r="A86" s="4"/>
      <c r="B86" s="5"/>
      <c r="C86" s="16"/>
      <c r="D86" s="16"/>
      <c r="E86" s="16"/>
      <c r="F86" s="25"/>
      <c r="G86" s="33"/>
      <c r="H86" s="33" t="s">
        <v>79</v>
      </c>
      <c r="I86" s="445">
        <v>0.94</v>
      </c>
      <c r="J86" s="53"/>
      <c r="K86" s="56"/>
      <c r="L86" s="56"/>
      <c r="M86" s="33"/>
      <c r="N86" s="33" t="s">
        <v>79</v>
      </c>
      <c r="O86" s="445">
        <v>2</v>
      </c>
      <c r="P86" s="31"/>
      <c r="Q86" s="31"/>
      <c r="R86" s="31"/>
      <c r="S86" s="31"/>
      <c r="T86" s="31"/>
      <c r="U86" s="31"/>
      <c r="V86" s="29"/>
      <c r="W86" s="15"/>
      <c r="X86" s="6"/>
      <c r="Y86" s="6"/>
      <c r="Z86" s="6"/>
    </row>
    <row r="87" spans="1:26" s="7" customFormat="1" ht="12" customHeight="1" outlineLevel="1" x14ac:dyDescent="0.35">
      <c r="A87" s="4"/>
      <c r="B87" s="5"/>
      <c r="C87" s="16"/>
      <c r="D87" s="16"/>
      <c r="E87" s="16"/>
      <c r="F87" s="25"/>
      <c r="G87" s="33"/>
      <c r="H87" s="33" t="s">
        <v>85</v>
      </c>
      <c r="I87" s="445">
        <v>0.97</v>
      </c>
      <c r="J87" s="53"/>
      <c r="K87" s="56"/>
      <c r="L87" s="56"/>
      <c r="M87" s="33"/>
      <c r="N87" s="33" t="s">
        <v>85</v>
      </c>
      <c r="O87" s="445">
        <v>2</v>
      </c>
      <c r="P87" s="31"/>
      <c r="Q87" s="31"/>
      <c r="R87" s="31"/>
      <c r="S87" s="31"/>
      <c r="T87" s="31"/>
      <c r="U87" s="31"/>
      <c r="V87" s="29"/>
      <c r="W87" s="15"/>
      <c r="X87" s="6"/>
      <c r="Y87" s="6"/>
      <c r="Z87" s="6"/>
    </row>
    <row r="88" spans="1:26" s="7" customFormat="1" ht="12" customHeight="1" outlineLevel="1" x14ac:dyDescent="0.35">
      <c r="A88" s="4"/>
      <c r="B88" s="5"/>
      <c r="C88" s="16"/>
      <c r="D88" s="16"/>
      <c r="E88" s="16"/>
      <c r="F88" s="25"/>
      <c r="G88" s="33"/>
      <c r="H88" s="33" t="s">
        <v>76</v>
      </c>
      <c r="I88" s="445">
        <v>0.97</v>
      </c>
      <c r="J88" s="53"/>
      <c r="K88" s="56"/>
      <c r="L88" s="56"/>
      <c r="M88" s="33"/>
      <c r="N88" s="33" t="s">
        <v>76</v>
      </c>
      <c r="O88" s="445">
        <v>2</v>
      </c>
      <c r="P88" s="31"/>
      <c r="Q88" s="31"/>
      <c r="R88" s="31"/>
      <c r="S88" s="31"/>
      <c r="T88" s="31"/>
      <c r="U88" s="31"/>
      <c r="V88" s="29"/>
      <c r="W88" s="15"/>
      <c r="X88" s="6"/>
      <c r="Y88" s="6"/>
      <c r="Z88" s="6"/>
    </row>
    <row r="89" spans="1:26" s="7" customFormat="1" ht="12" customHeight="1" outlineLevel="1" x14ac:dyDescent="0.35">
      <c r="A89" s="4"/>
      <c r="B89" s="5"/>
      <c r="C89" s="16"/>
      <c r="D89" s="16"/>
      <c r="E89" s="16"/>
      <c r="F89" s="25"/>
      <c r="G89" s="33"/>
      <c r="H89" s="33" t="s">
        <v>78</v>
      </c>
      <c r="I89" s="445">
        <v>0.9</v>
      </c>
      <c r="J89" s="53"/>
      <c r="K89" s="56"/>
      <c r="L89" s="56"/>
      <c r="M89" s="33"/>
      <c r="N89" s="33" t="s">
        <v>78</v>
      </c>
      <c r="O89" s="445">
        <v>2</v>
      </c>
      <c r="P89" s="31"/>
      <c r="Q89" s="31"/>
      <c r="R89" s="31"/>
      <c r="S89" s="31"/>
      <c r="T89" s="31"/>
      <c r="U89" s="31"/>
      <c r="V89" s="29"/>
      <c r="W89" s="15"/>
      <c r="X89" s="6"/>
      <c r="Y89" s="6"/>
      <c r="Z89" s="6"/>
    </row>
    <row r="90" spans="1:26" s="7" customFormat="1" ht="12" customHeight="1" outlineLevel="1" x14ac:dyDescent="0.35">
      <c r="A90" s="4"/>
      <c r="B90" s="5"/>
      <c r="C90" s="16"/>
      <c r="D90" s="16"/>
      <c r="E90" s="16"/>
      <c r="F90" s="25"/>
      <c r="G90" s="33"/>
      <c r="H90" s="33" t="s">
        <v>81</v>
      </c>
      <c r="I90" s="445">
        <v>0.9</v>
      </c>
      <c r="J90" s="56"/>
      <c r="K90" s="56"/>
      <c r="L90" s="56"/>
      <c r="M90" s="33"/>
      <c r="N90" s="33" t="s">
        <v>81</v>
      </c>
      <c r="O90" s="445">
        <v>2</v>
      </c>
      <c r="P90" s="31"/>
      <c r="Q90" s="31"/>
      <c r="R90" s="31"/>
      <c r="S90" s="31"/>
      <c r="T90" s="31"/>
      <c r="U90" s="31"/>
      <c r="V90" s="29"/>
      <c r="W90" s="15"/>
      <c r="X90" s="6"/>
      <c r="Y90" s="6"/>
      <c r="Z90" s="6"/>
    </row>
    <row r="91" spans="1:26" s="7" customFormat="1" ht="12" customHeight="1" outlineLevel="1" x14ac:dyDescent="0.35">
      <c r="A91" s="4"/>
      <c r="B91" s="5"/>
      <c r="C91" s="16"/>
      <c r="D91" s="16"/>
      <c r="E91" s="16"/>
      <c r="F91" s="25"/>
      <c r="G91" s="33"/>
      <c r="H91" s="33" t="s">
        <v>82</v>
      </c>
      <c r="I91" s="445">
        <v>1</v>
      </c>
      <c r="J91" s="56"/>
      <c r="K91" s="56"/>
      <c r="L91" s="56"/>
      <c r="M91" s="33"/>
      <c r="N91" s="33" t="s">
        <v>82</v>
      </c>
      <c r="O91" s="445">
        <v>2</v>
      </c>
      <c r="P91" s="31"/>
      <c r="Q91" s="31"/>
      <c r="R91" s="31"/>
      <c r="S91" s="31"/>
      <c r="T91" s="31"/>
      <c r="U91" s="31"/>
      <c r="V91" s="29"/>
      <c r="W91" s="15"/>
      <c r="X91" s="6"/>
      <c r="Y91" s="6"/>
      <c r="Z91" s="6"/>
    </row>
    <row r="92" spans="1:26" s="7" customFormat="1" ht="12" customHeight="1" outlineLevel="1" x14ac:dyDescent="0.3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35">
      <c r="A93" s="4"/>
      <c r="B93" s="5"/>
      <c r="C93" s="16"/>
      <c r="D93" s="16"/>
      <c r="E93" s="16"/>
      <c r="F93" s="25"/>
      <c r="G93" s="33" t="s">
        <v>417</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35">
      <c r="A94" s="4"/>
      <c r="B94" s="5"/>
      <c r="C94" s="16"/>
      <c r="D94" s="16"/>
      <c r="E94" s="16"/>
      <c r="F94" s="25"/>
      <c r="G94" s="33"/>
      <c r="H94" s="33"/>
      <c r="I94" s="158" t="s">
        <v>381</v>
      </c>
      <c r="J94" s="447" t="s">
        <v>418</v>
      </c>
      <c r="K94" s="447" t="s">
        <v>419</v>
      </c>
      <c r="L94" s="447" t="s">
        <v>420</v>
      </c>
      <c r="M94" s="447" t="s">
        <v>421</v>
      </c>
      <c r="N94" s="56"/>
      <c r="O94" s="56"/>
      <c r="P94" s="31"/>
      <c r="Q94" s="31"/>
      <c r="R94" s="31"/>
      <c r="S94" s="31"/>
      <c r="T94" s="31"/>
      <c r="U94" s="31"/>
      <c r="V94" s="29"/>
      <c r="W94" s="15"/>
      <c r="X94" s="6"/>
      <c r="Y94" s="6"/>
      <c r="Z94" s="6"/>
    </row>
    <row r="95" spans="1:26" s="7" customFormat="1" ht="12" customHeight="1" outlineLevel="1" x14ac:dyDescent="0.35">
      <c r="A95" s="4"/>
      <c r="B95" s="5"/>
      <c r="C95" s="16"/>
      <c r="D95" s="16"/>
      <c r="E95" s="16"/>
      <c r="F95" s="25"/>
      <c r="G95" s="33"/>
      <c r="H95" s="33" t="s">
        <v>77</v>
      </c>
      <c r="I95" s="445">
        <v>85</v>
      </c>
      <c r="J95" s="445">
        <v>58</v>
      </c>
      <c r="K95" s="445">
        <v>37</v>
      </c>
      <c r="L95" s="445">
        <v>37</v>
      </c>
      <c r="M95" s="445">
        <v>23</v>
      </c>
      <c r="N95" s="56"/>
      <c r="O95" s="56"/>
      <c r="P95" s="31"/>
      <c r="Q95" s="31"/>
      <c r="R95" s="31"/>
      <c r="S95" s="31"/>
      <c r="T95" s="31"/>
      <c r="U95" s="31"/>
      <c r="V95" s="29"/>
      <c r="W95" s="15"/>
      <c r="X95" s="6"/>
      <c r="Y95" s="6"/>
      <c r="Z95" s="6"/>
    </row>
    <row r="96" spans="1:26" s="7" customFormat="1" ht="12" customHeight="1" outlineLevel="1" x14ac:dyDescent="0.35">
      <c r="A96" s="4"/>
      <c r="B96" s="5"/>
      <c r="C96" s="16"/>
      <c r="D96" s="16"/>
      <c r="E96" s="16"/>
      <c r="F96" s="25"/>
      <c r="G96" s="33"/>
      <c r="H96" s="33" t="s">
        <v>80</v>
      </c>
      <c r="I96" s="445">
        <v>85</v>
      </c>
      <c r="J96" s="445">
        <v>58</v>
      </c>
      <c r="K96" s="445">
        <v>37</v>
      </c>
      <c r="L96" s="445">
        <v>37</v>
      </c>
      <c r="M96" s="445">
        <v>23</v>
      </c>
      <c r="N96" s="56"/>
      <c r="O96" s="56"/>
      <c r="P96" s="31"/>
      <c r="Q96" s="31"/>
      <c r="R96" s="31"/>
      <c r="S96" s="31"/>
      <c r="T96" s="31"/>
      <c r="U96" s="31"/>
      <c r="V96" s="29"/>
      <c r="W96" s="15"/>
      <c r="X96" s="6"/>
      <c r="Y96" s="6"/>
      <c r="Z96" s="6"/>
    </row>
    <row r="97" spans="1:26" s="7" customFormat="1" ht="12" customHeight="1" outlineLevel="1" x14ac:dyDescent="0.35">
      <c r="A97" s="4"/>
      <c r="B97" s="5"/>
      <c r="C97" s="16"/>
      <c r="D97" s="16"/>
      <c r="E97" s="16"/>
      <c r="F97" s="25"/>
      <c r="G97" s="33"/>
      <c r="H97" s="33" t="s">
        <v>79</v>
      </c>
      <c r="I97" s="445">
        <v>85</v>
      </c>
      <c r="J97" s="445">
        <v>58</v>
      </c>
      <c r="K97" s="445">
        <v>37</v>
      </c>
      <c r="L97" s="445">
        <v>37</v>
      </c>
      <c r="M97" s="445">
        <v>23</v>
      </c>
      <c r="N97" s="56"/>
      <c r="O97" s="56"/>
      <c r="P97" s="31"/>
      <c r="Q97" s="31"/>
      <c r="R97" s="31"/>
      <c r="S97" s="31"/>
      <c r="T97" s="31"/>
      <c r="U97" s="31"/>
      <c r="V97" s="29"/>
      <c r="W97" s="15"/>
      <c r="X97" s="6"/>
      <c r="Y97" s="6"/>
      <c r="Z97" s="6"/>
    </row>
    <row r="98" spans="1:26" s="7" customFormat="1" ht="12" customHeight="1" outlineLevel="1" x14ac:dyDescent="0.35">
      <c r="A98" s="4"/>
      <c r="B98" s="5"/>
      <c r="C98" s="16"/>
      <c r="D98" s="16"/>
      <c r="E98" s="16"/>
      <c r="F98" s="25"/>
      <c r="G98" s="33"/>
      <c r="H98" s="33" t="s">
        <v>85</v>
      </c>
      <c r="I98" s="445">
        <v>95</v>
      </c>
      <c r="J98" s="445">
        <v>64</v>
      </c>
      <c r="K98" s="445">
        <v>0</v>
      </c>
      <c r="L98" s="445">
        <v>52</v>
      </c>
      <c r="M98" s="445">
        <v>31</v>
      </c>
      <c r="N98" s="56"/>
      <c r="O98" s="56"/>
      <c r="P98" s="31"/>
      <c r="Q98" s="31"/>
      <c r="R98" s="31"/>
      <c r="S98" s="31"/>
      <c r="T98" s="31"/>
      <c r="U98" s="31"/>
      <c r="V98" s="29"/>
      <c r="W98" s="15"/>
      <c r="X98" s="6"/>
      <c r="Y98" s="6"/>
      <c r="Z98" s="6"/>
    </row>
    <row r="99" spans="1:26" s="7" customFormat="1" ht="12" customHeight="1" outlineLevel="1" x14ac:dyDescent="0.35">
      <c r="A99" s="4"/>
      <c r="B99" s="5"/>
      <c r="C99" s="16"/>
      <c r="D99" s="16"/>
      <c r="E99" s="16"/>
      <c r="F99" s="25"/>
      <c r="G99" s="33"/>
      <c r="H99" s="33" t="s">
        <v>76</v>
      </c>
      <c r="I99" s="445">
        <v>95</v>
      </c>
      <c r="J99" s="445">
        <v>64</v>
      </c>
      <c r="K99" s="445">
        <v>0</v>
      </c>
      <c r="L99" s="445">
        <v>52</v>
      </c>
      <c r="M99" s="445">
        <v>31</v>
      </c>
      <c r="N99" s="56"/>
      <c r="O99" s="56"/>
      <c r="P99" s="31"/>
      <c r="Q99" s="31"/>
      <c r="R99" s="31"/>
      <c r="S99" s="31"/>
      <c r="T99" s="31"/>
      <c r="U99" s="31"/>
      <c r="V99" s="29"/>
      <c r="W99" s="15"/>
      <c r="X99" s="6"/>
      <c r="Y99" s="6"/>
      <c r="Z99" s="6"/>
    </row>
    <row r="100" spans="1:26" s="7" customFormat="1" ht="12" customHeight="1" outlineLevel="1" x14ac:dyDescent="0.35">
      <c r="A100" s="4"/>
      <c r="B100" s="5"/>
      <c r="C100" s="16"/>
      <c r="D100" s="16"/>
      <c r="E100" s="16"/>
      <c r="F100" s="25"/>
      <c r="G100" s="33"/>
      <c r="H100" s="33" t="s">
        <v>78</v>
      </c>
      <c r="I100" s="445">
        <v>90</v>
      </c>
      <c r="J100" s="445">
        <v>64</v>
      </c>
      <c r="K100" s="445">
        <v>0</v>
      </c>
      <c r="L100" s="445">
        <v>58</v>
      </c>
      <c r="M100" s="445">
        <v>35</v>
      </c>
      <c r="N100" s="56"/>
      <c r="O100" s="56"/>
      <c r="P100" s="31"/>
      <c r="Q100" s="31"/>
      <c r="R100" s="31"/>
      <c r="S100" s="31"/>
      <c r="T100" s="31"/>
      <c r="U100" s="31"/>
      <c r="V100" s="29"/>
      <c r="W100" s="15"/>
      <c r="X100" s="6"/>
      <c r="Y100" s="6"/>
      <c r="Z100" s="6"/>
    </row>
    <row r="101" spans="1:26" s="7" customFormat="1" ht="12" customHeight="1" outlineLevel="1" x14ac:dyDescent="0.35">
      <c r="A101" s="4"/>
      <c r="B101" s="5"/>
      <c r="C101" s="16"/>
      <c r="D101" s="16"/>
      <c r="E101" s="16"/>
      <c r="F101" s="25"/>
      <c r="G101" s="33"/>
      <c r="H101" s="33" t="s">
        <v>81</v>
      </c>
      <c r="I101" s="445">
        <v>90</v>
      </c>
      <c r="J101" s="445">
        <v>64</v>
      </c>
      <c r="K101" s="445">
        <v>0</v>
      </c>
      <c r="L101" s="445">
        <v>58</v>
      </c>
      <c r="M101" s="445">
        <v>35</v>
      </c>
      <c r="N101" s="56"/>
      <c r="O101" s="56"/>
      <c r="P101" s="31"/>
      <c r="Q101" s="31"/>
      <c r="R101" s="31"/>
      <c r="S101" s="31"/>
      <c r="T101" s="31"/>
      <c r="U101" s="31"/>
      <c r="V101" s="29"/>
      <c r="W101" s="15"/>
      <c r="X101" s="6"/>
      <c r="Y101" s="6"/>
      <c r="Z101" s="6"/>
    </row>
    <row r="102" spans="1:26" s="7" customFormat="1" ht="12" customHeight="1" outlineLevel="1" x14ac:dyDescent="0.35">
      <c r="A102" s="4"/>
      <c r="B102" s="5"/>
      <c r="C102" s="16"/>
      <c r="D102" s="16"/>
      <c r="E102" s="16"/>
      <c r="F102" s="25"/>
      <c r="G102" s="33"/>
      <c r="H102" s="33" t="s">
        <v>82</v>
      </c>
      <c r="I102" s="445">
        <v>85</v>
      </c>
      <c r="J102" s="445">
        <v>70</v>
      </c>
      <c r="K102" s="445">
        <v>37</v>
      </c>
      <c r="L102" s="445">
        <v>37</v>
      </c>
      <c r="M102" s="445">
        <v>23</v>
      </c>
      <c r="N102" s="56"/>
      <c r="O102" s="56"/>
      <c r="P102" s="31"/>
      <c r="Q102" s="31"/>
      <c r="R102" s="31"/>
      <c r="S102" s="31"/>
      <c r="T102" s="31"/>
      <c r="U102" s="31"/>
      <c r="V102" s="29"/>
      <c r="W102" s="15"/>
      <c r="X102" s="6"/>
      <c r="Y102" s="6"/>
      <c r="Z102" s="6"/>
    </row>
    <row r="103" spans="1:26" s="7" customFormat="1" ht="12" customHeight="1" outlineLevel="1" x14ac:dyDescent="0.3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35">
      <c r="A104" s="4"/>
      <c r="B104" s="5"/>
      <c r="C104" s="16"/>
      <c r="D104" s="16"/>
      <c r="E104" s="16"/>
      <c r="F104" s="25"/>
      <c r="G104" s="33" t="s">
        <v>505</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35">
      <c r="A105" s="4"/>
      <c r="B105" s="5"/>
      <c r="C105" s="16"/>
      <c r="D105" s="16"/>
      <c r="E105" s="16"/>
      <c r="F105" s="25"/>
      <c r="G105" s="33"/>
      <c r="H105" s="33"/>
      <c r="I105" s="158" t="s">
        <v>381</v>
      </c>
      <c r="J105" s="447" t="s">
        <v>418</v>
      </c>
      <c r="K105" s="447" t="s">
        <v>419</v>
      </c>
      <c r="L105" s="447" t="s">
        <v>420</v>
      </c>
      <c r="M105" s="447" t="s">
        <v>421</v>
      </c>
      <c r="N105" s="56"/>
      <c r="O105" s="56"/>
      <c r="P105" s="31"/>
      <c r="Q105" s="31"/>
      <c r="R105" s="31"/>
      <c r="S105" s="31"/>
      <c r="T105" s="31"/>
      <c r="U105" s="31"/>
      <c r="V105" s="29"/>
      <c r="W105" s="15"/>
      <c r="X105" s="6"/>
      <c r="Y105" s="6"/>
      <c r="Z105" s="6"/>
    </row>
    <row r="106" spans="1:26" s="7" customFormat="1" ht="12" customHeight="1" outlineLevel="1" x14ac:dyDescent="0.35">
      <c r="A106" s="4"/>
      <c r="B106" s="5"/>
      <c r="C106" s="16"/>
      <c r="D106" s="16"/>
      <c r="E106" s="16"/>
      <c r="F106" s="25"/>
      <c r="G106" s="33"/>
      <c r="H106" s="33" t="s">
        <v>77</v>
      </c>
      <c r="I106" s="445">
        <v>0.05</v>
      </c>
      <c r="J106" s="445">
        <v>0.3</v>
      </c>
      <c r="K106" s="445">
        <v>0.3</v>
      </c>
      <c r="L106" s="445">
        <v>0.3</v>
      </c>
      <c r="M106" s="445">
        <v>0.3</v>
      </c>
      <c r="N106" s="56"/>
      <c r="O106" s="56"/>
      <c r="P106" s="31"/>
      <c r="Q106" s="31"/>
      <c r="R106" s="31"/>
      <c r="S106" s="31"/>
      <c r="T106" s="31"/>
      <c r="U106" s="31"/>
      <c r="V106" s="29"/>
      <c r="W106" s="15"/>
      <c r="X106" s="6"/>
      <c r="Y106" s="6"/>
      <c r="Z106" s="6"/>
    </row>
    <row r="107" spans="1:26" s="7" customFormat="1" ht="12" customHeight="1" outlineLevel="1" x14ac:dyDescent="0.35">
      <c r="A107" s="4"/>
      <c r="B107" s="5"/>
      <c r="C107" s="16"/>
      <c r="D107" s="16"/>
      <c r="E107" s="16"/>
      <c r="F107" s="25"/>
      <c r="G107" s="33"/>
      <c r="H107" s="33" t="s">
        <v>80</v>
      </c>
      <c r="I107" s="445">
        <v>0.05</v>
      </c>
      <c r="J107" s="445">
        <v>0.3</v>
      </c>
      <c r="K107" s="445">
        <v>0.3</v>
      </c>
      <c r="L107" s="445">
        <v>0.3</v>
      </c>
      <c r="M107" s="445">
        <v>0.3</v>
      </c>
      <c r="N107" s="56"/>
      <c r="O107" s="56"/>
      <c r="P107" s="31"/>
      <c r="Q107" s="31"/>
      <c r="R107" s="31"/>
      <c r="S107" s="31"/>
      <c r="T107" s="31"/>
      <c r="U107" s="31"/>
      <c r="V107" s="29"/>
      <c r="W107" s="15"/>
      <c r="X107" s="6"/>
      <c r="Y107" s="6"/>
      <c r="Z107" s="6"/>
    </row>
    <row r="108" spans="1:26" s="7" customFormat="1" ht="12" customHeight="1" outlineLevel="1" x14ac:dyDescent="0.35">
      <c r="A108" s="4"/>
      <c r="B108" s="5"/>
      <c r="C108" s="16"/>
      <c r="D108" s="16"/>
      <c r="E108" s="16"/>
      <c r="F108" s="25"/>
      <c r="G108" s="33"/>
      <c r="H108" s="33" t="s">
        <v>79</v>
      </c>
      <c r="I108" s="445">
        <v>0.05</v>
      </c>
      <c r="J108" s="445">
        <v>0.3</v>
      </c>
      <c r="K108" s="445">
        <v>0.3</v>
      </c>
      <c r="L108" s="445">
        <v>0.3</v>
      </c>
      <c r="M108" s="445">
        <v>0.3</v>
      </c>
      <c r="N108" s="56"/>
      <c r="O108" s="56"/>
      <c r="P108" s="31"/>
      <c r="Q108" s="31"/>
      <c r="R108" s="31"/>
      <c r="S108" s="31"/>
      <c r="T108" s="31"/>
      <c r="U108" s="31"/>
      <c r="V108" s="29"/>
      <c r="W108" s="15"/>
      <c r="X108" s="6"/>
      <c r="Y108" s="6"/>
      <c r="Z108" s="6"/>
    </row>
    <row r="109" spans="1:26" s="7" customFormat="1" ht="12" customHeight="1" outlineLevel="1" x14ac:dyDescent="0.35">
      <c r="A109" s="4"/>
      <c r="B109" s="5"/>
      <c r="C109" s="16"/>
      <c r="D109" s="16"/>
      <c r="E109" s="16"/>
      <c r="F109" s="25"/>
      <c r="G109" s="33"/>
      <c r="H109" s="33" t="s">
        <v>85</v>
      </c>
      <c r="I109" s="445">
        <v>0.05</v>
      </c>
      <c r="J109" s="445">
        <v>0.3</v>
      </c>
      <c r="K109" s="445">
        <v>0.3</v>
      </c>
      <c r="L109" s="445">
        <v>0.3</v>
      </c>
      <c r="M109" s="445">
        <v>0.3</v>
      </c>
      <c r="N109" s="56"/>
      <c r="O109" s="56"/>
      <c r="P109" s="31"/>
      <c r="Q109" s="31"/>
      <c r="R109" s="31"/>
      <c r="S109" s="31"/>
      <c r="T109" s="31"/>
      <c r="U109" s="31"/>
      <c r="V109" s="29"/>
      <c r="W109" s="15"/>
      <c r="X109" s="6"/>
      <c r="Y109" s="6"/>
      <c r="Z109" s="6"/>
    </row>
    <row r="110" spans="1:26" s="7" customFormat="1" ht="12" customHeight="1" outlineLevel="1" x14ac:dyDescent="0.35">
      <c r="A110" s="4"/>
      <c r="B110" s="5"/>
      <c r="C110" s="16"/>
      <c r="D110" s="16"/>
      <c r="E110" s="16"/>
      <c r="F110" s="25"/>
      <c r="G110" s="33"/>
      <c r="H110" s="33" t="s">
        <v>76</v>
      </c>
      <c r="I110" s="445">
        <v>0.05</v>
      </c>
      <c r="J110" s="445">
        <v>0.3</v>
      </c>
      <c r="K110" s="445">
        <v>0.3</v>
      </c>
      <c r="L110" s="445">
        <v>0.3</v>
      </c>
      <c r="M110" s="445">
        <v>0.3</v>
      </c>
      <c r="N110" s="56"/>
      <c r="O110" s="56"/>
      <c r="P110" s="31"/>
      <c r="Q110" s="31"/>
      <c r="R110" s="31"/>
      <c r="S110" s="31"/>
      <c r="T110" s="31"/>
      <c r="U110" s="31"/>
      <c r="V110" s="29"/>
      <c r="W110" s="15"/>
      <c r="X110" s="6"/>
      <c r="Y110" s="6"/>
      <c r="Z110" s="6"/>
    </row>
    <row r="111" spans="1:26" s="7" customFormat="1" ht="12" customHeight="1" outlineLevel="1" x14ac:dyDescent="0.35">
      <c r="A111" s="4"/>
      <c r="B111" s="5"/>
      <c r="C111" s="16"/>
      <c r="D111" s="16"/>
      <c r="E111" s="16"/>
      <c r="F111" s="25"/>
      <c r="G111" s="33"/>
      <c r="H111" s="33" t="s">
        <v>78</v>
      </c>
      <c r="I111" s="445">
        <v>0.05</v>
      </c>
      <c r="J111" s="445">
        <v>0.3</v>
      </c>
      <c r="K111" s="445">
        <v>0.3</v>
      </c>
      <c r="L111" s="445">
        <v>0.3</v>
      </c>
      <c r="M111" s="445">
        <v>0.3</v>
      </c>
      <c r="N111" s="56"/>
      <c r="O111" s="56"/>
      <c r="P111" s="31"/>
      <c r="Q111" s="31"/>
      <c r="R111" s="31"/>
      <c r="S111" s="31"/>
      <c r="T111" s="31"/>
      <c r="U111" s="31"/>
      <c r="V111" s="29"/>
      <c r="W111" s="15"/>
      <c r="X111" s="6"/>
      <c r="Y111" s="6"/>
      <c r="Z111" s="6"/>
    </row>
    <row r="112" spans="1:26" s="7" customFormat="1" ht="12" customHeight="1" outlineLevel="1" x14ac:dyDescent="0.35">
      <c r="A112" s="4"/>
      <c r="B112" s="5"/>
      <c r="C112" s="16"/>
      <c r="D112" s="16"/>
      <c r="E112" s="16"/>
      <c r="F112" s="25"/>
      <c r="G112" s="33"/>
      <c r="H112" s="33" t="s">
        <v>81</v>
      </c>
      <c r="I112" s="445">
        <v>0.05</v>
      </c>
      <c r="J112" s="445">
        <v>0.3</v>
      </c>
      <c r="K112" s="445">
        <v>0.3</v>
      </c>
      <c r="L112" s="445">
        <v>0.3</v>
      </c>
      <c r="M112" s="445">
        <v>0.3</v>
      </c>
      <c r="N112" s="56"/>
      <c r="O112" s="56"/>
      <c r="P112" s="31"/>
      <c r="Q112" s="31"/>
      <c r="R112" s="31"/>
      <c r="S112" s="31"/>
      <c r="T112" s="31"/>
      <c r="U112" s="31"/>
      <c r="V112" s="29"/>
      <c r="W112" s="15"/>
      <c r="X112" s="6"/>
      <c r="Y112" s="6"/>
      <c r="Z112" s="6"/>
    </row>
    <row r="113" spans="1:26" s="7" customFormat="1" ht="12" customHeight="1" outlineLevel="1" x14ac:dyDescent="0.35">
      <c r="A113" s="4"/>
      <c r="B113" s="5"/>
      <c r="C113" s="16"/>
      <c r="D113" s="16"/>
      <c r="E113" s="16"/>
      <c r="F113" s="25"/>
      <c r="G113" s="33"/>
      <c r="H113" s="33" t="s">
        <v>82</v>
      </c>
      <c r="I113" s="445">
        <v>0.05</v>
      </c>
      <c r="J113" s="445">
        <v>0.3</v>
      </c>
      <c r="K113" s="445">
        <v>0.3</v>
      </c>
      <c r="L113" s="445">
        <v>0.3</v>
      </c>
      <c r="M113" s="445">
        <v>0.3</v>
      </c>
      <c r="N113" s="56"/>
      <c r="O113" s="56"/>
      <c r="P113" s="31"/>
      <c r="Q113" s="31"/>
      <c r="R113" s="31"/>
      <c r="S113" s="31"/>
      <c r="T113" s="31"/>
      <c r="U113" s="31"/>
      <c r="V113" s="29"/>
      <c r="W113" s="15"/>
      <c r="X113" s="6"/>
      <c r="Y113" s="6"/>
      <c r="Z113" s="6"/>
    </row>
    <row r="114" spans="1:26" s="7" customFormat="1" ht="12.65" customHeight="1" outlineLevel="1" x14ac:dyDescent="0.3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35">
      <c r="A115" s="4"/>
      <c r="B115" s="5"/>
      <c r="C115" s="16"/>
      <c r="D115" s="16"/>
      <c r="E115" s="16"/>
      <c r="F115" s="25"/>
      <c r="G115" s="33" t="s">
        <v>424</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35">
      <c r="A116" s="4"/>
      <c r="B116" s="5"/>
      <c r="C116" s="16"/>
      <c r="D116" s="16"/>
      <c r="E116" s="16"/>
      <c r="F116" s="25"/>
      <c r="G116" s="33"/>
      <c r="H116" s="33"/>
      <c r="I116" s="158" t="s">
        <v>83</v>
      </c>
      <c r="J116" s="447" t="s">
        <v>80</v>
      </c>
      <c r="K116" s="447" t="s">
        <v>426</v>
      </c>
      <c r="L116" s="447" t="s">
        <v>427</v>
      </c>
      <c r="M116" s="56"/>
      <c r="N116" s="56"/>
      <c r="O116" s="56"/>
      <c r="P116" s="31"/>
      <c r="Q116" s="31"/>
      <c r="R116" s="31"/>
      <c r="S116" s="31"/>
      <c r="T116" s="31"/>
      <c r="U116" s="31"/>
      <c r="V116" s="29"/>
      <c r="W116" s="15"/>
      <c r="X116" s="6"/>
      <c r="Y116" s="6"/>
      <c r="Z116" s="6"/>
    </row>
    <row r="117" spans="1:26" s="7" customFormat="1" ht="12" customHeight="1" outlineLevel="1" x14ac:dyDescent="0.35">
      <c r="A117" s="4"/>
      <c r="B117" s="5"/>
      <c r="C117" s="16"/>
      <c r="D117" s="16"/>
      <c r="E117" s="16"/>
      <c r="F117" s="25"/>
      <c r="G117" s="33"/>
      <c r="H117" s="33" t="s">
        <v>77</v>
      </c>
      <c r="I117" s="445">
        <v>0.05</v>
      </c>
      <c r="J117" s="445">
        <v>0.04</v>
      </c>
      <c r="K117" s="445">
        <v>0.1</v>
      </c>
      <c r="L117" s="446">
        <f>1-SUM(I117:K117)</f>
        <v>0.81</v>
      </c>
      <c r="M117" s="56"/>
      <c r="N117" s="56"/>
      <c r="O117" s="56"/>
      <c r="P117" s="31"/>
      <c r="Q117" s="31"/>
      <c r="R117" s="31"/>
      <c r="S117" s="31"/>
      <c r="T117" s="31"/>
      <c r="U117" s="31"/>
      <c r="V117" s="29"/>
      <c r="W117" s="15"/>
      <c r="X117" s="6"/>
      <c r="Y117" s="6"/>
      <c r="Z117" s="6"/>
    </row>
    <row r="118" spans="1:26" s="7" customFormat="1" ht="12" customHeight="1" outlineLevel="1" x14ac:dyDescent="0.35">
      <c r="A118" s="4"/>
      <c r="B118" s="5"/>
      <c r="C118" s="16"/>
      <c r="D118" s="16"/>
      <c r="E118" s="16"/>
      <c r="F118" s="25"/>
      <c r="G118" s="33"/>
      <c r="H118" s="33" t="s">
        <v>80</v>
      </c>
      <c r="I118" s="445">
        <v>0.05</v>
      </c>
      <c r="J118" s="445">
        <v>0.04</v>
      </c>
      <c r="K118" s="445">
        <v>0.1</v>
      </c>
      <c r="L118" s="446">
        <f t="shared" ref="L118:L119" si="0">1-SUM(I118:K118)</f>
        <v>0.81</v>
      </c>
      <c r="M118" s="56"/>
      <c r="N118" s="56"/>
      <c r="O118" s="56"/>
      <c r="P118" s="31"/>
      <c r="Q118" s="31"/>
      <c r="R118" s="31"/>
      <c r="S118" s="31"/>
      <c r="T118" s="31"/>
      <c r="U118" s="31"/>
      <c r="V118" s="29"/>
      <c r="W118" s="15"/>
      <c r="X118" s="6"/>
      <c r="Y118" s="6"/>
      <c r="Z118" s="6"/>
    </row>
    <row r="119" spans="1:26" s="7" customFormat="1" ht="12" customHeight="1" outlineLevel="1" x14ac:dyDescent="0.35">
      <c r="A119" s="4"/>
      <c r="B119" s="5"/>
      <c r="C119" s="16"/>
      <c r="D119" s="16"/>
      <c r="E119" s="16"/>
      <c r="F119" s="25"/>
      <c r="G119" s="33"/>
      <c r="H119" s="33" t="s">
        <v>79</v>
      </c>
      <c r="I119" s="445">
        <v>0.05</v>
      </c>
      <c r="J119" s="445">
        <v>0.04</v>
      </c>
      <c r="K119" s="445">
        <v>0.1</v>
      </c>
      <c r="L119" s="446">
        <f t="shared" si="0"/>
        <v>0.81</v>
      </c>
      <c r="M119" s="56"/>
      <c r="N119" s="56"/>
      <c r="O119" s="56"/>
      <c r="P119" s="31"/>
      <c r="Q119" s="31"/>
      <c r="R119" s="31"/>
      <c r="S119" s="31"/>
      <c r="T119" s="31"/>
      <c r="U119" s="31"/>
      <c r="V119" s="29"/>
      <c r="W119" s="15"/>
      <c r="X119" s="6"/>
      <c r="Y119" s="6"/>
      <c r="Z119" s="6"/>
    </row>
    <row r="120" spans="1:26" s="7" customFormat="1" ht="12" customHeight="1" outlineLevel="1" x14ac:dyDescent="0.35">
      <c r="A120" s="4"/>
      <c r="B120" s="5"/>
      <c r="C120" s="16"/>
      <c r="D120" s="16"/>
      <c r="E120" s="16"/>
      <c r="F120" s="25"/>
      <c r="G120" s="33"/>
      <c r="H120" s="33" t="s">
        <v>85</v>
      </c>
      <c r="I120" s="445">
        <v>0.02</v>
      </c>
      <c r="J120" s="445">
        <v>0.03</v>
      </c>
      <c r="K120" s="445">
        <v>0.1</v>
      </c>
      <c r="L120" s="446">
        <f t="shared" ref="L120:L124" si="1">1-SUM(I120:K120)</f>
        <v>0.85</v>
      </c>
      <c r="M120" s="56"/>
      <c r="N120" s="56"/>
      <c r="O120" s="56"/>
      <c r="P120" s="31"/>
      <c r="Q120" s="31"/>
      <c r="R120" s="31"/>
      <c r="S120" s="31"/>
      <c r="T120" s="31"/>
      <c r="U120" s="31"/>
      <c r="V120" s="29"/>
      <c r="W120" s="15"/>
      <c r="X120" s="6"/>
      <c r="Y120" s="6"/>
      <c r="Z120" s="6"/>
    </row>
    <row r="121" spans="1:26" s="7" customFormat="1" ht="12" customHeight="1" outlineLevel="1" x14ac:dyDescent="0.35">
      <c r="A121" s="4"/>
      <c r="B121" s="5"/>
      <c r="C121" s="16"/>
      <c r="D121" s="16"/>
      <c r="E121" s="16"/>
      <c r="F121" s="25"/>
      <c r="G121" s="33"/>
      <c r="H121" s="33" t="s">
        <v>76</v>
      </c>
      <c r="I121" s="445">
        <v>0.02</v>
      </c>
      <c r="J121" s="445">
        <v>0.03</v>
      </c>
      <c r="K121" s="445">
        <v>0.1</v>
      </c>
      <c r="L121" s="446">
        <f t="shared" si="1"/>
        <v>0.85</v>
      </c>
      <c r="M121" s="56"/>
      <c r="N121" s="56"/>
      <c r="O121" s="56"/>
      <c r="P121" s="31"/>
      <c r="Q121" s="31"/>
      <c r="R121" s="31"/>
      <c r="S121" s="31"/>
      <c r="T121" s="31"/>
      <c r="U121" s="31"/>
      <c r="V121" s="29"/>
      <c r="W121" s="15"/>
      <c r="X121" s="6"/>
      <c r="Y121" s="6"/>
      <c r="Z121" s="6"/>
    </row>
    <row r="122" spans="1:26" s="7" customFormat="1" ht="12" customHeight="1" outlineLevel="1" x14ac:dyDescent="0.35">
      <c r="A122" s="4"/>
      <c r="B122" s="5"/>
      <c r="C122" s="16"/>
      <c r="D122" s="16"/>
      <c r="E122" s="16"/>
      <c r="F122" s="25"/>
      <c r="G122" s="33"/>
      <c r="H122" s="33" t="s">
        <v>78</v>
      </c>
      <c r="I122" s="445">
        <v>0.05</v>
      </c>
      <c r="J122" s="445">
        <v>0.05</v>
      </c>
      <c r="K122" s="445">
        <v>0.05</v>
      </c>
      <c r="L122" s="446">
        <f t="shared" si="1"/>
        <v>0.85</v>
      </c>
      <c r="M122" s="56"/>
      <c r="N122" s="56"/>
      <c r="O122" s="56"/>
      <c r="P122" s="31"/>
      <c r="Q122" s="31"/>
      <c r="R122" s="31"/>
      <c r="S122" s="31"/>
      <c r="T122" s="31"/>
      <c r="U122" s="31"/>
      <c r="V122" s="29"/>
      <c r="W122" s="15"/>
      <c r="X122" s="6"/>
      <c r="Y122" s="6"/>
      <c r="Z122" s="6"/>
    </row>
    <row r="123" spans="1:26" s="7" customFormat="1" ht="12" customHeight="1" outlineLevel="1" x14ac:dyDescent="0.35">
      <c r="A123" s="4"/>
      <c r="B123" s="5"/>
      <c r="C123" s="16"/>
      <c r="D123" s="16"/>
      <c r="E123" s="16"/>
      <c r="F123" s="25"/>
      <c r="G123" s="33"/>
      <c r="H123" s="33" t="s">
        <v>81</v>
      </c>
      <c r="I123" s="445">
        <v>0.05</v>
      </c>
      <c r="J123" s="445">
        <v>0.05</v>
      </c>
      <c r="K123" s="445">
        <v>0.05</v>
      </c>
      <c r="L123" s="446">
        <f t="shared" si="1"/>
        <v>0.85</v>
      </c>
      <c r="M123" s="56"/>
      <c r="N123" s="56"/>
      <c r="O123" s="56"/>
      <c r="P123" s="31"/>
      <c r="Q123" s="31"/>
      <c r="R123" s="31"/>
      <c r="S123" s="31"/>
      <c r="T123" s="31"/>
      <c r="U123" s="31"/>
      <c r="V123" s="29"/>
      <c r="W123" s="15"/>
      <c r="X123" s="6"/>
      <c r="Y123" s="6"/>
      <c r="Z123" s="6"/>
    </row>
    <row r="124" spans="1:26" s="7" customFormat="1" ht="12" customHeight="1" outlineLevel="1" x14ac:dyDescent="0.35">
      <c r="A124" s="4"/>
      <c r="B124" s="5"/>
      <c r="C124" s="16"/>
      <c r="D124" s="16"/>
      <c r="E124" s="16"/>
      <c r="F124" s="25"/>
      <c r="G124" s="33"/>
      <c r="H124" s="33" t="s">
        <v>82</v>
      </c>
      <c r="I124" s="445">
        <v>0.05</v>
      </c>
      <c r="J124" s="445">
        <v>0.04</v>
      </c>
      <c r="K124" s="445">
        <v>0.1</v>
      </c>
      <c r="L124" s="446">
        <f t="shared" si="1"/>
        <v>0.81</v>
      </c>
      <c r="M124" s="56"/>
      <c r="N124" s="56"/>
      <c r="O124" s="56"/>
      <c r="P124" s="31"/>
      <c r="Q124" s="31"/>
      <c r="R124" s="31"/>
      <c r="S124" s="31"/>
      <c r="T124" s="31"/>
      <c r="U124" s="31"/>
      <c r="V124" s="29"/>
      <c r="W124" s="15"/>
      <c r="X124" s="6"/>
      <c r="Y124" s="6"/>
      <c r="Z124" s="6"/>
    </row>
    <row r="125" spans="1:26" s="7" customFormat="1" ht="12" customHeight="1" outlineLevel="1" x14ac:dyDescent="0.3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35">
      <c r="A126" s="4"/>
      <c r="B126" s="5"/>
      <c r="C126" s="16"/>
      <c r="D126" s="16"/>
      <c r="E126" s="16"/>
      <c r="F126" s="25"/>
      <c r="G126" s="33" t="s">
        <v>425</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35">
      <c r="A127" s="4"/>
      <c r="B127" s="5"/>
      <c r="C127" s="16"/>
      <c r="D127" s="16"/>
      <c r="E127" s="16"/>
      <c r="F127" s="25"/>
      <c r="G127" s="33"/>
      <c r="H127" s="33"/>
      <c r="I127" s="158" t="s">
        <v>83</v>
      </c>
      <c r="J127" s="447" t="s">
        <v>80</v>
      </c>
      <c r="K127" s="447" t="s">
        <v>426</v>
      </c>
      <c r="L127" s="447" t="s">
        <v>427</v>
      </c>
      <c r="M127" s="56"/>
      <c r="N127" s="56"/>
      <c r="O127" s="56"/>
      <c r="P127" s="31"/>
      <c r="Q127" s="31"/>
      <c r="R127" s="31"/>
      <c r="S127" s="31"/>
      <c r="T127" s="31"/>
      <c r="U127" s="31"/>
      <c r="V127" s="29"/>
      <c r="W127" s="15"/>
      <c r="X127" s="6"/>
      <c r="Y127" s="6"/>
      <c r="Z127" s="6"/>
    </row>
    <row r="128" spans="1:26" s="7" customFormat="1" ht="12" customHeight="1" outlineLevel="1" x14ac:dyDescent="0.35">
      <c r="A128" s="4"/>
      <c r="B128" s="5"/>
      <c r="C128" s="16"/>
      <c r="D128" s="16"/>
      <c r="E128" s="16"/>
      <c r="F128" s="25"/>
      <c r="G128" s="33"/>
      <c r="H128" s="33" t="s">
        <v>77</v>
      </c>
      <c r="I128" s="445">
        <v>80</v>
      </c>
      <c r="J128" s="445">
        <v>51</v>
      </c>
      <c r="K128" s="445">
        <v>45</v>
      </c>
      <c r="L128" s="445">
        <v>30</v>
      </c>
      <c r="M128" s="56"/>
      <c r="N128" s="56"/>
      <c r="O128" s="56"/>
      <c r="P128" s="31"/>
      <c r="Q128" s="31"/>
      <c r="R128" s="31"/>
      <c r="S128" s="31"/>
      <c r="T128" s="31"/>
      <c r="U128" s="31"/>
      <c r="V128" s="29"/>
      <c r="W128" s="15"/>
      <c r="X128" s="6"/>
      <c r="Y128" s="6"/>
      <c r="Z128" s="6"/>
    </row>
    <row r="129" spans="1:26" s="7" customFormat="1" ht="12" customHeight="1" outlineLevel="1" x14ac:dyDescent="0.35">
      <c r="A129" s="4"/>
      <c r="B129" s="5"/>
      <c r="C129" s="16"/>
      <c r="D129" s="16"/>
      <c r="E129" s="16"/>
      <c r="F129" s="25"/>
      <c r="G129" s="33"/>
      <c r="H129" s="33" t="s">
        <v>80</v>
      </c>
      <c r="I129" s="445">
        <v>80</v>
      </c>
      <c r="J129" s="445">
        <v>51</v>
      </c>
      <c r="K129" s="445">
        <v>45</v>
      </c>
      <c r="L129" s="445">
        <v>30</v>
      </c>
      <c r="M129" s="56"/>
      <c r="N129" s="56"/>
      <c r="O129" s="56"/>
      <c r="P129" s="31"/>
      <c r="Q129" s="31"/>
      <c r="R129" s="31"/>
      <c r="S129" s="31"/>
      <c r="T129" s="31"/>
      <c r="U129" s="31"/>
      <c r="V129" s="29"/>
      <c r="W129" s="15"/>
      <c r="X129" s="6"/>
      <c r="Y129" s="6"/>
      <c r="Z129" s="6"/>
    </row>
    <row r="130" spans="1:26" s="7" customFormat="1" ht="12" customHeight="1" outlineLevel="1" x14ac:dyDescent="0.35">
      <c r="A130" s="4"/>
      <c r="B130" s="5"/>
      <c r="C130" s="16"/>
      <c r="D130" s="16"/>
      <c r="E130" s="16"/>
      <c r="F130" s="25"/>
      <c r="G130" s="33"/>
      <c r="H130" s="33" t="s">
        <v>79</v>
      </c>
      <c r="I130" s="445">
        <v>80</v>
      </c>
      <c r="J130" s="445">
        <v>51</v>
      </c>
      <c r="K130" s="445">
        <v>45</v>
      </c>
      <c r="L130" s="445">
        <v>30</v>
      </c>
      <c r="M130" s="56"/>
      <c r="N130" s="56"/>
      <c r="O130" s="56"/>
      <c r="P130" s="31"/>
      <c r="Q130" s="31"/>
      <c r="R130" s="31"/>
      <c r="S130" s="31"/>
      <c r="T130" s="31"/>
      <c r="U130" s="31"/>
      <c r="V130" s="29"/>
      <c r="W130" s="15"/>
      <c r="X130" s="6"/>
      <c r="Y130" s="6"/>
      <c r="Z130" s="6"/>
    </row>
    <row r="131" spans="1:26" s="7" customFormat="1" ht="12" customHeight="1" outlineLevel="1" x14ac:dyDescent="0.35">
      <c r="A131" s="4"/>
      <c r="B131" s="5"/>
      <c r="C131" s="16"/>
      <c r="D131" s="16"/>
      <c r="E131" s="16"/>
      <c r="F131" s="25"/>
      <c r="G131" s="33"/>
      <c r="H131" s="33" t="s">
        <v>85</v>
      </c>
      <c r="I131" s="445">
        <v>89</v>
      </c>
      <c r="J131" s="445">
        <v>68</v>
      </c>
      <c r="K131" s="445">
        <v>46</v>
      </c>
      <c r="L131" s="445">
        <v>33</v>
      </c>
      <c r="M131" s="56"/>
      <c r="N131" s="56"/>
      <c r="O131" s="56"/>
      <c r="P131" s="31"/>
      <c r="Q131" s="31"/>
      <c r="R131" s="31"/>
      <c r="S131" s="31"/>
      <c r="T131" s="31"/>
      <c r="U131" s="31"/>
      <c r="V131" s="29"/>
      <c r="W131" s="15"/>
      <c r="X131" s="6"/>
      <c r="Y131" s="6"/>
      <c r="Z131" s="6"/>
    </row>
    <row r="132" spans="1:26" s="7" customFormat="1" ht="12" customHeight="1" outlineLevel="1" x14ac:dyDescent="0.35">
      <c r="A132" s="4"/>
      <c r="B132" s="5"/>
      <c r="C132" s="16"/>
      <c r="D132" s="16"/>
      <c r="E132" s="16"/>
      <c r="F132" s="25"/>
      <c r="G132" s="33"/>
      <c r="H132" s="33" t="s">
        <v>76</v>
      </c>
      <c r="I132" s="445">
        <v>89</v>
      </c>
      <c r="J132" s="445">
        <v>68</v>
      </c>
      <c r="K132" s="445">
        <v>46</v>
      </c>
      <c r="L132" s="445">
        <v>33</v>
      </c>
      <c r="M132" s="56"/>
      <c r="N132" s="56"/>
      <c r="O132" s="56"/>
      <c r="P132" s="31"/>
      <c r="Q132" s="31"/>
      <c r="R132" s="31"/>
      <c r="S132" s="31"/>
      <c r="T132" s="31"/>
      <c r="U132" s="31"/>
      <c r="V132" s="29"/>
      <c r="W132" s="15"/>
      <c r="X132" s="6"/>
      <c r="Y132" s="6"/>
      <c r="Z132" s="6"/>
    </row>
    <row r="133" spans="1:26" s="7" customFormat="1" ht="12" customHeight="1" outlineLevel="1" x14ac:dyDescent="0.35">
      <c r="A133" s="4"/>
      <c r="B133" s="5"/>
      <c r="C133" s="16"/>
      <c r="D133" s="16"/>
      <c r="E133" s="16"/>
      <c r="F133" s="25"/>
      <c r="G133" s="33"/>
      <c r="H133" s="33" t="s">
        <v>78</v>
      </c>
      <c r="I133" s="445">
        <v>85</v>
      </c>
      <c r="J133" s="445">
        <v>65</v>
      </c>
      <c r="K133" s="445">
        <v>56</v>
      </c>
      <c r="L133" s="445">
        <v>43</v>
      </c>
      <c r="M133" s="56"/>
      <c r="N133" s="56"/>
      <c r="O133" s="56"/>
      <c r="P133" s="31"/>
      <c r="Q133" s="31"/>
      <c r="R133" s="31"/>
      <c r="S133" s="31"/>
      <c r="T133" s="31"/>
      <c r="U133" s="31"/>
      <c r="V133" s="29"/>
      <c r="W133" s="15"/>
      <c r="X133" s="6"/>
      <c r="Y133" s="6"/>
      <c r="Z133" s="6"/>
    </row>
    <row r="134" spans="1:26" s="7" customFormat="1" ht="12" customHeight="1" outlineLevel="1" x14ac:dyDescent="0.35">
      <c r="A134" s="4"/>
      <c r="B134" s="5"/>
      <c r="C134" s="16"/>
      <c r="D134" s="16"/>
      <c r="E134" s="16"/>
      <c r="F134" s="25"/>
      <c r="G134" s="33"/>
      <c r="H134" s="33" t="s">
        <v>81</v>
      </c>
      <c r="I134" s="445">
        <v>85</v>
      </c>
      <c r="J134" s="445">
        <v>65</v>
      </c>
      <c r="K134" s="445">
        <v>56</v>
      </c>
      <c r="L134" s="445">
        <v>43</v>
      </c>
      <c r="M134" s="56"/>
      <c r="N134" s="56"/>
      <c r="O134" s="56"/>
      <c r="P134" s="31"/>
      <c r="Q134" s="31"/>
      <c r="R134" s="31"/>
      <c r="S134" s="31"/>
      <c r="T134" s="31"/>
      <c r="U134" s="31"/>
      <c r="V134" s="29"/>
      <c r="W134" s="15"/>
      <c r="X134" s="6"/>
      <c r="Y134" s="6"/>
      <c r="Z134" s="6"/>
    </row>
    <row r="135" spans="1:26" s="7" customFormat="1" ht="12" customHeight="1" outlineLevel="1" x14ac:dyDescent="0.35">
      <c r="A135" s="4"/>
      <c r="B135" s="5"/>
      <c r="C135" s="16"/>
      <c r="D135" s="16"/>
      <c r="E135" s="16"/>
      <c r="F135" s="25"/>
      <c r="G135" s="33"/>
      <c r="H135" s="33" t="s">
        <v>82</v>
      </c>
      <c r="I135" s="445">
        <v>80</v>
      </c>
      <c r="J135" s="445">
        <v>51</v>
      </c>
      <c r="K135" s="445">
        <v>45</v>
      </c>
      <c r="L135" s="445">
        <v>30</v>
      </c>
      <c r="M135" s="56"/>
      <c r="N135" s="56"/>
      <c r="O135" s="56"/>
      <c r="P135" s="31"/>
      <c r="Q135" s="31"/>
      <c r="R135" s="31"/>
      <c r="S135" s="31"/>
      <c r="T135" s="31"/>
      <c r="U135" s="31"/>
      <c r="V135" s="29"/>
      <c r="W135" s="15"/>
      <c r="X135" s="6"/>
      <c r="Y135" s="6"/>
      <c r="Z135" s="6"/>
    </row>
    <row r="136" spans="1:26" s="7" customFormat="1" ht="12" customHeight="1" outlineLevel="1" x14ac:dyDescent="0.3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3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3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3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3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3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3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3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15" customHeight="1" outlineLevel="1" x14ac:dyDescent="0.3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5" customHeight="1" outlineLevel="1" x14ac:dyDescent="0.3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3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108</v>
      </c>
      <c r="B2" s="378">
        <v>1500000</v>
      </c>
    </row>
    <row r="4" spans="1:2" x14ac:dyDescent="0.35">
      <c r="A4" s="72" t="s">
        <v>536</v>
      </c>
      <c r="B4" s="45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80" customFormat="1" ht="12" customHeight="1" outlineLevel="1" x14ac:dyDescent="0.3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3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15" customHeight="1" outlineLevel="1" thickBot="1" x14ac:dyDescent="0.4">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15" customHeight="1" outlineLevel="1" x14ac:dyDescent="0.3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35">
      <c r="A5" s="274"/>
      <c r="B5" s="275"/>
      <c r="C5" s="280"/>
      <c r="D5" s="280"/>
      <c r="E5" s="280"/>
      <c r="F5" s="281"/>
      <c r="G5" s="282" t="s">
        <v>540</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3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35">
      <c r="A7" s="274"/>
      <c r="B7" s="275"/>
      <c r="C7" s="285"/>
      <c r="D7" s="280"/>
      <c r="E7" s="285"/>
      <c r="F7" s="281"/>
      <c r="G7" s="287" t="s">
        <v>541</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3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35">
      <c r="A9" s="274"/>
      <c r="B9" s="275"/>
      <c r="C9" s="285"/>
      <c r="D9" s="285"/>
      <c r="E9" s="285"/>
      <c r="F9" s="285"/>
      <c r="G9" s="285"/>
      <c r="H9" s="285"/>
      <c r="I9" s="285"/>
      <c r="J9" s="458"/>
      <c r="K9" s="458"/>
      <c r="L9" s="458"/>
      <c r="M9" s="458"/>
      <c r="N9" s="458"/>
      <c r="O9" s="458"/>
      <c r="P9" s="458"/>
      <c r="Q9" s="458"/>
      <c r="R9" s="458"/>
      <c r="S9" s="458"/>
      <c r="T9" s="458"/>
      <c r="U9" s="458"/>
      <c r="V9" s="458"/>
      <c r="W9" s="284"/>
      <c r="X9" s="276"/>
      <c r="Y9" s="276"/>
      <c r="Z9" s="276"/>
    </row>
    <row r="10" spans="1:26" s="80" customFormat="1" ht="12" customHeight="1" outlineLevel="1" x14ac:dyDescent="0.35">
      <c r="A10" s="274"/>
      <c r="B10" s="275"/>
      <c r="C10" s="285"/>
      <c r="D10" s="285"/>
      <c r="E10" s="285"/>
      <c r="F10" s="285"/>
      <c r="G10" s="285"/>
      <c r="H10" s="285"/>
      <c r="I10" s="285"/>
      <c r="J10" s="285"/>
      <c r="K10" s="285"/>
      <c r="L10" s="458"/>
      <c r="M10" s="458"/>
      <c r="N10" s="458"/>
      <c r="O10" s="458"/>
      <c r="P10" s="458"/>
      <c r="Q10" s="458"/>
      <c r="R10" s="458"/>
      <c r="S10" s="458"/>
      <c r="T10" s="458"/>
      <c r="U10" s="458"/>
      <c r="V10" s="458"/>
      <c r="W10" s="284"/>
      <c r="X10" s="276"/>
      <c r="Y10" s="276"/>
      <c r="Z10" s="276"/>
    </row>
    <row r="11" spans="1:26" s="80" customFormat="1" ht="12" customHeight="1" outlineLevel="1" x14ac:dyDescent="0.35">
      <c r="A11" s="274"/>
      <c r="B11" s="275"/>
      <c r="C11" s="285"/>
      <c r="D11" s="285"/>
      <c r="E11" s="285"/>
      <c r="F11" s="285"/>
      <c r="G11" s="285"/>
      <c r="H11" s="285"/>
      <c r="I11" s="285"/>
      <c r="J11" s="291"/>
      <c r="K11" s="291"/>
      <c r="L11" s="291"/>
      <c r="M11" s="291"/>
      <c r="N11" s="291"/>
      <c r="O11" s="291"/>
      <c r="P11" s="292"/>
      <c r="Q11" s="292"/>
      <c r="R11" s="292"/>
      <c r="S11" s="458"/>
      <c r="T11" s="458"/>
      <c r="U11" s="458"/>
      <c r="V11" s="458"/>
      <c r="W11" s="284"/>
      <c r="X11" s="276"/>
      <c r="Y11" s="276"/>
      <c r="Z11" s="276"/>
    </row>
    <row r="12" spans="1:26" s="80" customFormat="1" ht="12" customHeight="1" outlineLevel="1" x14ac:dyDescent="0.35">
      <c r="A12" s="274"/>
      <c r="B12" s="275"/>
      <c r="C12" s="285"/>
      <c r="D12" s="285"/>
      <c r="E12" s="285"/>
      <c r="F12" s="285"/>
      <c r="G12" s="285"/>
      <c r="H12" s="285"/>
      <c r="I12" s="458"/>
      <c r="J12" s="291"/>
      <c r="K12" s="291"/>
      <c r="L12" s="291"/>
      <c r="M12" s="291"/>
      <c r="N12" s="291"/>
      <c r="O12" s="291"/>
      <c r="P12" s="292"/>
      <c r="Q12" s="292"/>
      <c r="R12" s="292"/>
      <c r="S12" s="458"/>
      <c r="T12" s="458"/>
      <c r="U12" s="458"/>
      <c r="V12" s="458"/>
      <c r="W12" s="284"/>
      <c r="X12" s="276"/>
      <c r="Y12" s="276"/>
      <c r="Z12" s="276"/>
    </row>
    <row r="13" spans="1:26" s="80" customFormat="1" ht="5.15" customHeight="1" outlineLevel="1" x14ac:dyDescent="0.35">
      <c r="A13" s="274"/>
      <c r="B13" s="275"/>
      <c r="C13" s="285"/>
      <c r="D13" s="285"/>
      <c r="E13" s="285"/>
      <c r="F13" s="285"/>
      <c r="G13" s="285"/>
      <c r="H13" s="285"/>
      <c r="I13" s="285"/>
      <c r="J13" s="291"/>
      <c r="K13" s="291"/>
      <c r="L13" s="292"/>
      <c r="M13" s="292"/>
      <c r="N13" s="292"/>
      <c r="O13" s="292"/>
      <c r="P13" s="292"/>
      <c r="Q13" s="292"/>
      <c r="R13" s="292"/>
      <c r="S13" s="458"/>
      <c r="T13" s="458"/>
      <c r="U13" s="458"/>
      <c r="V13" s="458"/>
      <c r="W13" s="284"/>
      <c r="X13" s="276"/>
      <c r="Y13" s="276"/>
      <c r="Z13" s="276"/>
    </row>
    <row r="14" spans="1:26" s="80" customFormat="1" ht="5.15" customHeight="1" outlineLevel="1" x14ac:dyDescent="0.3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3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35">
      <c r="A16" s="274"/>
      <c r="B16" s="275"/>
      <c r="C16" s="285"/>
      <c r="D16" s="285"/>
      <c r="E16" s="285"/>
      <c r="F16" s="293"/>
      <c r="G16" s="459" t="s">
        <v>542</v>
      </c>
      <c r="H16" s="242"/>
      <c r="I16" s="239"/>
      <c r="J16" s="460" t="s">
        <v>544</v>
      </c>
      <c r="K16" s="56"/>
      <c r="L16" s="56"/>
      <c r="O16" s="56"/>
      <c r="P16" s="298"/>
      <c r="Q16" s="298"/>
      <c r="R16" s="298"/>
      <c r="S16" s="298"/>
      <c r="T16" s="298"/>
      <c r="U16" s="298"/>
      <c r="V16" s="296"/>
      <c r="W16" s="284"/>
      <c r="X16" s="276"/>
      <c r="Y16" s="276"/>
      <c r="Z16" s="276"/>
    </row>
    <row r="17" spans="1:26" s="80" customFormat="1" ht="12" customHeight="1" outlineLevel="1" x14ac:dyDescent="0.35">
      <c r="A17" s="274"/>
      <c r="B17" s="275"/>
      <c r="C17" s="285"/>
      <c r="D17" s="285"/>
      <c r="E17" s="285"/>
      <c r="F17" s="293"/>
      <c r="G17" s="242" t="s">
        <v>543</v>
      </c>
      <c r="H17" s="242"/>
      <c r="I17" s="239"/>
      <c r="J17" s="242" t="s">
        <v>545</v>
      </c>
      <c r="K17" s="56"/>
      <c r="L17" s="56"/>
      <c r="O17" s="56"/>
      <c r="P17" s="298"/>
      <c r="Q17" s="298"/>
      <c r="R17" s="298"/>
      <c r="S17" s="298"/>
      <c r="T17" s="298"/>
      <c r="U17" s="298"/>
      <c r="V17" s="296"/>
      <c r="W17" s="284"/>
      <c r="X17" s="276"/>
      <c r="Y17" s="276"/>
      <c r="Z17" s="276"/>
    </row>
    <row r="18" spans="1:26" s="80" customFormat="1" ht="12" customHeight="1" outlineLevel="1" x14ac:dyDescent="0.35">
      <c r="A18" s="274"/>
      <c r="B18" s="275"/>
      <c r="C18" s="285"/>
      <c r="D18" s="285"/>
      <c r="E18" s="285"/>
      <c r="F18" s="293"/>
      <c r="G18" s="416" t="b">
        <v>0</v>
      </c>
      <c r="H18" s="242"/>
      <c r="I18" s="239"/>
      <c r="J18" s="416" t="b">
        <v>0</v>
      </c>
      <c r="K18" s="56"/>
      <c r="L18" s="56"/>
      <c r="O18" s="56"/>
      <c r="P18" s="298"/>
      <c r="Q18" s="298"/>
      <c r="R18" s="298"/>
      <c r="S18" s="298"/>
      <c r="T18" s="298"/>
      <c r="U18" s="298"/>
      <c r="V18" s="296"/>
      <c r="W18" s="284"/>
      <c r="X18" s="276"/>
      <c r="Y18" s="276"/>
      <c r="Z18" s="276"/>
    </row>
    <row r="19" spans="1:26" s="80" customFormat="1" ht="12" customHeight="1" outlineLevel="1" x14ac:dyDescent="0.3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3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3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3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3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3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3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3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3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15" customHeight="1" outlineLevel="1" x14ac:dyDescent="0.3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5" customHeight="1" outlineLevel="1" x14ac:dyDescent="0.3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3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3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144</vt:i4>
      </vt:variant>
    </vt:vector>
  </HeadingPairs>
  <TitlesOfParts>
    <vt:vector size="156" baseType="lpstr">
      <vt:lpstr>Home</vt:lpstr>
      <vt:lpstr>General</vt:lpstr>
      <vt:lpstr>Feed Budget</vt:lpstr>
      <vt:lpstr>Sup Feed</vt:lpstr>
      <vt:lpstr>Annual</vt:lpstr>
      <vt:lpstr>Crop</vt:lpstr>
      <vt:lpstr>Labour</vt:lpstr>
      <vt:lpstr>Sheep Regions</vt:lpstr>
      <vt:lpstr>Mach</vt:lpstr>
      <vt:lpstr>Stubble</vt:lpstr>
      <vt:lpstr>Finance</vt:lpstr>
      <vt:lpstr>Report Settings</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crop_monitoring</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feed_rate</vt:lpstr>
      <vt:lpstr>Crop!fert</vt:lpstr>
      <vt:lpstr>Crop!fert_by_lmu</vt:lpstr>
      <vt:lpstr>Crop!fert_info</vt:lpstr>
      <vt:lpstr>Crop!fert_passes</vt:lpstr>
      <vt:lpstr>fert_prep</vt:lpstr>
      <vt:lpstr>Crop!fixed_control</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i_hf</vt:lpstr>
      <vt:lpstr>i_store_fec_rep</vt:lpstr>
      <vt:lpstr>i_store_lw_rep</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 Regions'!test</vt:lpstr>
      <vt:lpstr>Mach!tillage_maint_lmu_adj</vt:lpstr>
      <vt:lpstr>time_between_pad</vt:lpstr>
      <vt:lpstr>time_fill_feeder</vt:lpstr>
      <vt:lpstr>Annual!Trampling</vt:lpstr>
      <vt:lpstr>trampling</vt:lpstr>
      <vt:lpstr>user_crop_rot</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2021-01-08T04:32:03Z</dcterms:modified>
</cp:coreProperties>
</file>