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33678703-CF9D-4AAE-B158-C60F4F20A0A5}" xr6:coauthVersionLast="45" xr6:coauthVersionMax="47" xr10:uidLastSave="{00000000-0000-0000-0000-000000000000}"/>
  <bookViews>
    <workbookView xWindow="28680" yWindow="-120" windowWidth="29040" windowHeight="158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StructuralSA!$R$45:$T$47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StructuralSA!$N$44:$Q$44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StructuralSA!$N$43:$Q$43</definedName>
    <definedName name="i_fvp_mask_offs">StructuralSA!$J$52:$O$52</definedName>
    <definedName name="i_generate_with_t" localSheetId="2">StructuralSA!$P$121</definedName>
    <definedName name="i_i_pos">Stock!$I$50</definedName>
    <definedName name="i_idx_k" localSheetId="0">General!$M$80:$M$115</definedName>
    <definedName name="i_idx_k1" localSheetId="0">General!$I$80:$I$96</definedName>
    <definedName name="i_idx_k2" localSheetId="0">General!$K$80:$K$98</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feedbud" localSheetId="3">'Report Settings'!$Q$18</definedName>
    <definedName name="i_store_ffcfw_rep">'Report Settings'!$G$18</definedName>
    <definedName name="i_store_lw_rep">'Report Settings'!$I$18</definedName>
    <definedName name="i_store_mort" localSheetId="3">'Report Settings'!$O$18</definedName>
    <definedName name="i_store_nv_rep">'Report Settings'!$K$18</definedName>
    <definedName name="i_store_on_hand_mort" localSheetId="3">'Report Settings'!$M$18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7" i="25" l="1"/>
  <c r="T46" i="25"/>
  <c r="T45" i="25"/>
  <c r="R56" i="25"/>
  <c r="Q56" i="25"/>
  <c r="P56" i="25"/>
  <c r="R55" i="25"/>
  <c r="Q55" i="25"/>
  <c r="P55" i="25"/>
  <c r="R54" i="25"/>
  <c r="Q54" i="25"/>
  <c r="P54" i="25"/>
  <c r="S45" i="25" l="1"/>
  <c r="S46" i="25"/>
  <c r="S47" i="25"/>
  <c r="R46" i="25" l="1"/>
  <c r="R47" i="25"/>
  <c r="R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all the singles were moved this value would be 10. However, single lamb survival is already low and the calculation is not representing the proportion that are moved this value is set to 0 so as to not overly penalise the ewe lambs that have few multiples and hence few singles would be moved.</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B0FD1B77-1C30-4193-9721-F5DAD73BB8ED}">
      <text>
        <r>
          <rPr>
            <b/>
            <sz val="9"/>
            <color indexed="81"/>
            <rFont val="Tahoma"/>
            <family val="2"/>
          </rPr>
          <t>Michael Young (21512438):</t>
        </r>
        <r>
          <rPr>
            <sz val="9"/>
            <color indexed="81"/>
            <rFont val="Tahoma"/>
            <family val="2"/>
          </rPr>
          <t xml:space="preserve">
end of joining (which allows the feed supply to be optimised for the joining period)</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Q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R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M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<sst xmlns="http://schemas.openxmlformats.org/spreadsheetml/2006/main" count="706" uniqueCount="382">
  <si>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</si>
  <si>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</si>
  <si>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</si>
  <si>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</si>
  <si>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</si>
  <si>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</si>
  <si>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</si>
  <si>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</si>
  <si>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</si>
  <si>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</si>
  <si>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</si>
  <si>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</si>
  <si>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</si>
  <si>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</si>
  <si>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</si>
  <si>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</si>
  <si>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</si>
  <si>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</si>
  <si>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</si>
  <si>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</si>
  <si>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</si>
  <si>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</si>
  <si>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</si>
  <si>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</si>
  <si>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</si>
  <si>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</si>
  <si>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</si>
  <si>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</si>
  <si>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</si>
  <si>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</si>
  <si>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</si>
  <si>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</si>
  <si>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</si>
  <si>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</si>
  <si>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</si>
  <si>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</si>
  <si>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</si>
  <si>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</si>
  <si>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</si>
  <si>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</si>
  <si>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</si>
  <si>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</si>
  <si>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</si>
  <si>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</si>
  <si>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</si>
  <si>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</si>
  <si>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</si>
  <si>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</si>
  <si>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</si>
  <si>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</si>
  <si>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</si>
  <si>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</si>
  <si>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</si>
  <si>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</si>
  <si>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</si>
  <si>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</si>
  <si>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</si>
  <si>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</si>
  <si>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</si>
  <si>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</si>
  <si>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</si>
  <si>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</si>
  <si>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</si>
  <si>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</si>
  <si>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</si>
  <si>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</si>
  <si>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</si>
  <si>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</si>
  <si>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</si>
  <si>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</si>
  <si>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</si>
  <si>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</si>
  <si>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</si>
  <si>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</si>
  <si>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</si>
  <si>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</si>
  <si>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</si>
  <si>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</si>
  <si>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</si>
  <si>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</si>
  <si>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</si>
  <si>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</si>
  <si>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</si>
  <si>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</si>
  <si>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</si>
  <si>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</si>
  <si>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</si>
  <si>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</si>
  <si>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</si>
  <si>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</si>
  <si>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</si>
  <si>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</si>
  <si>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</si>
  <si>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</si>
  <si>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</si>
  <si>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</si>
  <si>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</si>
  <si>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</si>
  <si>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</si>
  <si>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</si>
  <si>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</si>
  <si>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</si>
  <si>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</si>
  <si>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</si>
  <si>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</si>
  <si>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</si>
  <si>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</si>
  <si>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</si>
  <si>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</si>
  <si>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</si>
  <si>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</si>
  <si>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</si>
  <si>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</si>
  <si>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</si>
  <si>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</si>
  <si>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</si>
  <si>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</si>
  <si>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</si>
  <si>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</si>
  <si>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</si>
  <si>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</si>
  <si>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</si>
  <si>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</si>
  <si>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</si>
  <si>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</si>
  <si>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</si>
  <si>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</si>
  <si>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</si>
  <si>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</si>
  <si>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</si>
  <si>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</si>
  <si>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</si>
  <si>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</si>
  <si>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</si>
  <si>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</si>
  <si>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</si>
  <si>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</si>
  <si>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</si>
  <si>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</si>
  <si>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</si>
  <si>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</si>
  <si>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</si>
  <si>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</si>
  <si>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</si>
  <si>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</si>
  <si>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</si>
  <si>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</si>
  <si>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</si>
  <si>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</si>
  <si>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</si>
  <si>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</si>
  <si>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</si>
  <si>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</si>
  <si>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</si>
  <si>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</si>
  <si>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</si>
  <si>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</si>
  <si>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</si>
  <si>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</si>
  <si>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</si>
  <si>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</si>
  <si>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</si>
  <si>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</si>
  <si>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</si>
  <si>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</si>
  <si>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</si>
  <si>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</si>
  <si>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</si>
  <si>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</si>
  <si>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</si>
  <si>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</si>
  <si>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</si>
  <si>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</si>
  <si>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</si>
  <si>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</si>
  <si>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</si>
  <si>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</si>
  <si>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</si>
  <si>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</si>
  <si>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</si>
  <si>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</si>
  <si>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</si>
  <si>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</si>
  <si>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</si>
  <si>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</si>
  <si>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</si>
  <si>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</si>
  <si>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</si>
  <si>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</si>
  <si>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</si>
  <si>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</si>
  <si>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</si>
  <si>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</si>
  <si>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</si>
  <si>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</si>
  <si>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</si>
  <si>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</si>
  <si>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</si>
  <si>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</si>
  <si>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</si>
  <si>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</si>
  <si>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</si>
  <si>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</si>
  <si>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</si>
  <si>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</si>
  <si>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</si>
  <si>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</si>
  <si>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</si>
  <si>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</si>
  <si>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</si>
  <si>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</si>
  <si>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</si>
  <si>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</si>
  <si>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</si>
  <si>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</si>
  <si>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</si>
  <si>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</si>
  <si>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</si>
  <si>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</si>
  <si>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</si>
  <si>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</si>
  <si>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</si>
  <si>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</si>
  <si>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</si>
  <si>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</si>
  <si>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</si>
  <si>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</si>
  <si>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</si>
  <si>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</si>
  <si>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</si>
  <si>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</si>
  <si>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</si>
  <si>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</si>
  <si>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</si>
  <si>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</si>
  <si>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</si>
  <si>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</si>
  <si>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</si>
  <si>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</si>
  <si>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</si>
  <si>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</si>
  <si>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</si>
  <si>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</si>
  <si>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</si>
  <si>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</si>
  <si>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</si>
  <si>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</si>
  <si>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</si>
  <si>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</si>
  <si>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</si>
  <si>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</si>
  <si>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</si>
  <si>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</si>
  <si>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</si>
  <si>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</si>
  <si>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</si>
  <si>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</si>
  <si>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</si>
  <si>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</si>
  <si>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</si>
  <si>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</si>
  <si>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</si>
  <si>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</si>
  <si>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</si>
  <si>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</si>
  <si>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</si>
  <si>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</si>
  <si>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</si>
  <si>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</si>
  <si>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</si>
  <si>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</si>
  <si>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</si>
  <si>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</si>
  <si>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</si>
  <si>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</si>
  <si>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</si>
  <si>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</si>
  <si>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</si>
  <si>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</si>
  <si>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</si>
  <si>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</si>
  <si>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</si>
  <si>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</si>
  <si>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</si>
  <si>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</si>
  <si>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</si>
  <si>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</si>
  <si>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</si>
  <si>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</si>
  <si>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</si>
  <si>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</si>
  <si>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</si>
  <si>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</si>
  <si>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</si>
  <si>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</si>
  <si>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</si>
  <si>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</si>
  <si>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</si>
  <si>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</si>
  <si>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</si>
  <si>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</si>
  <si>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</si>
  <si>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</si>
  <si>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</si>
  <si>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</si>
  <si>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</si>
  <si>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</si>
  <si>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</si>
  <si>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</si>
  <si>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</si>
  <si>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</si>
  <si>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</si>
  <si>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</si>
  <si>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</si>
  <si>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</si>
  <si>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</si>
  <si>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</si>
  <si>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</si>
  <si>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</si>
  <si>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</si>
  <si>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</si>
  <si>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</si>
  <si>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</si>
  <si>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</si>
  <si>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</si>
  <si>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</si>
  <si>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</si>
  <si>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</si>
  <si>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</si>
  <si>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</si>
  <si>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</si>
  <si>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</si>
  <si>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</si>
  <si>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</si>
  <si>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</si>
  <si>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</si>
  <si>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</si>
  <si>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</si>
  <si>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</si>
  <si>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</si>
  <si>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</si>
  <si>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</si>
  <si>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</si>
  <si>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</si>
  <si>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</si>
  <si>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</si>
  <si>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</si>
  <si>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</si>
  <si>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</si>
  <si>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</si>
  <si>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</si>
  <si>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</si>
  <si>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</si>
  <si>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</si>
  <si>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</si>
  <si>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</si>
  <si>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</si>
  <si>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</si>
  <si>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</si>
  <si>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</si>
  <si>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</si>
  <si>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</si>
  <si>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</si>
  <si>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</si>
  <si>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</si>
  <si>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</si>
  <si>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</si>
  <si>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</si>
  <si>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</si>
  <si>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8Jun22: Change the range of the LW for the initial animals.
18Mar22: Change the default r2_inc to False now that a pickled feed supply is working.
20May21: Make the extra nut_spread_g1 = 0.1
1Apr19: Blank worksheet</t>
  </si>
  <si>
    <t>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</si>
  <si>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Chill adjustment scalar across the b1 axis</t>
  </si>
  <si>
    <t>FVP3</t>
  </si>
  <si>
    <t>FVP6</t>
  </si>
  <si>
    <t>NOTE</t>
  </si>
  <si>
    <t>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</si>
  <si>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FVP5 / U1</t>
  </si>
  <si>
    <t>FVP4 / U0</t>
  </si>
  <si>
    <t>FVP6 / U2</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</si>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</sst>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37">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AFO/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s/AFO/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7">
          <cell r="H17" t="str">
            <v>b</v>
          </cell>
        </row>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row r="266">
          <cell r="I266">
            <v>2019</v>
          </cell>
        </row>
      </sheetData>
      <sheetData sheetId="11">
        <row r="266">
          <cell r="I266" t="str">
            <v>4th cycle</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t="str">
            <v>Early brk</v>
          </cell>
          <cell r="U106" t="str">
            <v>Med brk</v>
          </cell>
          <cell r="V106" t="str">
            <v>Spring</v>
          </cell>
        </row>
        <row r="107">
          <cell r="R107">
            <v>43595</v>
          </cell>
          <cell r="T107">
            <v>105</v>
          </cell>
          <cell r="U107">
            <v>217</v>
          </cell>
          <cell r="V107">
            <v>287</v>
          </cell>
        </row>
        <row r="108">
          <cell r="R108">
            <v>43572</v>
          </cell>
          <cell r="T108">
            <v>105</v>
          </cell>
          <cell r="U108">
            <v>217</v>
          </cell>
          <cell r="V108">
            <v>287</v>
          </cell>
        </row>
        <row r="109">
          <cell r="R109">
            <v>43572</v>
          </cell>
          <cell r="T109">
            <v>105</v>
          </cell>
          <cell r="U109">
            <v>217</v>
          </cell>
          <cell r="V109">
            <v>287</v>
          </cell>
        </row>
        <row r="110">
          <cell r="R110">
            <v>43572</v>
          </cell>
          <cell r="T110">
            <v>105</v>
          </cell>
          <cell r="U110">
            <v>217</v>
          </cell>
          <cell r="V110">
            <v>287</v>
          </cell>
        </row>
        <row r="111">
          <cell r="R111">
            <v>43593</v>
          </cell>
          <cell r="T111">
            <v>105</v>
          </cell>
          <cell r="U111">
            <v>217</v>
          </cell>
          <cell r="V111">
            <v>287</v>
          </cell>
        </row>
        <row r="112">
          <cell r="R112">
            <v>43593</v>
          </cell>
          <cell r="T112">
            <v>105</v>
          </cell>
          <cell r="U112">
            <v>217</v>
          </cell>
          <cell r="V112">
            <v>287</v>
          </cell>
        </row>
        <row r="113">
          <cell r="R113">
            <v>43593</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opLeftCell="A6" workbookViewId="0">
      <pane xSplit="9" ySplit="10" topLeftCell="J103" activePane="bottomRight" state="frozen"/>
      <selection activeCell="A6" sqref="A6"/>
      <selection pane="topRight" activeCell="J6" sqref="J6"/>
      <selection pane="bottomLeft" activeCell="A21" sqref="A21"/>
      <selection pane="bottomRight" activeCell="N109" sqref="N10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44371.659649305599</v>
      </c>
      <c r="J13" s="230" t="s">
        <v>298</v>
      </c>
      <c r="K13" s="231"/>
      <c r="L13" s="231"/>
      <c r="M13" s="231"/>
      <c r="N13" s="231"/>
      <c r="O13" s="231"/>
      <c r="P13" s="231"/>
      <c r="Q13" s="231"/>
      <c r="R13" s="231"/>
      <c r="S13" s="231"/>
      <c r="T13" s="232"/>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7">
        <v>44719.411846643503</v>
      </c>
      <c r="J14" s="233" t="s">
        <v>367</v>
      </c>
      <c r="K14" s="234"/>
      <c r="L14" s="234"/>
      <c r="M14" s="234"/>
      <c r="N14" s="234"/>
      <c r="O14" s="234"/>
      <c r="P14" s="234"/>
      <c r="Q14" s="234"/>
      <c r="R14" s="234"/>
      <c r="S14" s="234"/>
      <c r="T14" s="234"/>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01"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101" t="b">
        <v>1</v>
      </c>
      <c r="J47" s="101" t="b">
        <v>0</v>
      </c>
      <c r="K47" s="101" t="b">
        <v>0</v>
      </c>
      <c r="L47" s="101"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101" t="s">
        <v>304</v>
      </c>
      <c r="J56" s="101"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5" t="s">
        <v>312</v>
      </c>
      <c r="J79" s="2"/>
      <c r="K79" s="185" t="s">
        <v>313</v>
      </c>
      <c r="L79" s="2"/>
      <c r="M79" s="185" t="s">
        <v>314</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1"/>
      <c r="I80" s="186" t="s">
        <v>315</v>
      </c>
      <c r="J80" s="189"/>
      <c r="K80" s="186" t="s">
        <v>316</v>
      </c>
      <c r="L80" s="189"/>
      <c r="M80" s="186" t="s">
        <v>316</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1"/>
      <c r="I81" s="187" t="s">
        <v>317</v>
      </c>
      <c r="J81" s="189"/>
      <c r="K81" s="187" t="s">
        <v>318</v>
      </c>
      <c r="L81" s="189"/>
      <c r="M81" s="187" t="s">
        <v>318</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1"/>
      <c r="I82" s="187" t="s">
        <v>319</v>
      </c>
      <c r="J82" s="189"/>
      <c r="K82" s="187" t="s">
        <v>381</v>
      </c>
      <c r="L82" s="189"/>
      <c r="M82" s="187" t="s">
        <v>381</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1"/>
      <c r="I83" s="187" t="s">
        <v>321</v>
      </c>
      <c r="J83" s="189"/>
      <c r="K83" s="187" t="s">
        <v>320</v>
      </c>
      <c r="L83" s="189"/>
      <c r="M83" s="187" t="s">
        <v>315</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1"/>
      <c r="I84" s="187" t="s">
        <v>323</v>
      </c>
      <c r="J84" s="189"/>
      <c r="K84" s="187" t="s">
        <v>322</v>
      </c>
      <c r="L84" s="189"/>
      <c r="M84" s="187" t="s">
        <v>317</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1"/>
      <c r="I85" s="187" t="s">
        <v>325</v>
      </c>
      <c r="J85" s="189"/>
      <c r="K85" s="187" t="s">
        <v>324</v>
      </c>
      <c r="L85" s="189"/>
      <c r="M85" s="187" t="s">
        <v>319</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1"/>
      <c r="I86" s="187" t="s">
        <v>327</v>
      </c>
      <c r="J86" s="189"/>
      <c r="K86" s="187" t="s">
        <v>326</v>
      </c>
      <c r="L86" s="189"/>
      <c r="M86" s="187" t="s">
        <v>321</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1"/>
      <c r="I87" s="187" t="s">
        <v>329</v>
      </c>
      <c r="J87" s="189"/>
      <c r="K87" s="187" t="s">
        <v>328</v>
      </c>
      <c r="L87" s="189"/>
      <c r="M87" s="187" t="s">
        <v>323</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1"/>
      <c r="I88" s="187" t="s">
        <v>331</v>
      </c>
      <c r="J88" s="189"/>
      <c r="K88" s="187" t="s">
        <v>366</v>
      </c>
      <c r="L88" s="189"/>
      <c r="M88" s="187" t="s">
        <v>322</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1"/>
      <c r="I89" s="187" t="s">
        <v>333</v>
      </c>
      <c r="J89" s="189"/>
      <c r="K89" s="187" t="s">
        <v>330</v>
      </c>
      <c r="L89" s="189"/>
      <c r="M89" s="187" t="s">
        <v>324</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1"/>
      <c r="I90" s="187" t="s">
        <v>335</v>
      </c>
      <c r="J90" s="189"/>
      <c r="K90" s="187" t="s">
        <v>332</v>
      </c>
      <c r="L90" s="189"/>
      <c r="M90" s="187" t="s">
        <v>326</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1"/>
      <c r="I91" s="187" t="s">
        <v>337</v>
      </c>
      <c r="J91" s="189"/>
      <c r="K91" s="187" t="s">
        <v>334</v>
      </c>
      <c r="L91" s="189"/>
      <c r="M91" s="187" t="s">
        <v>325</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1"/>
      <c r="I92" s="187" t="s">
        <v>339</v>
      </c>
      <c r="J92" s="189"/>
      <c r="K92" s="187" t="s">
        <v>336</v>
      </c>
      <c r="L92" s="189"/>
      <c r="M92" s="187" t="s">
        <v>327</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1"/>
      <c r="I93" s="187" t="s">
        <v>341</v>
      </c>
      <c r="J93" s="189"/>
      <c r="K93" s="187" t="s">
        <v>338</v>
      </c>
      <c r="L93" s="189"/>
      <c r="M93" s="187" t="s">
        <v>320</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1"/>
      <c r="I94" s="187" t="s">
        <v>343</v>
      </c>
      <c r="J94" s="189"/>
      <c r="K94" s="187" t="s">
        <v>340</v>
      </c>
      <c r="L94" s="189"/>
      <c r="M94" s="187" t="s">
        <v>329</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1"/>
      <c r="I95" s="187" t="s">
        <v>345</v>
      </c>
      <c r="J95" s="189"/>
      <c r="K95" s="187" t="s">
        <v>342</v>
      </c>
      <c r="L95" s="189"/>
      <c r="M95" s="187" t="s">
        <v>331</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1"/>
      <c r="I96" s="188" t="s">
        <v>347</v>
      </c>
      <c r="J96" s="189"/>
      <c r="K96" s="187" t="s">
        <v>344</v>
      </c>
      <c r="L96" s="189"/>
      <c r="M96" s="187" t="s">
        <v>333</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187" t="s">
        <v>346</v>
      </c>
      <c r="L97" s="189"/>
      <c r="M97" s="187" t="s">
        <v>335</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188" t="s">
        <v>348</v>
      </c>
      <c r="L98" s="171"/>
      <c r="M98" s="187" t="s">
        <v>337</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53"/>
      <c r="L99" s="171"/>
      <c r="M99" s="187" t="s">
        <v>328</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53"/>
      <c r="L100" s="171"/>
      <c r="M100" s="187" t="s">
        <v>366</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1"/>
      <c r="M101" s="187" t="s">
        <v>330</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1"/>
      <c r="M102" s="187" t="s">
        <v>332</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1"/>
      <c r="M103" s="187" t="s">
        <v>334</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1"/>
      <c r="M104" s="187" t="s">
        <v>336</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1"/>
      <c r="M105" s="187" t="s">
        <v>338</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1"/>
      <c r="M106" s="187" t="s">
        <v>340</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1"/>
      <c r="M107" s="187" t="s">
        <v>342</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1"/>
      <c r="M108" s="187" t="s">
        <v>339</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1"/>
      <c r="M109" s="187" t="s">
        <v>341</v>
      </c>
      <c r="N109" s="55"/>
      <c r="O109" s="2"/>
      <c r="P109" s="2"/>
      <c r="Q109" s="2"/>
      <c r="R109" s="2"/>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171"/>
      <c r="M110" s="187" t="s">
        <v>343</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1"/>
      <c r="M111" s="187" t="s">
        <v>344</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1"/>
      <c r="M112" s="187" t="s">
        <v>346</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1"/>
      <c r="M113" s="187" t="s">
        <v>348</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171"/>
      <c r="M114" s="187" t="s">
        <v>345</v>
      </c>
      <c r="N114" s="55"/>
      <c r="O114" s="2"/>
      <c r="P114" s="2"/>
      <c r="Q114" s="2"/>
      <c r="R114" s="2"/>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171"/>
      <c r="M115" s="188" t="s">
        <v>347</v>
      </c>
      <c r="N115" s="2"/>
      <c r="O115" s="2"/>
      <c r="P115" s="2"/>
      <c r="Q115" s="2"/>
      <c r="R115" s="2"/>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2"/>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38" activePane="bottomRight" state="frozen"/>
      <selection activeCell="A6" sqref="A6"/>
      <selection pane="topRight" activeCell="J6" sqref="J6"/>
      <selection pane="bottomLeft" activeCell="A16" sqref="A16"/>
      <selection pane="bottomRight" activeCell="J14" sqref="J14:T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44729.854186458302</v>
      </c>
      <c r="J13" s="230" t="s">
        <v>370</v>
      </c>
      <c r="K13" s="231"/>
      <c r="L13" s="231"/>
      <c r="M13" s="231"/>
      <c r="N13" s="231"/>
      <c r="O13" s="231"/>
      <c r="P13" s="231"/>
      <c r="Q13" s="231"/>
      <c r="R13" s="231"/>
      <c r="S13" s="231"/>
      <c r="T13" s="232"/>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44762.449343865701</v>
      </c>
      <c r="J14" s="233" t="s">
        <v>379</v>
      </c>
      <c r="K14" s="234"/>
      <c r="L14" s="234"/>
      <c r="M14" s="234"/>
      <c r="N14" s="234"/>
      <c r="O14" s="234"/>
      <c r="P14" s="234"/>
      <c r="Q14" s="234"/>
      <c r="R14" s="234"/>
      <c r="S14" s="234"/>
      <c r="T14" s="234"/>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1"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371</v>
      </c>
      <c r="I156" s="2"/>
      <c r="J156" s="2"/>
      <c r="K156" s="2"/>
      <c r="L156" s="31">
        <v>0</v>
      </c>
      <c r="M156" s="31">
        <v>0</v>
      </c>
      <c r="N156" s="31">
        <v>1</v>
      </c>
      <c r="O156" s="31">
        <v>-1</v>
      </c>
      <c r="P156" s="31">
        <v>-1</v>
      </c>
      <c r="Q156" s="31">
        <v>-1</v>
      </c>
      <c r="R156" s="31">
        <v>-1</v>
      </c>
      <c r="S156" s="31">
        <v>-1</v>
      </c>
      <c r="T156" s="31">
        <v>1</v>
      </c>
      <c r="U156" s="31">
        <v>-1</v>
      </c>
      <c r="V156" s="31">
        <v>-1</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49" t="s">
        <v>225</v>
      </c>
      <c r="M202" s="150" t="s">
        <v>226</v>
      </c>
      <c r="N202" s="150" t="s">
        <v>227</v>
      </c>
      <c r="O202" s="150" t="s">
        <v>228</v>
      </c>
      <c r="P202" s="150" t="s">
        <v>229</v>
      </c>
      <c r="Q202" s="150" t="s">
        <v>230</v>
      </c>
      <c r="R202" s="150" t="s">
        <v>231</v>
      </c>
      <c r="S202" s="150" t="s">
        <v>232</v>
      </c>
      <c r="T202" s="150" t="s">
        <v>233</v>
      </c>
      <c r="U202" s="150" t="s">
        <v>234</v>
      </c>
      <c r="V202" s="151"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2" t="str">
        <f t="shared" ref="L203:V204" si="6">LEFT(L$202,LEN(L$202)-1)&amp;$K203</f>
        <v>NM-1</v>
      </c>
      <c r="M203" s="153" t="str">
        <f t="shared" si="6"/>
        <v>00-1</v>
      </c>
      <c r="N203" s="154" t="str">
        <f t="shared" si="6"/>
        <v>11-1</v>
      </c>
      <c r="O203" s="154" t="str">
        <f t="shared" si="6"/>
        <v>22-1</v>
      </c>
      <c r="P203" s="154" t="str">
        <f t="shared" si="6"/>
        <v>33-1</v>
      </c>
      <c r="Q203" s="154" t="str">
        <f t="shared" si="6"/>
        <v>21-1</v>
      </c>
      <c r="R203" s="154" t="str">
        <f t="shared" si="6"/>
        <v>32-1</v>
      </c>
      <c r="S203" s="154" t="str">
        <f t="shared" si="6"/>
        <v>31-1</v>
      </c>
      <c r="T203" s="154" t="str">
        <f t="shared" si="6"/>
        <v>10-1</v>
      </c>
      <c r="U203" s="154" t="str">
        <f t="shared" si="6"/>
        <v>20-1</v>
      </c>
      <c r="V203" s="155"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6" t="str">
        <f t="shared" si="6"/>
        <v>NM-2</v>
      </c>
      <c r="M204" s="157" t="str">
        <f t="shared" si="6"/>
        <v>00-2</v>
      </c>
      <c r="N204" s="158" t="str">
        <f t="shared" si="6"/>
        <v>11-2</v>
      </c>
      <c r="O204" s="158" t="str">
        <f t="shared" si="6"/>
        <v>22-2</v>
      </c>
      <c r="P204" s="158" t="str">
        <f t="shared" si="6"/>
        <v>33-2</v>
      </c>
      <c r="Q204" s="158" t="str">
        <f t="shared" si="6"/>
        <v>21-2</v>
      </c>
      <c r="R204" s="158" t="str">
        <f t="shared" si="6"/>
        <v>32-2</v>
      </c>
      <c r="S204" s="158" t="str">
        <f t="shared" si="6"/>
        <v>31-2</v>
      </c>
      <c r="T204" s="158" t="str">
        <f t="shared" si="6"/>
        <v>10-2</v>
      </c>
      <c r="U204" s="158" t="str">
        <f t="shared" si="6"/>
        <v>20-2</v>
      </c>
      <c r="V204" s="159"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0">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2">
        <f t="shared" ref="N207:V207" si="8">M207</f>
        <v>2</v>
      </c>
      <c r="O207" s="162">
        <f t="shared" si="8"/>
        <v>2</v>
      </c>
      <c r="P207" s="162">
        <f t="shared" si="8"/>
        <v>2</v>
      </c>
      <c r="Q207" s="162">
        <f t="shared" si="8"/>
        <v>2</v>
      </c>
      <c r="R207" s="162">
        <f t="shared" si="8"/>
        <v>2</v>
      </c>
      <c r="S207" s="162">
        <f t="shared" si="8"/>
        <v>2</v>
      </c>
      <c r="T207" s="162">
        <f t="shared" si="8"/>
        <v>2</v>
      </c>
      <c r="U207" s="162">
        <f t="shared" si="8"/>
        <v>2</v>
      </c>
      <c r="V207" s="162">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5">
        <f t="shared" ref="M208:M226" si="9">M207</f>
        <v>2</v>
      </c>
      <c r="N208" s="163">
        <f t="shared" ref="N208:V208" si="10">M208</f>
        <v>2</v>
      </c>
      <c r="O208" s="163">
        <f t="shared" si="10"/>
        <v>2</v>
      </c>
      <c r="P208" s="163">
        <f t="shared" si="10"/>
        <v>2</v>
      </c>
      <c r="Q208" s="163">
        <f t="shared" si="10"/>
        <v>2</v>
      </c>
      <c r="R208" s="163">
        <f t="shared" si="10"/>
        <v>2</v>
      </c>
      <c r="S208" s="163">
        <f t="shared" si="10"/>
        <v>2</v>
      </c>
      <c r="T208" s="163">
        <f t="shared" si="10"/>
        <v>2</v>
      </c>
      <c r="U208" s="163">
        <f t="shared" si="10"/>
        <v>2</v>
      </c>
      <c r="V208" s="163">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5">
        <f t="shared" si="9"/>
        <v>2</v>
      </c>
      <c r="N209" s="163">
        <f t="shared" ref="N209:V209" si="11">M209</f>
        <v>2</v>
      </c>
      <c r="O209" s="163">
        <f t="shared" si="11"/>
        <v>2</v>
      </c>
      <c r="P209" s="163">
        <f t="shared" si="11"/>
        <v>2</v>
      </c>
      <c r="Q209" s="163">
        <f t="shared" si="11"/>
        <v>2</v>
      </c>
      <c r="R209" s="163">
        <f t="shared" si="11"/>
        <v>2</v>
      </c>
      <c r="S209" s="163">
        <f t="shared" si="11"/>
        <v>2</v>
      </c>
      <c r="T209" s="163">
        <f t="shared" si="11"/>
        <v>2</v>
      </c>
      <c r="U209" s="163">
        <f t="shared" si="11"/>
        <v>2</v>
      </c>
      <c r="V209" s="163">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5">
        <f t="shared" si="9"/>
        <v>2</v>
      </c>
      <c r="N210" s="163">
        <f t="shared" ref="N210:V210" si="12">M210</f>
        <v>2</v>
      </c>
      <c r="O210" s="163">
        <f t="shared" si="12"/>
        <v>2</v>
      </c>
      <c r="P210" s="163">
        <f t="shared" si="12"/>
        <v>2</v>
      </c>
      <c r="Q210" s="163">
        <f t="shared" si="12"/>
        <v>2</v>
      </c>
      <c r="R210" s="163">
        <f t="shared" si="12"/>
        <v>2</v>
      </c>
      <c r="S210" s="163">
        <f t="shared" si="12"/>
        <v>2</v>
      </c>
      <c r="T210" s="163">
        <f t="shared" si="12"/>
        <v>2</v>
      </c>
      <c r="U210" s="163">
        <f t="shared" si="12"/>
        <v>2</v>
      </c>
      <c r="V210" s="163">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6">
        <f t="shared" si="9"/>
        <v>2</v>
      </c>
      <c r="N211" s="164">
        <f t="shared" ref="N211:V211" si="13">M211</f>
        <v>2</v>
      </c>
      <c r="O211" s="164">
        <f t="shared" si="13"/>
        <v>2</v>
      </c>
      <c r="P211" s="164">
        <f t="shared" si="13"/>
        <v>2</v>
      </c>
      <c r="Q211" s="164">
        <f t="shared" si="13"/>
        <v>2</v>
      </c>
      <c r="R211" s="164">
        <f t="shared" si="13"/>
        <v>2</v>
      </c>
      <c r="S211" s="164">
        <f t="shared" si="13"/>
        <v>2</v>
      </c>
      <c r="T211" s="164">
        <f t="shared" si="13"/>
        <v>2</v>
      </c>
      <c r="U211" s="164">
        <f t="shared" si="13"/>
        <v>2</v>
      </c>
      <c r="V211" s="164">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7">
        <f t="shared" si="9"/>
        <v>2</v>
      </c>
      <c r="N212" s="162">
        <f t="shared" ref="N212:V212" si="14">M212</f>
        <v>2</v>
      </c>
      <c r="O212" s="162">
        <f t="shared" si="14"/>
        <v>2</v>
      </c>
      <c r="P212" s="162">
        <f t="shared" si="14"/>
        <v>2</v>
      </c>
      <c r="Q212" s="162">
        <f t="shared" si="14"/>
        <v>2</v>
      </c>
      <c r="R212" s="162">
        <f t="shared" si="14"/>
        <v>2</v>
      </c>
      <c r="S212" s="162">
        <f t="shared" si="14"/>
        <v>2</v>
      </c>
      <c r="T212" s="162">
        <f t="shared" si="14"/>
        <v>2</v>
      </c>
      <c r="U212" s="162">
        <f t="shared" si="14"/>
        <v>2</v>
      </c>
      <c r="V212" s="162">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5">
        <f t="shared" si="9"/>
        <v>2</v>
      </c>
      <c r="N213" s="163">
        <f t="shared" ref="N213:V213" si="15">M213</f>
        <v>2</v>
      </c>
      <c r="O213" s="163">
        <f t="shared" si="15"/>
        <v>2</v>
      </c>
      <c r="P213" s="163">
        <f t="shared" si="15"/>
        <v>2</v>
      </c>
      <c r="Q213" s="163">
        <f t="shared" si="15"/>
        <v>2</v>
      </c>
      <c r="R213" s="163">
        <f t="shared" si="15"/>
        <v>2</v>
      </c>
      <c r="S213" s="163">
        <f t="shared" si="15"/>
        <v>2</v>
      </c>
      <c r="T213" s="163">
        <f t="shared" si="15"/>
        <v>2</v>
      </c>
      <c r="U213" s="163">
        <f t="shared" si="15"/>
        <v>2</v>
      </c>
      <c r="V213" s="163">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5">
        <f t="shared" si="9"/>
        <v>2</v>
      </c>
      <c r="N214" s="163">
        <f t="shared" ref="N214:V214" si="16">M214</f>
        <v>2</v>
      </c>
      <c r="O214" s="163">
        <f t="shared" si="16"/>
        <v>2</v>
      </c>
      <c r="P214" s="163">
        <f t="shared" si="16"/>
        <v>2</v>
      </c>
      <c r="Q214" s="163">
        <f t="shared" si="16"/>
        <v>2</v>
      </c>
      <c r="R214" s="163">
        <f t="shared" si="16"/>
        <v>2</v>
      </c>
      <c r="S214" s="163">
        <f t="shared" si="16"/>
        <v>2</v>
      </c>
      <c r="T214" s="163">
        <f t="shared" si="16"/>
        <v>2</v>
      </c>
      <c r="U214" s="163">
        <f t="shared" si="16"/>
        <v>2</v>
      </c>
      <c r="V214" s="163">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5">
        <f t="shared" si="9"/>
        <v>2</v>
      </c>
      <c r="N215" s="163">
        <f t="shared" ref="N215:V215" si="17">M215</f>
        <v>2</v>
      </c>
      <c r="O215" s="163">
        <f t="shared" si="17"/>
        <v>2</v>
      </c>
      <c r="P215" s="163">
        <f t="shared" si="17"/>
        <v>2</v>
      </c>
      <c r="Q215" s="163">
        <f t="shared" si="17"/>
        <v>2</v>
      </c>
      <c r="R215" s="163">
        <f t="shared" si="17"/>
        <v>2</v>
      </c>
      <c r="S215" s="163">
        <f t="shared" si="17"/>
        <v>2</v>
      </c>
      <c r="T215" s="163">
        <f t="shared" si="17"/>
        <v>2</v>
      </c>
      <c r="U215" s="163">
        <f t="shared" si="17"/>
        <v>2</v>
      </c>
      <c r="V215" s="163">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6">
        <f t="shared" si="9"/>
        <v>2</v>
      </c>
      <c r="N216" s="164">
        <f t="shared" ref="N216:V216" si="18">M216</f>
        <v>2</v>
      </c>
      <c r="O216" s="164">
        <f t="shared" si="18"/>
        <v>2</v>
      </c>
      <c r="P216" s="164">
        <f t="shared" si="18"/>
        <v>2</v>
      </c>
      <c r="Q216" s="164">
        <f t="shared" si="18"/>
        <v>2</v>
      </c>
      <c r="R216" s="164">
        <f t="shared" si="18"/>
        <v>2</v>
      </c>
      <c r="S216" s="164">
        <f t="shared" si="18"/>
        <v>2</v>
      </c>
      <c r="T216" s="164">
        <f t="shared" si="18"/>
        <v>2</v>
      </c>
      <c r="U216" s="164">
        <f t="shared" si="18"/>
        <v>2</v>
      </c>
      <c r="V216" s="164">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7">
        <f t="shared" si="9"/>
        <v>2</v>
      </c>
      <c r="N217" s="162">
        <f t="shared" ref="N217:V217" si="19">M217</f>
        <v>2</v>
      </c>
      <c r="O217" s="162">
        <f t="shared" si="19"/>
        <v>2</v>
      </c>
      <c r="P217" s="162">
        <f t="shared" si="19"/>
        <v>2</v>
      </c>
      <c r="Q217" s="162">
        <f t="shared" si="19"/>
        <v>2</v>
      </c>
      <c r="R217" s="162">
        <f t="shared" si="19"/>
        <v>2</v>
      </c>
      <c r="S217" s="162">
        <f t="shared" si="19"/>
        <v>2</v>
      </c>
      <c r="T217" s="162">
        <f t="shared" si="19"/>
        <v>2</v>
      </c>
      <c r="U217" s="162">
        <f t="shared" si="19"/>
        <v>2</v>
      </c>
      <c r="V217" s="162">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5">
        <f t="shared" si="9"/>
        <v>2</v>
      </c>
      <c r="N218" s="163">
        <f t="shared" ref="N218:V218" si="20">M218</f>
        <v>2</v>
      </c>
      <c r="O218" s="163">
        <f t="shared" si="20"/>
        <v>2</v>
      </c>
      <c r="P218" s="163">
        <f t="shared" si="20"/>
        <v>2</v>
      </c>
      <c r="Q218" s="163">
        <f t="shared" si="20"/>
        <v>2</v>
      </c>
      <c r="R218" s="163">
        <f t="shared" si="20"/>
        <v>2</v>
      </c>
      <c r="S218" s="163">
        <f t="shared" si="20"/>
        <v>2</v>
      </c>
      <c r="T218" s="163">
        <f t="shared" si="20"/>
        <v>2</v>
      </c>
      <c r="U218" s="163">
        <f t="shared" si="20"/>
        <v>2</v>
      </c>
      <c r="V218" s="163">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5">
        <f t="shared" si="9"/>
        <v>2</v>
      </c>
      <c r="N219" s="163">
        <f t="shared" ref="N219:V219" si="21">M219</f>
        <v>2</v>
      </c>
      <c r="O219" s="163">
        <f t="shared" si="21"/>
        <v>2</v>
      </c>
      <c r="P219" s="163">
        <f t="shared" si="21"/>
        <v>2</v>
      </c>
      <c r="Q219" s="163">
        <f t="shared" si="21"/>
        <v>2</v>
      </c>
      <c r="R219" s="163">
        <f t="shared" si="21"/>
        <v>2</v>
      </c>
      <c r="S219" s="163">
        <f t="shared" si="21"/>
        <v>2</v>
      </c>
      <c r="T219" s="163">
        <f t="shared" si="21"/>
        <v>2</v>
      </c>
      <c r="U219" s="163">
        <f t="shared" si="21"/>
        <v>2</v>
      </c>
      <c r="V219" s="163">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5">
        <f t="shared" si="9"/>
        <v>2</v>
      </c>
      <c r="N220" s="163">
        <f t="shared" ref="N220:V220" si="22">M220</f>
        <v>2</v>
      </c>
      <c r="O220" s="163">
        <f t="shared" si="22"/>
        <v>2</v>
      </c>
      <c r="P220" s="163">
        <f t="shared" si="22"/>
        <v>2</v>
      </c>
      <c r="Q220" s="163">
        <f t="shared" si="22"/>
        <v>2</v>
      </c>
      <c r="R220" s="163">
        <f t="shared" si="22"/>
        <v>2</v>
      </c>
      <c r="S220" s="163">
        <f t="shared" si="22"/>
        <v>2</v>
      </c>
      <c r="T220" s="163">
        <f t="shared" si="22"/>
        <v>2</v>
      </c>
      <c r="U220" s="163">
        <f t="shared" si="22"/>
        <v>2</v>
      </c>
      <c r="V220" s="163">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6">
        <f t="shared" si="9"/>
        <v>2</v>
      </c>
      <c r="N221" s="164">
        <f t="shared" ref="N221:V221" si="23">M221</f>
        <v>2</v>
      </c>
      <c r="O221" s="164">
        <f t="shared" si="23"/>
        <v>2</v>
      </c>
      <c r="P221" s="164">
        <f t="shared" si="23"/>
        <v>2</v>
      </c>
      <c r="Q221" s="164">
        <f t="shared" si="23"/>
        <v>2</v>
      </c>
      <c r="R221" s="164">
        <f t="shared" si="23"/>
        <v>2</v>
      </c>
      <c r="S221" s="164">
        <f t="shared" si="23"/>
        <v>2</v>
      </c>
      <c r="T221" s="164">
        <f t="shared" si="23"/>
        <v>2</v>
      </c>
      <c r="U221" s="164">
        <f t="shared" si="23"/>
        <v>2</v>
      </c>
      <c r="V221" s="164">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7">
        <f t="shared" si="9"/>
        <v>2</v>
      </c>
      <c r="N222" s="162">
        <f t="shared" ref="N222:V222" si="24">M222</f>
        <v>2</v>
      </c>
      <c r="O222" s="162">
        <f t="shared" si="24"/>
        <v>2</v>
      </c>
      <c r="P222" s="162">
        <f t="shared" si="24"/>
        <v>2</v>
      </c>
      <c r="Q222" s="162">
        <f t="shared" si="24"/>
        <v>2</v>
      </c>
      <c r="R222" s="162">
        <f t="shared" si="24"/>
        <v>2</v>
      </c>
      <c r="S222" s="162">
        <f t="shared" si="24"/>
        <v>2</v>
      </c>
      <c r="T222" s="162">
        <f t="shared" si="24"/>
        <v>2</v>
      </c>
      <c r="U222" s="162">
        <f t="shared" si="24"/>
        <v>2</v>
      </c>
      <c r="V222" s="162">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5">
        <f t="shared" si="9"/>
        <v>2</v>
      </c>
      <c r="N223" s="163">
        <f t="shared" ref="N223:V223" si="25">M223</f>
        <v>2</v>
      </c>
      <c r="O223" s="163">
        <f t="shared" si="25"/>
        <v>2</v>
      </c>
      <c r="P223" s="163">
        <f t="shared" si="25"/>
        <v>2</v>
      </c>
      <c r="Q223" s="163">
        <f t="shared" si="25"/>
        <v>2</v>
      </c>
      <c r="R223" s="163">
        <f t="shared" si="25"/>
        <v>2</v>
      </c>
      <c r="S223" s="163">
        <f t="shared" si="25"/>
        <v>2</v>
      </c>
      <c r="T223" s="163">
        <f t="shared" si="25"/>
        <v>2</v>
      </c>
      <c r="U223" s="163">
        <f t="shared" si="25"/>
        <v>2</v>
      </c>
      <c r="V223" s="163">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5">
        <f t="shared" si="9"/>
        <v>2</v>
      </c>
      <c r="N224" s="163">
        <f t="shared" ref="N224:V224" si="26">M224</f>
        <v>2</v>
      </c>
      <c r="O224" s="163">
        <f t="shared" si="26"/>
        <v>2</v>
      </c>
      <c r="P224" s="163">
        <f t="shared" si="26"/>
        <v>2</v>
      </c>
      <c r="Q224" s="163">
        <f t="shared" si="26"/>
        <v>2</v>
      </c>
      <c r="R224" s="163">
        <f t="shared" si="26"/>
        <v>2</v>
      </c>
      <c r="S224" s="163">
        <f t="shared" si="26"/>
        <v>2</v>
      </c>
      <c r="T224" s="163">
        <f t="shared" si="26"/>
        <v>2</v>
      </c>
      <c r="U224" s="163">
        <f t="shared" si="26"/>
        <v>2</v>
      </c>
      <c r="V224" s="163">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5">
        <f t="shared" si="9"/>
        <v>2</v>
      </c>
      <c r="N225" s="163">
        <f t="shared" ref="N225:V225" si="27">M225</f>
        <v>2</v>
      </c>
      <c r="O225" s="163">
        <f t="shared" si="27"/>
        <v>2</v>
      </c>
      <c r="P225" s="163">
        <f t="shared" si="27"/>
        <v>2</v>
      </c>
      <c r="Q225" s="163">
        <f t="shared" si="27"/>
        <v>2</v>
      </c>
      <c r="R225" s="163">
        <f t="shared" si="27"/>
        <v>2</v>
      </c>
      <c r="S225" s="163">
        <f t="shared" si="27"/>
        <v>2</v>
      </c>
      <c r="T225" s="163">
        <f t="shared" si="27"/>
        <v>2</v>
      </c>
      <c r="U225" s="163">
        <f t="shared" si="27"/>
        <v>2</v>
      </c>
      <c r="V225" s="163">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6">
        <f t="shared" si="9"/>
        <v>2</v>
      </c>
      <c r="N226" s="164">
        <f t="shared" ref="N226:V226" si="28">M226</f>
        <v>2</v>
      </c>
      <c r="O226" s="164">
        <f t="shared" si="28"/>
        <v>2</v>
      </c>
      <c r="P226" s="164">
        <f t="shared" si="28"/>
        <v>2</v>
      </c>
      <c r="Q226" s="164">
        <f t="shared" si="28"/>
        <v>2</v>
      </c>
      <c r="R226" s="164">
        <f t="shared" si="28"/>
        <v>2</v>
      </c>
      <c r="S226" s="164">
        <f t="shared" si="28"/>
        <v>2</v>
      </c>
      <c r="T226" s="164">
        <f t="shared" si="28"/>
        <v>2</v>
      </c>
      <c r="U226" s="164">
        <f t="shared" si="28"/>
        <v>2</v>
      </c>
      <c r="V226" s="164">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1">
        <f t="shared" ref="N227:V227" si="29">M227</f>
        <v>2</v>
      </c>
      <c r="O227" s="161">
        <f t="shared" si="29"/>
        <v>2</v>
      </c>
      <c r="P227" s="161">
        <f t="shared" si="29"/>
        <v>2</v>
      </c>
      <c r="Q227" s="161">
        <f t="shared" si="29"/>
        <v>2</v>
      </c>
      <c r="R227" s="161">
        <f t="shared" si="29"/>
        <v>2</v>
      </c>
      <c r="S227" s="161">
        <f t="shared" si="29"/>
        <v>2</v>
      </c>
      <c r="T227" s="161">
        <f t="shared" si="29"/>
        <v>2</v>
      </c>
      <c r="U227" s="161">
        <f t="shared" si="29"/>
        <v>2</v>
      </c>
      <c r="V227" s="161">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49" t="str">
        <f t="shared" ref="L268:Q270" si="61">N202</f>
        <v>11-0</v>
      </c>
      <c r="M268" s="150" t="str">
        <f t="shared" si="61"/>
        <v>22-0</v>
      </c>
      <c r="N268" s="150" t="str">
        <f t="shared" si="61"/>
        <v>33-0</v>
      </c>
      <c r="O268" s="150" t="str">
        <f t="shared" si="61"/>
        <v>21-0</v>
      </c>
      <c r="P268" s="150" t="str">
        <f t="shared" si="61"/>
        <v>32-0</v>
      </c>
      <c r="Q268" s="151"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8" t="str">
        <f t="shared" si="61"/>
        <v>11-1</v>
      </c>
      <c r="M269" s="154" t="str">
        <f t="shared" si="61"/>
        <v>22-1</v>
      </c>
      <c r="N269" s="154" t="str">
        <f t="shared" si="61"/>
        <v>33-1</v>
      </c>
      <c r="O269" s="154" t="str">
        <f t="shared" si="61"/>
        <v>21-1</v>
      </c>
      <c r="P269" s="154" t="str">
        <f t="shared" si="61"/>
        <v>32-1</v>
      </c>
      <c r="Q269" s="155"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69" t="str">
        <f t="shared" si="61"/>
        <v>11-2</v>
      </c>
      <c r="M270" s="158" t="str">
        <f t="shared" si="61"/>
        <v>22-2</v>
      </c>
      <c r="N270" s="158" t="str">
        <f t="shared" si="61"/>
        <v>33-2</v>
      </c>
      <c r="O270" s="158" t="str">
        <f t="shared" si="61"/>
        <v>21-2</v>
      </c>
      <c r="P270" s="158" t="str">
        <f t="shared" si="61"/>
        <v>32-2</v>
      </c>
      <c r="Q270" s="159"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6" t="s">
        <v>44</v>
      </c>
      <c r="K304" s="146"/>
      <c r="L304" s="146" t="s">
        <v>44</v>
      </c>
      <c r="M304" s="146" t="s">
        <v>44</v>
      </c>
      <c r="N304" s="146" t="s">
        <v>44</v>
      </c>
      <c r="O304" s="146" t="s">
        <v>44</v>
      </c>
      <c r="P304" s="146" t="s">
        <v>44</v>
      </c>
      <c r="Q304" s="146"/>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79" t="s">
        <v>209</v>
      </c>
      <c r="K305" s="179" t="s">
        <v>96</v>
      </c>
      <c r="L305" s="179" t="s">
        <v>210</v>
      </c>
      <c r="M305" s="179"/>
      <c r="N305" s="179"/>
      <c r="O305" s="179"/>
      <c r="P305" s="179"/>
      <c r="Q305" s="179"/>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79" t="s">
        <v>202</v>
      </c>
      <c r="K306" s="179" t="s">
        <v>203</v>
      </c>
      <c r="L306" s="179" t="s">
        <v>204</v>
      </c>
      <c r="M306" s="179"/>
      <c r="N306" s="179"/>
      <c r="O306" s="179"/>
      <c r="P306" s="179"/>
      <c r="Q306" s="179"/>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6" t="s">
        <v>44</v>
      </c>
      <c r="K307" s="146"/>
      <c r="L307" s="146" t="s">
        <v>44</v>
      </c>
      <c r="M307" s="146" t="s">
        <v>44</v>
      </c>
      <c r="N307" s="146" t="s">
        <v>44</v>
      </c>
      <c r="O307" s="146" t="s">
        <v>44</v>
      </c>
      <c r="P307" s="146" t="s">
        <v>44</v>
      </c>
      <c r="Q307" s="146"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4"/>
      <c r="J317" s="145" t="s">
        <v>219</v>
      </c>
      <c r="K317" s="145" t="s">
        <v>220</v>
      </c>
      <c r="L317" s="145"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4"/>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4"/>
      <c r="J319" s="145"/>
      <c r="K319" s="145"/>
      <c r="L319" s="145"/>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4"/>
      <c r="J320" s="145"/>
      <c r="K320" s="145"/>
      <c r="L320" s="145"/>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abSelected="1"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L125" sqref="L125"/>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2" width="10.85546875" style="140" customWidth="1"/>
    <col min="13" max="14" width="11.28515625" style="140" customWidth="1"/>
    <col min="15" max="15" width="12.140625" style="140" bestFit="1" customWidth="1"/>
    <col min="16" max="16" width="11.5703125" style="140" customWidth="1"/>
    <col min="17" max="17" width="11.7109375" style="140" customWidth="1"/>
    <col min="18"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8">
        <v>44732.883131481503</v>
      </c>
      <c r="J13" s="230" t="s">
        <v>375</v>
      </c>
      <c r="K13" s="231"/>
      <c r="L13" s="231"/>
      <c r="M13" s="231"/>
      <c r="N13" s="231"/>
      <c r="O13" s="231"/>
      <c r="P13" s="231"/>
      <c r="Q13" s="231"/>
      <c r="R13" s="231"/>
      <c r="S13" s="231"/>
      <c r="T13" s="232"/>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7">
        <v>44720.4223444444</v>
      </c>
      <c r="J14" s="233" t="s">
        <v>369</v>
      </c>
      <c r="K14" s="234"/>
      <c r="L14" s="234"/>
      <c r="M14" s="234"/>
      <c r="N14" s="234"/>
      <c r="O14" s="234"/>
      <c r="P14" s="234"/>
      <c r="Q14" s="234"/>
      <c r="R14" s="234"/>
      <c r="S14" s="234"/>
      <c r="T14" s="234"/>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6" t="s">
        <v>44</v>
      </c>
      <c r="K35" s="146"/>
      <c r="L35" s="146" t="s">
        <v>44</v>
      </c>
      <c r="M35" s="146"/>
      <c r="N35" s="29"/>
      <c r="O35" s="29" t="s">
        <v>374</v>
      </c>
      <c r="P35" s="146" t="s">
        <v>44</v>
      </c>
      <c r="Q35" s="146"/>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79"/>
      <c r="N36" s="179" t="s">
        <v>97</v>
      </c>
      <c r="O36" s="179" t="s">
        <v>211</v>
      </c>
      <c r="P36" s="179" t="s">
        <v>211</v>
      </c>
      <c r="Q36" s="179" t="s">
        <v>211</v>
      </c>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79"/>
      <c r="N37" s="179" t="s">
        <v>372</v>
      </c>
      <c r="O37" s="179" t="s">
        <v>377</v>
      </c>
      <c r="P37" s="179" t="s">
        <v>376</v>
      </c>
      <c r="Q37" s="179" t="s">
        <v>378</v>
      </c>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6"/>
      <c r="N38" s="29"/>
      <c r="O38" s="29"/>
      <c r="P38" s="146" t="s">
        <v>44</v>
      </c>
      <c r="Q38" s="146"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227">
        <v>43753</v>
      </c>
      <c r="P45" s="227">
        <v>43784</v>
      </c>
      <c r="Q45" s="227">
        <v>43485</v>
      </c>
      <c r="R45" s="228">
        <f>MIN(364,INT((O45 - DATE(YEAR(O45),1,1))))</f>
        <v>287</v>
      </c>
      <c r="S45" s="228">
        <f t="shared" ref="S45:S47" si="2">MIN(364,INT((P45 - DATE(YEAR(P45),1,1))))</f>
        <v>318</v>
      </c>
      <c r="T45" s="228">
        <f>MIN(364,INT((Q45 - DATE(YEAR(Q45),1,1))))</f>
        <v>19</v>
      </c>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227">
        <v>43787</v>
      </c>
      <c r="P46" s="227">
        <v>43818</v>
      </c>
      <c r="Q46" s="227">
        <v>43519</v>
      </c>
      <c r="R46" s="228">
        <f>MIN(364,INT((O46 - DATE(YEAR(O46),1,1))))</f>
        <v>321</v>
      </c>
      <c r="S46" s="228">
        <f t="shared" si="2"/>
        <v>352</v>
      </c>
      <c r="T46" s="228">
        <f>MIN(364,INT((Q46 - DATE(YEAR(Q46),1,1))))</f>
        <v>53</v>
      </c>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227">
        <v>43822</v>
      </c>
      <c r="P47" s="227">
        <v>43488</v>
      </c>
      <c r="Q47" s="227">
        <v>43554</v>
      </c>
      <c r="R47" s="228">
        <f>MIN(364,INT((O47 - DATE(YEAR(O47),1,1))))</f>
        <v>356</v>
      </c>
      <c r="S47" s="228">
        <f t="shared" si="2"/>
        <v>22</v>
      </c>
      <c r="T47" s="228">
        <f>MIN(364,INT((Q47 - DATE(YEAR(Q47),1,1))))</f>
        <v>88</v>
      </c>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373</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27">
        <v>43479</v>
      </c>
      <c r="N54" s="227">
        <v>43600</v>
      </c>
      <c r="O54" s="227">
        <v>43721</v>
      </c>
      <c r="P54" s="228">
        <f>MIN(364,INT((M54 - DATE(YEAR(M54),1,1))))</f>
        <v>13</v>
      </c>
      <c r="Q54" s="228">
        <f t="shared" ref="Q54:Q56" si="3">MIN(364,INT((N54 - DATE(YEAR(N54),1,1))))</f>
        <v>134</v>
      </c>
      <c r="R54" s="228">
        <f t="shared" ref="R54:R56" si="4">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27">
        <v>43509</v>
      </c>
      <c r="N55" s="227">
        <v>43630</v>
      </c>
      <c r="O55" s="227">
        <v>43751</v>
      </c>
      <c r="P55" s="228">
        <f>MIN(364,INT((M55 - DATE(YEAR(M55),1,1))))</f>
        <v>43</v>
      </c>
      <c r="Q55" s="228">
        <f t="shared" si="3"/>
        <v>164</v>
      </c>
      <c r="R55" s="228">
        <f t="shared" si="4"/>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27">
        <v>43905</v>
      </c>
      <c r="N56" s="227">
        <v>43661</v>
      </c>
      <c r="O56" s="227">
        <v>43782</v>
      </c>
      <c r="P56" s="228">
        <f>MIN(364,INT((M56 - DATE(YEAR(M56),1,1))))</f>
        <v>74</v>
      </c>
      <c r="Q56" s="228">
        <f t="shared" si="3"/>
        <v>195</v>
      </c>
      <c r="R56" s="228">
        <f t="shared" si="4"/>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3"/>
      <c r="I59" s="83"/>
      <c r="J59" s="83"/>
      <c r="K59" s="83"/>
      <c r="L59" s="83"/>
      <c r="M59" s="83"/>
      <c r="N59" s="83"/>
      <c r="O59" s="83"/>
      <c r="P59" s="83"/>
      <c r="Q59" s="83"/>
      <c r="R59" s="83"/>
      <c r="S59" s="83"/>
      <c r="T59" s="83"/>
      <c r="U59" s="83"/>
      <c r="V59" s="83"/>
      <c r="W59" s="83"/>
      <c r="X59" s="4" t="s">
        <v>3</v>
      </c>
      <c r="Y59" s="16"/>
      <c r="Z59" s="1"/>
      <c r="AA59" s="1"/>
      <c r="AB59" s="1"/>
    </row>
    <row r="60" spans="1:28" s="131" customFormat="1"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s="131" customFormat="1"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s="131" customFormat="1"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s="131" customFormat="1"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70"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46" t="s">
        <v>44</v>
      </c>
      <c r="K72" s="29"/>
      <c r="L72" s="146"/>
      <c r="M72" s="146" t="s">
        <v>44</v>
      </c>
      <c r="N72" s="29"/>
      <c r="O72" s="146"/>
      <c r="P72" s="29"/>
      <c r="Q72" s="29"/>
      <c r="R72" s="29"/>
      <c r="S72" s="146" t="s">
        <v>44</v>
      </c>
      <c r="T72" s="29"/>
      <c r="U72" s="146"/>
      <c r="V72" s="29"/>
      <c r="W72" s="29"/>
      <c r="X72" s="3"/>
      <c r="Y72" s="16"/>
      <c r="Z72" s="1"/>
      <c r="AA72" s="1"/>
      <c r="AB72" s="1"/>
    </row>
    <row r="73" spans="1:28" outlineLevel="2" x14ac:dyDescent="0.25">
      <c r="A73" s="1"/>
      <c r="B73" s="33"/>
      <c r="C73" s="73">
        <f>INT($C$68)+2</f>
        <v>3</v>
      </c>
      <c r="D73" s="3"/>
      <c r="E73" s="5"/>
      <c r="F73" s="5"/>
      <c r="G73" s="3"/>
      <c r="H73" s="29"/>
      <c r="I73" s="29"/>
      <c r="J73" s="146" t="s">
        <v>44</v>
      </c>
      <c r="K73" s="29"/>
      <c r="L73" s="146"/>
      <c r="M73" s="146" t="s">
        <v>44</v>
      </c>
      <c r="N73" s="29"/>
      <c r="O73" s="146"/>
      <c r="P73" s="29"/>
      <c r="Q73" s="29"/>
      <c r="R73" s="29"/>
      <c r="S73" s="146" t="s">
        <v>44</v>
      </c>
      <c r="T73" s="29"/>
      <c r="U73" s="146"/>
      <c r="V73" s="29"/>
      <c r="W73" s="29"/>
      <c r="X73" s="3"/>
      <c r="Y73" s="16"/>
      <c r="Z73" s="1"/>
      <c r="AA73" s="1"/>
      <c r="AB73" s="1"/>
    </row>
    <row r="74" spans="1:28" ht="30" outlineLevel="2" x14ac:dyDescent="0.25">
      <c r="A74" s="1"/>
      <c r="B74" s="33"/>
      <c r="C74" s="73">
        <f>INT($C$68)+2</f>
        <v>3</v>
      </c>
      <c r="D74" s="3"/>
      <c r="E74" s="5"/>
      <c r="F74" s="5"/>
      <c r="G74" s="3"/>
      <c r="H74" s="29"/>
      <c r="I74" s="29"/>
      <c r="J74" s="146" t="s">
        <v>72</v>
      </c>
      <c r="K74" s="65"/>
      <c r="L74" s="146"/>
      <c r="M74" s="146" t="s">
        <v>73</v>
      </c>
      <c r="N74" s="65"/>
      <c r="O74" s="146"/>
      <c r="P74" s="29" t="s">
        <v>106</v>
      </c>
      <c r="Q74" s="29" t="s">
        <v>147</v>
      </c>
      <c r="R74" s="29"/>
      <c r="S74" s="146" t="s">
        <v>75</v>
      </c>
      <c r="T74" s="65"/>
      <c r="U74" s="146"/>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46" t="s">
        <v>44</v>
      </c>
      <c r="K75" s="29"/>
      <c r="L75" s="146"/>
      <c r="M75" s="146" t="s">
        <v>44</v>
      </c>
      <c r="N75" s="29"/>
      <c r="O75" s="146"/>
      <c r="P75" s="29"/>
      <c r="Q75" s="29"/>
      <c r="R75" s="29"/>
      <c r="S75" s="146" t="s">
        <v>44</v>
      </c>
      <c r="T75" s="29"/>
      <c r="U75" s="146"/>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s="97" customFormat="1"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s="97" customFormat="1" outlineLevel="2" x14ac:dyDescent="0.25">
      <c r="A79" s="1"/>
      <c r="B79" s="33"/>
      <c r="C79" s="73">
        <f>INT($C$68)+2</f>
        <v>3</v>
      </c>
      <c r="D79" s="4"/>
      <c r="E79" s="5"/>
      <c r="F79" s="5"/>
      <c r="G79" s="4"/>
      <c r="H79" s="2" t="s">
        <v>124</v>
      </c>
      <c r="I79" s="2"/>
      <c r="J79" s="36">
        <v>1</v>
      </c>
      <c r="K79" s="2"/>
      <c r="L79" s="2"/>
      <c r="M79" s="121">
        <f>i_w_start_len1*i_n1_len^M82</f>
        <v>81</v>
      </c>
      <c r="N79" s="2"/>
      <c r="O79" s="2"/>
      <c r="P79" s="116" t="s">
        <v>148</v>
      </c>
      <c r="Q79" s="31">
        <v>10</v>
      </c>
      <c r="R79" s="2"/>
      <c r="S79" s="121">
        <f>i_w_start_len3*i_n3_len^S82</f>
        <v>81</v>
      </c>
      <c r="T79" s="2"/>
      <c r="U79" s="2"/>
      <c r="V79" s="2"/>
      <c r="W79" s="2"/>
      <c r="X79" s="4"/>
      <c r="Y79" s="16"/>
      <c r="Z79" s="1"/>
      <c r="AA79" s="1"/>
      <c r="AB79" s="1"/>
    </row>
    <row r="80" spans="1:28" outlineLevel="2" x14ac:dyDescent="0.25">
      <c r="A80" s="1"/>
      <c r="B80" s="33"/>
      <c r="C80" s="73">
        <f>INT($C$68)+2</f>
        <v>3</v>
      </c>
      <c r="D80" s="4"/>
      <c r="E80" s="5"/>
      <c r="F80" s="5"/>
      <c r="G80" s="4"/>
      <c r="H80" s="2" t="s">
        <v>125</v>
      </c>
      <c r="I80" s="2"/>
      <c r="J80" s="121">
        <f>J$79/(J$81^J$82)</f>
        <v>1</v>
      </c>
      <c r="K80" s="2"/>
      <c r="L80" s="2"/>
      <c r="M80" s="31">
        <v>3</v>
      </c>
      <c r="N80" s="2"/>
      <c r="O80" s="2"/>
      <c r="P80" s="2"/>
      <c r="Q80" s="2"/>
      <c r="R80" s="2"/>
      <c r="S80" s="31">
        <v>3</v>
      </c>
      <c r="T80" s="2"/>
      <c r="U80" s="2"/>
      <c r="V80" s="2"/>
      <c r="W80" s="2"/>
      <c r="X80" s="4"/>
      <c r="Y80" s="16"/>
      <c r="Z80" s="1"/>
      <c r="AA80" s="1"/>
      <c r="AB80" s="1"/>
    </row>
    <row r="81" spans="1:28" s="97" customFormat="1" outlineLevel="3" x14ac:dyDescent="0.25">
      <c r="A81" s="1"/>
      <c r="B81" s="33"/>
      <c r="C81" s="73">
        <f>INT($C$68)+3</f>
        <v>4</v>
      </c>
      <c r="D81" s="4"/>
      <c r="E81" s="5"/>
      <c r="F81" s="5"/>
      <c r="G81" s="4"/>
      <c r="H81" s="2" t="s">
        <v>126</v>
      </c>
      <c r="I81" s="2"/>
      <c r="J81" s="36">
        <v>1</v>
      </c>
      <c r="K81" s="2"/>
      <c r="L81" s="115"/>
      <c r="M81" s="31">
        <v>3</v>
      </c>
      <c r="N81" s="2"/>
      <c r="O81" s="115"/>
      <c r="P81" s="2"/>
      <c r="Q81" s="2"/>
      <c r="R81" s="2"/>
      <c r="S81" s="31">
        <v>3</v>
      </c>
      <c r="T81" s="2"/>
      <c r="U81" s="115"/>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21">
        <f>COUNTIF(i_fixed_fvp_mask_dams,TRUE)+COUNTIF(i_fvp_mask_dams,TRUE)</f>
        <v>3</v>
      </c>
      <c r="N82" s="2"/>
      <c r="O82" s="2"/>
      <c r="P82" s="2"/>
      <c r="Q82" s="2"/>
      <c r="R82" s="2"/>
      <c r="S82" s="121">
        <f>COUNTIF(J52:L52,TRUE)</f>
        <v>3</v>
      </c>
      <c r="T82" s="2"/>
      <c r="U82" s="115"/>
      <c r="V82" s="2"/>
      <c r="W82" s="2"/>
      <c r="X82" s="4"/>
      <c r="Y82" s="16"/>
      <c r="Z82" s="1"/>
      <c r="AA82" s="1"/>
      <c r="AB82" s="1"/>
    </row>
    <row r="83" spans="1:28" s="120" customFormat="1"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3"/>
      <c r="I84" s="83"/>
      <c r="J84" s="83"/>
      <c r="K84" s="83"/>
      <c r="L84" s="83"/>
      <c r="M84" s="83"/>
      <c r="N84" s="83"/>
      <c r="O84" s="83"/>
      <c r="P84" s="83"/>
      <c r="Q84" s="83"/>
      <c r="R84" s="83"/>
      <c r="S84" s="83"/>
      <c r="T84" s="83"/>
      <c r="U84" s="83"/>
      <c r="V84" s="83"/>
      <c r="W84" s="83"/>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71"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74" t="s">
        <v>240</v>
      </c>
      <c r="I87" s="2"/>
      <c r="J87" s="172">
        <v>0</v>
      </c>
      <c r="K87" s="172" t="b">
        <v>0</v>
      </c>
      <c r="L87" s="31">
        <v>1</v>
      </c>
      <c r="M87" s="31">
        <v>0</v>
      </c>
      <c r="N87" s="172" t="b">
        <v>0</v>
      </c>
      <c r="O87" s="31">
        <v>1</v>
      </c>
      <c r="P87" s="2"/>
      <c r="Q87" s="171"/>
      <c r="R87" s="2"/>
      <c r="S87" s="31">
        <v>0</v>
      </c>
      <c r="T87" s="172" t="b">
        <v>0</v>
      </c>
      <c r="U87" s="172">
        <v>1</v>
      </c>
      <c r="V87" s="2"/>
      <c r="W87" s="2"/>
      <c r="X87" s="4"/>
      <c r="Y87" s="16"/>
      <c r="Z87" s="1"/>
      <c r="AA87" s="1"/>
      <c r="AB87" s="1"/>
    </row>
    <row r="88" spans="1:28" outlineLevel="3" x14ac:dyDescent="0.25">
      <c r="A88" s="1"/>
      <c r="B88" s="33"/>
      <c r="C88" s="73">
        <f>INT($C$68)+3</f>
        <v>4</v>
      </c>
      <c r="D88" s="4"/>
      <c r="E88" s="5">
        <v>1</v>
      </c>
      <c r="F88" s="5"/>
      <c r="G88" s="4"/>
      <c r="H88" s="174" t="s">
        <v>241</v>
      </c>
      <c r="I88" s="2"/>
      <c r="J88" s="171"/>
      <c r="K88" s="2"/>
      <c r="L88" s="171"/>
      <c r="M88" s="31">
        <v>1</v>
      </c>
      <c r="N88" s="172" t="b">
        <v>0</v>
      </c>
      <c r="O88" s="31">
        <v>1</v>
      </c>
      <c r="P88" s="2"/>
      <c r="Q88" s="171"/>
      <c r="R88" s="2"/>
      <c r="S88" s="31">
        <v>1</v>
      </c>
      <c r="T88" s="172" t="b">
        <v>0</v>
      </c>
      <c r="U88" s="172">
        <v>1</v>
      </c>
      <c r="V88" s="2"/>
      <c r="W88" s="2"/>
      <c r="X88" s="4"/>
      <c r="Y88" s="16"/>
      <c r="Z88" s="1"/>
      <c r="AA88" s="1"/>
      <c r="AB88" s="1"/>
    </row>
    <row r="89" spans="1:28" outlineLevel="3" x14ac:dyDescent="0.25">
      <c r="A89" s="1"/>
      <c r="B89" s="33"/>
      <c r="C89" s="73">
        <f>INT($C$68)+3</f>
        <v>4</v>
      </c>
      <c r="D89" s="4"/>
      <c r="E89" s="5">
        <v>2</v>
      </c>
      <c r="F89" s="5"/>
      <c r="G89" s="4"/>
      <c r="H89" s="174" t="s">
        <v>242</v>
      </c>
      <c r="I89" s="2"/>
      <c r="J89" s="171"/>
      <c r="K89" s="2"/>
      <c r="L89" s="171"/>
      <c r="M89" s="31">
        <v>-1</v>
      </c>
      <c r="N89" s="172" t="b">
        <v>0</v>
      </c>
      <c r="O89" s="31">
        <v>1</v>
      </c>
      <c r="P89" s="2"/>
      <c r="Q89" s="171"/>
      <c r="R89" s="2"/>
      <c r="S89" s="31">
        <v>-1</v>
      </c>
      <c r="T89" s="172" t="b">
        <v>0</v>
      </c>
      <c r="U89" s="172">
        <v>1</v>
      </c>
      <c r="V89" s="2"/>
      <c r="W89" s="2"/>
      <c r="X89" s="4"/>
      <c r="Y89" s="16"/>
      <c r="Z89" s="1"/>
      <c r="AA89" s="1"/>
      <c r="AB89" s="1"/>
    </row>
    <row r="90" spans="1:28" outlineLevel="3" x14ac:dyDescent="0.25">
      <c r="A90" s="1"/>
      <c r="B90" s="33"/>
      <c r="C90" s="73">
        <f>INT(C$68+3)</f>
        <v>4</v>
      </c>
      <c r="D90" s="4"/>
      <c r="E90" s="5">
        <v>3</v>
      </c>
      <c r="F90" s="5"/>
      <c r="G90" s="4"/>
      <c r="H90" s="174" t="s">
        <v>243</v>
      </c>
      <c r="I90" s="2"/>
      <c r="J90" s="171"/>
      <c r="K90" s="2"/>
      <c r="L90" s="171"/>
      <c r="M90" s="31">
        <v>0.5</v>
      </c>
      <c r="N90" s="172" t="b">
        <v>0</v>
      </c>
      <c r="O90" s="31">
        <v>1</v>
      </c>
      <c r="P90" s="2"/>
      <c r="Q90" s="2"/>
      <c r="R90" s="2"/>
      <c r="S90" s="31">
        <v>0.33300000000000002</v>
      </c>
      <c r="T90" s="172" t="b">
        <v>0</v>
      </c>
      <c r="U90" s="31">
        <v>1</v>
      </c>
      <c r="V90" s="2"/>
      <c r="W90" s="2"/>
      <c r="X90" s="4"/>
      <c r="Y90" s="16"/>
      <c r="Z90" s="1"/>
      <c r="AA90" s="1"/>
      <c r="AB90" s="1"/>
    </row>
    <row r="91" spans="1:28" outlineLevel="3" x14ac:dyDescent="0.25">
      <c r="A91" s="1"/>
      <c r="B91" s="33"/>
      <c r="C91" s="73">
        <f t="shared" ref="C91:C94" si="5">INT(C$68+3)</f>
        <v>4</v>
      </c>
      <c r="D91" s="4"/>
      <c r="E91" s="5">
        <v>4</v>
      </c>
      <c r="F91" s="5"/>
      <c r="G91" s="4"/>
      <c r="H91" s="174" t="s">
        <v>244</v>
      </c>
      <c r="I91" s="2"/>
      <c r="J91" s="171"/>
      <c r="K91" s="2"/>
      <c r="L91" s="171"/>
      <c r="M91" s="31">
        <v>-0.5</v>
      </c>
      <c r="N91" s="172" t="b">
        <v>0</v>
      </c>
      <c r="O91" s="31">
        <v>1</v>
      </c>
      <c r="P91" s="2"/>
      <c r="Q91" s="2"/>
      <c r="R91" s="2"/>
      <c r="S91" s="31">
        <v>0.66600000000000004</v>
      </c>
      <c r="T91" s="172" t="b">
        <v>0</v>
      </c>
      <c r="U91" s="31">
        <v>1</v>
      </c>
      <c r="V91" s="2"/>
      <c r="W91" s="2"/>
      <c r="X91" s="4"/>
      <c r="Y91" s="16"/>
      <c r="Z91" s="1"/>
      <c r="AA91" s="1"/>
      <c r="AB91" s="1"/>
    </row>
    <row r="92" spans="1:28" outlineLevel="3" x14ac:dyDescent="0.25">
      <c r="A92" s="1"/>
      <c r="B92" s="33"/>
      <c r="C92" s="73">
        <f t="shared" si="5"/>
        <v>4</v>
      </c>
      <c r="D92" s="4"/>
      <c r="E92" s="5">
        <v>5</v>
      </c>
      <c r="F92" s="5"/>
      <c r="G92" s="4"/>
      <c r="H92" s="174" t="s">
        <v>245</v>
      </c>
      <c r="I92" s="2"/>
      <c r="J92" s="171"/>
      <c r="K92" s="2"/>
      <c r="L92" s="171"/>
      <c r="M92" s="31">
        <v>0.2</v>
      </c>
      <c r="N92" s="172" t="b">
        <v>0</v>
      </c>
      <c r="O92" s="31">
        <v>1</v>
      </c>
      <c r="P92" s="2"/>
      <c r="Q92" s="2"/>
      <c r="R92" s="2"/>
      <c r="S92" s="31">
        <v>-0.5</v>
      </c>
      <c r="T92" s="172" t="b">
        <v>0</v>
      </c>
      <c r="U92" s="31">
        <v>1</v>
      </c>
      <c r="V92" s="2"/>
      <c r="W92" s="2"/>
      <c r="X92" s="4"/>
      <c r="Y92" s="16"/>
      <c r="Z92" s="1"/>
      <c r="AA92" s="1"/>
      <c r="AB92" s="1"/>
    </row>
    <row r="93" spans="1:28" outlineLevel="3" x14ac:dyDescent="0.25">
      <c r="A93" s="1"/>
      <c r="B93" s="33"/>
      <c r="C93" s="73">
        <f t="shared" si="5"/>
        <v>4</v>
      </c>
      <c r="D93" s="4"/>
      <c r="E93" s="5">
        <v>6</v>
      </c>
      <c r="F93" s="5"/>
      <c r="G93" s="4"/>
      <c r="H93" s="174" t="s">
        <v>246</v>
      </c>
      <c r="I93" s="2"/>
      <c r="J93" s="171"/>
      <c r="K93" s="2"/>
      <c r="L93" s="171"/>
      <c r="M93" s="31">
        <v>-0.2</v>
      </c>
      <c r="N93" s="172" t="b">
        <v>0</v>
      </c>
      <c r="O93" s="31">
        <v>1</v>
      </c>
      <c r="P93" s="2"/>
      <c r="Q93" s="2"/>
      <c r="R93" s="2"/>
      <c r="S93" s="31">
        <v>10</v>
      </c>
      <c r="T93" s="172" t="b">
        <v>1</v>
      </c>
      <c r="U93" s="31">
        <v>300</v>
      </c>
      <c r="V93" s="2"/>
      <c r="W93" s="2"/>
      <c r="X93" s="4"/>
      <c r="Y93" s="16"/>
      <c r="Z93" s="1"/>
      <c r="AA93" s="1"/>
      <c r="AB93" s="1"/>
    </row>
    <row r="94" spans="1:28" outlineLevel="3" x14ac:dyDescent="0.25">
      <c r="A94" s="1"/>
      <c r="B94" s="33"/>
      <c r="C94" s="73">
        <f t="shared" si="5"/>
        <v>4</v>
      </c>
      <c r="D94" s="4"/>
      <c r="E94" s="5">
        <v>7</v>
      </c>
      <c r="F94" s="5"/>
      <c r="G94" s="4"/>
      <c r="H94" s="174" t="s">
        <v>247</v>
      </c>
      <c r="I94" s="2"/>
      <c r="J94" s="171"/>
      <c r="K94" s="2"/>
      <c r="L94" s="171"/>
      <c r="M94" s="31">
        <v>0.1</v>
      </c>
      <c r="N94" s="172" t="b">
        <v>0</v>
      </c>
      <c r="O94" s="31">
        <v>1</v>
      </c>
      <c r="P94" s="2"/>
      <c r="Q94" s="2"/>
      <c r="R94" s="2"/>
      <c r="S94" s="31">
        <v>0</v>
      </c>
      <c r="T94" s="172"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3"/>
      <c r="I95" s="83"/>
      <c r="J95" s="83"/>
      <c r="K95" s="83"/>
      <c r="L95" s="83"/>
      <c r="M95" s="83"/>
      <c r="N95" s="83"/>
      <c r="O95" s="83"/>
      <c r="P95" s="83"/>
      <c r="Q95" s="83"/>
      <c r="R95" s="83"/>
      <c r="S95" s="83"/>
      <c r="T95" s="83"/>
      <c r="U95" s="83"/>
      <c r="V95" s="83"/>
      <c r="W95" s="83"/>
      <c r="X95" s="4" t="s">
        <v>3</v>
      </c>
      <c r="Y95" s="16"/>
      <c r="Z95" s="1"/>
      <c r="AA95" s="1"/>
      <c r="AB95" s="1"/>
    </row>
    <row r="96" spans="1:28" ht="5.0999999999999996" customHeight="1" outlineLevel="2" x14ac:dyDescent="0.25">
      <c r="A96" s="1"/>
      <c r="B96" s="33"/>
      <c r="C96" s="73">
        <f>INT($C$68)+2.005</f>
        <v>3.0049999999999999</v>
      </c>
      <c r="D96" s="4" t="s">
        <v>2</v>
      </c>
      <c r="E96" s="4"/>
      <c r="F96" s="4"/>
      <c r="G96" s="4"/>
      <c r="H96" s="173"/>
      <c r="I96" s="173"/>
      <c r="J96" s="173"/>
      <c r="K96" s="173"/>
      <c r="L96" s="173"/>
      <c r="M96" s="173"/>
      <c r="N96" s="173"/>
      <c r="O96" s="173"/>
      <c r="P96" s="173"/>
      <c r="Q96" s="173"/>
      <c r="R96" s="173"/>
      <c r="S96" s="173"/>
      <c r="T96" s="173"/>
      <c r="U96" s="173"/>
      <c r="V96" s="173"/>
      <c r="W96" s="173"/>
      <c r="X96" s="4"/>
      <c r="Y96" s="16"/>
      <c r="Z96" s="1"/>
      <c r="AA96" s="1"/>
      <c r="AB96" s="1"/>
    </row>
    <row r="97" spans="1:28" outlineLevel="2" x14ac:dyDescent="0.25">
      <c r="A97" s="1"/>
      <c r="B97" s="33"/>
      <c r="C97" s="73">
        <f>INT($C$68)+2</f>
        <v>3</v>
      </c>
      <c r="D97" s="4"/>
      <c r="E97" s="5"/>
      <c r="F97" s="5"/>
      <c r="G97" s="4"/>
      <c r="H97" s="2" t="s">
        <v>248</v>
      </c>
      <c r="I97" s="2"/>
      <c r="J97" s="184" t="s">
        <v>72</v>
      </c>
      <c r="K97" s="184"/>
      <c r="L97" s="184"/>
      <c r="M97" s="184"/>
      <c r="N97" s="2"/>
      <c r="O97" s="184" t="s">
        <v>73</v>
      </c>
      <c r="P97" s="52"/>
      <c r="Q97" s="52"/>
      <c r="R97" s="52"/>
      <c r="S97" s="2"/>
      <c r="T97" s="184" t="s">
        <v>75</v>
      </c>
      <c r="U97" s="52"/>
      <c r="V97" s="52"/>
      <c r="W97" s="52"/>
      <c r="X97" s="4"/>
      <c r="Y97" s="16"/>
      <c r="Z97" s="1"/>
      <c r="AA97" s="1"/>
      <c r="AB97" s="1"/>
    </row>
    <row r="98" spans="1:28" outlineLevel="3" x14ac:dyDescent="0.25">
      <c r="A98" s="1"/>
      <c r="B98" s="33"/>
      <c r="C98" s="73">
        <f>INT($C$68)+3</f>
        <v>4</v>
      </c>
      <c r="D98" s="4"/>
      <c r="E98" s="5"/>
      <c r="F98" s="5"/>
      <c r="G98" s="4"/>
      <c r="H98" s="2"/>
      <c r="I98" s="2"/>
      <c r="J98" s="100" t="s">
        <v>249</v>
      </c>
      <c r="K98" s="100" t="s">
        <v>250</v>
      </c>
      <c r="L98" s="100" t="s">
        <v>251</v>
      </c>
      <c r="M98" s="100" t="s">
        <v>252</v>
      </c>
      <c r="N98" s="2"/>
      <c r="O98" s="100" t="s">
        <v>249</v>
      </c>
      <c r="P98" s="100" t="s">
        <v>250</v>
      </c>
      <c r="Q98" s="100" t="s">
        <v>251</v>
      </c>
      <c r="R98" s="100" t="s">
        <v>252</v>
      </c>
      <c r="S98" s="2"/>
      <c r="T98" s="100" t="s">
        <v>249</v>
      </c>
      <c r="U98" s="100" t="s">
        <v>250</v>
      </c>
      <c r="V98" s="100" t="s">
        <v>251</v>
      </c>
      <c r="W98" s="100" t="s">
        <v>252</v>
      </c>
      <c r="X98" s="4"/>
      <c r="Y98" s="16"/>
      <c r="Z98" s="1"/>
      <c r="AA98" s="1"/>
      <c r="AB98" s="1"/>
    </row>
    <row r="99" spans="1:28" outlineLevel="3" x14ac:dyDescent="0.25">
      <c r="A99" s="1"/>
      <c r="B99" s="33"/>
      <c r="C99" s="73">
        <f t="shared" ref="C99:C102" si="6">INT($C$68)+3</f>
        <v>4</v>
      </c>
      <c r="D99" s="4"/>
      <c r="E99" s="5">
        <v>0</v>
      </c>
      <c r="F99" s="5"/>
      <c r="G99" s="4"/>
      <c r="H99" s="174" t="s">
        <v>253</v>
      </c>
      <c r="I99" s="2"/>
      <c r="J99" s="175">
        <v>0</v>
      </c>
      <c r="K99" s="176">
        <v>0</v>
      </c>
      <c r="L99" s="176">
        <v>0</v>
      </c>
      <c r="M99" s="176">
        <v>0</v>
      </c>
      <c r="N99" s="2"/>
      <c r="O99" s="176">
        <v>0</v>
      </c>
      <c r="P99" s="176">
        <v>0</v>
      </c>
      <c r="Q99" s="176">
        <v>0</v>
      </c>
      <c r="R99" s="176">
        <v>0</v>
      </c>
      <c r="S99" s="2"/>
      <c r="T99" s="176">
        <v>0</v>
      </c>
      <c r="U99" s="176">
        <v>0</v>
      </c>
      <c r="V99" s="176">
        <v>0</v>
      </c>
      <c r="W99" s="176">
        <v>0</v>
      </c>
      <c r="X99" s="4"/>
      <c r="Y99" s="16"/>
      <c r="Z99" s="1"/>
      <c r="AA99" s="1"/>
      <c r="AB99" s="1"/>
    </row>
    <row r="100" spans="1:28" outlineLevel="3" x14ac:dyDescent="0.25">
      <c r="A100" s="1"/>
      <c r="B100" s="33"/>
      <c r="C100" s="73">
        <f t="shared" si="6"/>
        <v>4</v>
      </c>
      <c r="D100" s="4"/>
      <c r="E100" s="5">
        <v>1</v>
      </c>
      <c r="F100" s="5"/>
      <c r="G100" s="4"/>
      <c r="H100" s="174"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6"/>
        <v>4</v>
      </c>
      <c r="D101" s="4"/>
      <c r="E101" s="5">
        <v>2</v>
      </c>
      <c r="F101" s="5"/>
      <c r="G101" s="4"/>
      <c r="H101" s="174"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6"/>
        <v>4</v>
      </c>
      <c r="D102" s="4"/>
      <c r="E102" s="5"/>
      <c r="F102" s="5"/>
      <c r="G102" s="4"/>
      <c r="H102" s="177"/>
      <c r="I102" s="178"/>
      <c r="J102" s="2"/>
      <c r="K102" s="2"/>
      <c r="L102" s="100"/>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70"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46" t="s">
        <v>44</v>
      </c>
      <c r="K116" s="146"/>
      <c r="L116" s="146" t="s">
        <v>44</v>
      </c>
      <c r="M116" s="146"/>
      <c r="N116" s="29"/>
      <c r="O116" s="29"/>
      <c r="P116" s="146" t="s">
        <v>44</v>
      </c>
      <c r="Q116" s="146"/>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71"/>
      <c r="I123" s="171"/>
      <c r="J123" s="171"/>
      <c r="K123" s="171"/>
      <c r="L123" s="26" t="s">
        <v>351</v>
      </c>
      <c r="M123" s="31">
        <v>0</v>
      </c>
      <c r="N123" s="171"/>
      <c r="O123" s="171"/>
      <c r="P123" s="171"/>
      <c r="Q123" s="171"/>
      <c r="R123" s="171"/>
      <c r="S123" s="2"/>
      <c r="T123" s="2"/>
      <c r="U123" s="2"/>
      <c r="V123" s="2"/>
      <c r="W123" s="2"/>
      <c r="X123" s="4"/>
      <c r="Y123" s="16"/>
      <c r="Z123" s="1"/>
      <c r="AA123" s="1"/>
      <c r="AB123" s="1"/>
    </row>
    <row r="124" spans="1:28" outlineLevel="3" x14ac:dyDescent="0.25">
      <c r="A124" s="1"/>
      <c r="B124" s="33"/>
      <c r="C124" s="73"/>
      <c r="D124" s="4"/>
      <c r="E124" s="5"/>
      <c r="F124" s="5"/>
      <c r="G124" s="4"/>
      <c r="H124" s="229"/>
      <c r="I124" s="229"/>
      <c r="J124" s="229"/>
      <c r="K124" s="229"/>
      <c r="L124" s="26"/>
      <c r="M124" s="26"/>
      <c r="N124" s="229"/>
      <c r="O124" s="229"/>
      <c r="P124" s="229"/>
      <c r="Q124" s="229"/>
      <c r="R124" s="229"/>
      <c r="S124" s="2"/>
      <c r="T124" s="2"/>
      <c r="U124" s="2"/>
      <c r="V124" s="2"/>
      <c r="W124" s="2"/>
      <c r="X124" s="4"/>
      <c r="Y124" s="16"/>
      <c r="Z124" s="1"/>
      <c r="AA124" s="1"/>
      <c r="AB124" s="1"/>
    </row>
    <row r="125" spans="1:28" outlineLevel="3" x14ac:dyDescent="0.25">
      <c r="A125" s="1"/>
      <c r="B125" s="33"/>
      <c r="C125" s="73"/>
      <c r="D125" s="4"/>
      <c r="E125" s="5"/>
      <c r="F125" s="5"/>
      <c r="G125" s="4"/>
      <c r="H125" s="229"/>
      <c r="I125" s="229"/>
      <c r="J125" s="229"/>
      <c r="K125" s="229"/>
      <c r="L125" s="26" t="s">
        <v>380</v>
      </c>
      <c r="M125" s="31" t="b">
        <v>0</v>
      </c>
      <c r="N125" s="229"/>
      <c r="O125" s="229"/>
      <c r="P125" s="229"/>
      <c r="Q125" s="229"/>
      <c r="R125" s="229"/>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3"/>
      <c r="I126" s="83"/>
      <c r="J126" s="83"/>
      <c r="K126" s="83"/>
      <c r="L126" s="83"/>
      <c r="M126" s="83"/>
      <c r="N126" s="83"/>
      <c r="O126" s="83"/>
      <c r="P126" s="83"/>
      <c r="Q126" s="83"/>
      <c r="R126" s="83"/>
      <c r="S126" s="83"/>
      <c r="T126" s="83"/>
      <c r="U126" s="83"/>
      <c r="V126" s="83"/>
      <c r="W126" s="83"/>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71"/>
      <c r="K129" s="171"/>
      <c r="L129" s="171"/>
      <c r="M129" s="171"/>
      <c r="N129" s="171"/>
      <c r="O129" s="171"/>
      <c r="P129" s="171"/>
      <c r="Q129" s="171"/>
      <c r="R129" s="171"/>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71"/>
      <c r="K130" s="171"/>
      <c r="L130" s="171"/>
      <c r="M130" s="171"/>
      <c r="N130" s="171"/>
      <c r="O130" s="171"/>
      <c r="P130" s="171"/>
      <c r="Q130" s="171"/>
      <c r="R130" s="171"/>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71"/>
      <c r="K131" s="171"/>
      <c r="L131" s="171"/>
      <c r="M131" s="171"/>
      <c r="N131" s="171"/>
      <c r="O131" s="171"/>
      <c r="P131" s="171"/>
      <c r="Q131" s="171"/>
      <c r="R131" s="171"/>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71"/>
      <c r="K132" s="171"/>
      <c r="L132" s="171"/>
      <c r="M132" s="171"/>
      <c r="N132" s="171"/>
      <c r="O132" s="171"/>
      <c r="P132" s="171"/>
      <c r="Q132" s="171"/>
      <c r="R132" s="171"/>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71"/>
      <c r="K133" s="171"/>
      <c r="L133" s="171"/>
      <c r="M133" s="171"/>
      <c r="N133" s="171"/>
      <c r="O133" s="171"/>
      <c r="P133" s="171"/>
      <c r="Q133" s="171"/>
      <c r="R133" s="171"/>
      <c r="S133" s="2"/>
      <c r="T133" s="2"/>
      <c r="U133" s="2"/>
      <c r="V133" s="2"/>
      <c r="W133" s="2"/>
      <c r="X133" s="4"/>
      <c r="Y133" s="16"/>
      <c r="Z133" s="1"/>
      <c r="AA133" s="1"/>
      <c r="AB133" s="1"/>
    </row>
    <row r="134" spans="1:28" outlineLevel="3" x14ac:dyDescent="0.25">
      <c r="A134" s="1"/>
      <c r="B134" s="33"/>
      <c r="C134" s="73">
        <f t="shared" ref="C134:C136" si="7">INT(C$112+3)</f>
        <v>4</v>
      </c>
      <c r="D134" s="4"/>
      <c r="E134" s="5">
        <v>5</v>
      </c>
      <c r="F134" s="5"/>
      <c r="G134" s="4"/>
      <c r="H134" s="31" t="s">
        <v>265</v>
      </c>
      <c r="I134" s="31" t="b">
        <v>0</v>
      </c>
      <c r="J134" s="171"/>
      <c r="K134" s="171"/>
      <c r="L134" s="171"/>
      <c r="M134" s="171"/>
      <c r="N134" s="171"/>
      <c r="O134" s="171"/>
      <c r="P134" s="171"/>
      <c r="Q134" s="171"/>
      <c r="R134" s="171"/>
      <c r="S134" s="2"/>
      <c r="T134" s="2"/>
      <c r="U134" s="2"/>
      <c r="V134" s="2"/>
      <c r="W134" s="2"/>
      <c r="X134" s="4"/>
      <c r="Y134" s="16"/>
      <c r="Z134" s="1"/>
      <c r="AA134" s="1"/>
      <c r="AB134" s="1"/>
    </row>
    <row r="135" spans="1:28" outlineLevel="3" x14ac:dyDescent="0.25">
      <c r="A135" s="1"/>
      <c r="B135" s="33"/>
      <c r="C135" s="73">
        <f t="shared" si="7"/>
        <v>4</v>
      </c>
      <c r="D135" s="4"/>
      <c r="E135" s="5">
        <v>6</v>
      </c>
      <c r="F135" s="5"/>
      <c r="G135" s="4"/>
      <c r="H135" s="31" t="s">
        <v>267</v>
      </c>
      <c r="I135" s="31" t="b">
        <v>0</v>
      </c>
      <c r="J135" s="171"/>
      <c r="K135" s="171"/>
      <c r="L135" s="171"/>
      <c r="M135" s="171"/>
      <c r="N135" s="171"/>
      <c r="O135" s="171"/>
      <c r="P135" s="171"/>
      <c r="Q135" s="171"/>
      <c r="R135" s="171"/>
      <c r="S135" s="2"/>
      <c r="T135" s="2"/>
      <c r="U135" s="2"/>
      <c r="V135" s="2"/>
      <c r="W135" s="2"/>
      <c r="X135" s="4"/>
      <c r="Y135" s="16"/>
      <c r="Z135" s="1"/>
      <c r="AA135" s="1"/>
      <c r="AB135" s="1"/>
    </row>
    <row r="136" spans="1:28" outlineLevel="3" x14ac:dyDescent="0.25">
      <c r="A136" s="1"/>
      <c r="B136" s="33"/>
      <c r="C136" s="73">
        <f t="shared" si="7"/>
        <v>4</v>
      </c>
      <c r="D136" s="4"/>
      <c r="E136" s="5">
        <v>7</v>
      </c>
      <c r="F136" s="5"/>
      <c r="G136" s="4"/>
      <c r="H136" s="31" t="s">
        <v>268</v>
      </c>
      <c r="I136" s="31" t="b">
        <v>0</v>
      </c>
      <c r="J136" s="171"/>
      <c r="K136" s="171"/>
      <c r="L136" s="171"/>
      <c r="M136" s="171"/>
      <c r="N136" s="171"/>
      <c r="O136" s="171"/>
      <c r="P136" s="171"/>
      <c r="Q136" s="171"/>
      <c r="R136" s="171"/>
      <c r="S136" s="2"/>
      <c r="T136" s="2"/>
      <c r="U136" s="2"/>
      <c r="V136" s="2"/>
      <c r="W136" s="2"/>
      <c r="X136" s="4"/>
      <c r="Y136" s="16"/>
      <c r="Z136" s="1"/>
      <c r="AA136" s="1"/>
      <c r="AB136" s="1"/>
    </row>
    <row r="137" spans="1:28" outlineLevel="3" x14ac:dyDescent="0.25">
      <c r="A137" s="1"/>
      <c r="B137" s="33"/>
      <c r="C137" s="73">
        <f>INT(C$112+3)</f>
        <v>4</v>
      </c>
      <c r="D137" s="4"/>
      <c r="E137" s="5"/>
      <c r="F137" s="5"/>
      <c r="G137" s="4"/>
      <c r="H137" s="171"/>
      <c r="I137" s="171"/>
      <c r="J137" s="171"/>
      <c r="K137" s="171"/>
      <c r="L137" s="171"/>
      <c r="M137" s="171"/>
      <c r="N137" s="171"/>
      <c r="O137" s="171"/>
      <c r="P137" s="171"/>
      <c r="Q137" s="171"/>
      <c r="R137" s="171"/>
      <c r="S137" s="2"/>
      <c r="T137" s="2"/>
      <c r="U137" s="2"/>
      <c r="V137" s="2"/>
      <c r="W137" s="2"/>
      <c r="X137" s="4"/>
      <c r="Y137" s="16"/>
      <c r="Z137" s="1"/>
      <c r="AA137" s="1"/>
      <c r="AB137" s="1"/>
    </row>
    <row r="138" spans="1:28" outlineLevel="3" x14ac:dyDescent="0.25">
      <c r="A138" s="1"/>
      <c r="B138" s="33"/>
      <c r="C138" s="73">
        <f>INT(C$112+3)</f>
        <v>4</v>
      </c>
      <c r="D138" s="4"/>
      <c r="E138" s="5"/>
      <c r="F138" s="5"/>
      <c r="G138" s="4"/>
      <c r="H138" s="171"/>
      <c r="I138" s="171"/>
      <c r="J138" s="171"/>
      <c r="K138" s="171"/>
      <c r="L138" s="171"/>
      <c r="M138" s="171"/>
      <c r="N138" s="171"/>
      <c r="O138" s="171"/>
      <c r="P138" s="171"/>
      <c r="Q138" s="171"/>
      <c r="R138" s="171"/>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70"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82"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80"/>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83"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83"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71"/>
      <c r="I162" s="171"/>
      <c r="J162" s="171"/>
      <c r="K162" s="171"/>
      <c r="L162" s="171"/>
      <c r="M162" s="171"/>
      <c r="N162" s="171"/>
      <c r="O162" s="171"/>
      <c r="P162" s="171"/>
      <c r="Q162" s="171"/>
      <c r="R162" s="171"/>
      <c r="S162" s="171"/>
      <c r="T162" s="2"/>
      <c r="U162" s="2"/>
      <c r="V162" s="2"/>
      <c r="W162" s="2"/>
      <c r="X162" s="4"/>
      <c r="Y162" s="16"/>
      <c r="Z162" s="1"/>
      <c r="AA162" s="1"/>
      <c r="AB162" s="1"/>
    </row>
    <row r="163" spans="1:28" outlineLevel="3" x14ac:dyDescent="0.25">
      <c r="A163" s="1"/>
      <c r="B163" s="33"/>
      <c r="C163" s="73">
        <f>INT(C$148+3)</f>
        <v>4</v>
      </c>
      <c r="D163" s="4"/>
      <c r="E163" s="5"/>
      <c r="F163" s="5"/>
      <c r="G163" s="4"/>
      <c r="H163" s="171"/>
      <c r="I163" s="171"/>
      <c r="J163" s="171"/>
      <c r="K163" s="171"/>
      <c r="L163" s="171"/>
      <c r="M163" s="171"/>
      <c r="N163" s="171"/>
      <c r="O163" s="171"/>
      <c r="P163" s="171"/>
      <c r="Q163" s="171"/>
      <c r="R163" s="171"/>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Q18" sqref="Q18"/>
    </sheetView>
  </sheetViews>
  <sheetFormatPr defaultRowHeight="15" outlineLevelRow="1" x14ac:dyDescent="0.25"/>
  <cols>
    <col min="1" max="1" width="2.7109375" style="140" customWidth="1"/>
    <col min="2" max="2" width="4.28515625" style="140" customWidth="1"/>
    <col min="3" max="3" width="6.42578125" style="140" customWidth="1"/>
    <col min="4" max="4" width="3.28515625" style="140" customWidth="1"/>
    <col min="5" max="5" width="3.7109375" style="140" customWidth="1"/>
    <col min="6" max="6" width="2.7109375" style="140" customWidth="1"/>
    <col min="7" max="16384" width="9.140625" style="140"/>
  </cols>
  <sheetData>
    <row r="1" spans="1:26" ht="12" customHeight="1" outlineLevel="1" x14ac:dyDescent="0.25">
      <c r="A1" s="190"/>
      <c r="B1" s="191"/>
      <c r="C1" s="191"/>
      <c r="D1" s="191"/>
      <c r="E1" s="191"/>
      <c r="F1" s="192"/>
      <c r="G1" s="192"/>
      <c r="H1" s="192"/>
      <c r="I1" s="192"/>
      <c r="J1" s="192"/>
      <c r="K1" s="192"/>
      <c r="L1" s="192"/>
      <c r="M1" s="192"/>
      <c r="N1" s="192"/>
      <c r="O1" s="192"/>
      <c r="P1" s="192"/>
      <c r="Q1" s="192"/>
      <c r="R1" s="192"/>
      <c r="S1" s="192"/>
      <c r="T1" s="192"/>
      <c r="U1" s="192"/>
      <c r="V1" s="192"/>
      <c r="W1" s="192"/>
      <c r="X1" s="192"/>
      <c r="Y1" s="192"/>
      <c r="Z1" s="192"/>
    </row>
    <row r="2" spans="1:26" ht="12" customHeight="1" outlineLevel="1" x14ac:dyDescent="0.25">
      <c r="A2" s="190"/>
      <c r="B2" s="191"/>
      <c r="C2" s="191"/>
      <c r="D2" s="191"/>
      <c r="E2" s="191"/>
      <c r="F2" s="191"/>
      <c r="G2" s="191"/>
      <c r="H2" s="192"/>
      <c r="I2" s="192"/>
      <c r="J2" s="192"/>
      <c r="K2" s="192"/>
      <c r="L2" s="192"/>
      <c r="M2" s="192"/>
      <c r="N2" s="192"/>
      <c r="O2" s="192"/>
      <c r="P2" s="192"/>
      <c r="Q2" s="192"/>
      <c r="R2" s="192"/>
      <c r="S2" s="192"/>
      <c r="T2" s="192"/>
      <c r="U2" s="192"/>
      <c r="V2" s="192"/>
      <c r="W2" s="192"/>
      <c r="X2" s="191"/>
      <c r="Y2" s="191"/>
      <c r="Z2" s="191"/>
    </row>
    <row r="3" spans="1:26" ht="5.0999999999999996" customHeight="1" outlineLevel="1" thickBot="1" x14ac:dyDescent="0.3">
      <c r="A3" s="190"/>
      <c r="B3" s="191"/>
      <c r="C3" s="191"/>
      <c r="D3" s="191"/>
      <c r="E3" s="191"/>
      <c r="F3" s="191"/>
      <c r="G3" s="191"/>
      <c r="H3" s="192"/>
      <c r="I3" s="192"/>
      <c r="J3" s="192"/>
      <c r="K3" s="192"/>
      <c r="L3" s="192"/>
      <c r="M3" s="192"/>
      <c r="N3" s="192"/>
      <c r="O3" s="192"/>
      <c r="P3" s="192"/>
      <c r="Q3" s="192"/>
      <c r="R3" s="192"/>
      <c r="S3" s="192"/>
      <c r="T3" s="192"/>
      <c r="U3" s="192"/>
      <c r="V3" s="192"/>
      <c r="W3" s="192"/>
      <c r="X3" s="191"/>
      <c r="Y3" s="191"/>
      <c r="Z3" s="191"/>
    </row>
    <row r="4" spans="1:26" ht="5.0999999999999996" customHeight="1" outlineLevel="1" x14ac:dyDescent="0.25">
      <c r="A4" s="190"/>
      <c r="B4" s="191"/>
      <c r="C4" s="193"/>
      <c r="D4" s="193"/>
      <c r="E4" s="193"/>
      <c r="F4" s="193"/>
      <c r="G4" s="193"/>
      <c r="H4" s="193"/>
      <c r="I4" s="193"/>
      <c r="J4" s="193"/>
      <c r="K4" s="194"/>
      <c r="L4" s="194"/>
      <c r="M4" s="194"/>
      <c r="N4" s="194"/>
      <c r="O4" s="194"/>
      <c r="P4" s="194"/>
      <c r="Q4" s="194"/>
      <c r="R4" s="194"/>
      <c r="S4" s="194"/>
      <c r="T4" s="194"/>
      <c r="U4" s="194"/>
      <c r="V4" s="194"/>
      <c r="W4" s="195"/>
      <c r="X4" s="192"/>
      <c r="Y4" s="192"/>
      <c r="Z4" s="192"/>
    </row>
    <row r="5" spans="1:26" ht="12" customHeight="1" outlineLevel="1" x14ac:dyDescent="0.25">
      <c r="A5" s="190"/>
      <c r="B5" s="191"/>
      <c r="C5" s="196"/>
      <c r="D5" s="196"/>
      <c r="E5" s="196"/>
      <c r="F5" s="197"/>
      <c r="G5" s="198" t="s">
        <v>353</v>
      </c>
      <c r="H5" s="197"/>
      <c r="I5" s="197"/>
      <c r="J5" s="197"/>
      <c r="K5" s="197"/>
      <c r="L5" s="197"/>
      <c r="M5" s="197"/>
      <c r="N5" s="197"/>
      <c r="O5" s="197"/>
      <c r="P5" s="197"/>
      <c r="Q5" s="197"/>
      <c r="R5" s="197"/>
      <c r="S5" s="199"/>
      <c r="T5" s="197"/>
      <c r="U5" s="199"/>
      <c r="V5" s="199"/>
      <c r="W5" s="200"/>
      <c r="X5" s="192"/>
      <c r="Y5" s="192"/>
      <c r="Z5" s="192"/>
    </row>
    <row r="6" spans="1:26" ht="12" customHeight="1" outlineLevel="1" x14ac:dyDescent="0.25">
      <c r="A6" s="190"/>
      <c r="B6" s="191"/>
      <c r="C6" s="196"/>
      <c r="D6" s="196"/>
      <c r="E6" s="201"/>
      <c r="F6" s="197"/>
      <c r="G6" s="197"/>
      <c r="H6" s="197"/>
      <c r="I6" s="197"/>
      <c r="J6" s="197"/>
      <c r="K6" s="197"/>
      <c r="L6" s="197"/>
      <c r="M6" s="197"/>
      <c r="N6" s="197"/>
      <c r="O6" s="197"/>
      <c r="P6" s="197"/>
      <c r="Q6" s="197"/>
      <c r="R6" s="197"/>
      <c r="S6" s="199"/>
      <c r="T6" s="202"/>
      <c r="U6" s="199"/>
      <c r="V6" s="199"/>
      <c r="W6" s="200"/>
      <c r="X6" s="192"/>
      <c r="Y6" s="192"/>
      <c r="Z6" s="192"/>
    </row>
    <row r="7" spans="1:26" ht="12" customHeight="1" outlineLevel="1" x14ac:dyDescent="0.25">
      <c r="A7" s="190"/>
      <c r="B7" s="191"/>
      <c r="C7" s="201"/>
      <c r="D7" s="196"/>
      <c r="E7" s="201"/>
      <c r="F7" s="197"/>
      <c r="G7" s="203" t="s">
        <v>354</v>
      </c>
      <c r="H7" s="197"/>
      <c r="I7" s="197"/>
      <c r="J7" s="197"/>
      <c r="K7" s="197"/>
      <c r="L7" s="197"/>
      <c r="M7" s="197"/>
      <c r="N7" s="197"/>
      <c r="O7" s="197"/>
      <c r="P7" s="197"/>
      <c r="Q7" s="197"/>
      <c r="R7" s="197"/>
      <c r="S7" s="199"/>
      <c r="T7" s="202"/>
      <c r="U7" s="199"/>
      <c r="V7" s="199"/>
      <c r="W7" s="200"/>
      <c r="X7" s="192"/>
      <c r="Y7" s="192"/>
      <c r="Z7" s="192"/>
    </row>
    <row r="8" spans="1:26" ht="12" customHeight="1" outlineLevel="1" x14ac:dyDescent="0.25">
      <c r="A8" s="190"/>
      <c r="B8" s="191"/>
      <c r="C8" s="204"/>
      <c r="D8" s="196"/>
      <c r="E8" s="201"/>
      <c r="F8" s="197"/>
      <c r="G8" s="205"/>
      <c r="H8" s="197"/>
      <c r="I8" s="197"/>
      <c r="J8" s="197"/>
      <c r="K8" s="197"/>
      <c r="L8" s="197"/>
      <c r="M8" s="197"/>
      <c r="N8" s="197"/>
      <c r="O8" s="197"/>
      <c r="P8" s="197"/>
      <c r="Q8" s="197"/>
      <c r="R8" s="197"/>
      <c r="S8" s="199"/>
      <c r="T8" s="202"/>
      <c r="U8" s="199"/>
      <c r="V8" s="199"/>
      <c r="W8" s="200"/>
      <c r="X8" s="192"/>
      <c r="Y8" s="192"/>
      <c r="Z8" s="192"/>
    </row>
    <row r="9" spans="1:26" ht="12" customHeight="1" outlineLevel="1" x14ac:dyDescent="0.25">
      <c r="A9" s="190"/>
      <c r="B9" s="191"/>
      <c r="C9" s="201"/>
      <c r="D9" s="201"/>
      <c r="E9" s="201"/>
      <c r="F9" s="201"/>
      <c r="G9" s="201"/>
      <c r="H9" s="201"/>
      <c r="I9" s="201"/>
      <c r="J9" s="206"/>
      <c r="K9" s="206"/>
      <c r="L9" s="206"/>
      <c r="M9" s="206"/>
      <c r="N9" s="206"/>
      <c r="O9" s="206"/>
      <c r="P9" s="206"/>
      <c r="Q9" s="206"/>
      <c r="R9" s="206"/>
      <c r="S9" s="206"/>
      <c r="T9" s="206"/>
      <c r="U9" s="206"/>
      <c r="V9" s="206"/>
      <c r="W9" s="200"/>
      <c r="X9" s="192"/>
      <c r="Y9" s="192"/>
      <c r="Z9" s="192"/>
    </row>
    <row r="10" spans="1:26" ht="12" customHeight="1" outlineLevel="1" x14ac:dyDescent="0.25">
      <c r="A10" s="190"/>
      <c r="B10" s="191"/>
      <c r="C10" s="201"/>
      <c r="D10" s="201"/>
      <c r="E10" s="201"/>
      <c r="F10" s="201"/>
      <c r="G10" s="201"/>
      <c r="H10" s="201"/>
      <c r="I10" s="201"/>
      <c r="J10" s="201"/>
      <c r="K10" s="201"/>
      <c r="L10" s="206"/>
      <c r="M10" s="206"/>
      <c r="N10" s="206"/>
      <c r="O10" s="206"/>
      <c r="P10" s="206"/>
      <c r="Q10" s="206"/>
      <c r="R10" s="206"/>
      <c r="S10" s="206"/>
      <c r="T10" s="206"/>
      <c r="U10" s="206"/>
      <c r="V10" s="206"/>
      <c r="W10" s="200"/>
      <c r="X10" s="192"/>
      <c r="Y10" s="192"/>
      <c r="Z10" s="192"/>
    </row>
    <row r="11" spans="1:26" ht="12" customHeight="1" outlineLevel="1" x14ac:dyDescent="0.25">
      <c r="A11" s="190"/>
      <c r="B11" s="191"/>
      <c r="C11" s="201"/>
      <c r="D11" s="201"/>
      <c r="E11" s="201"/>
      <c r="F11" s="201"/>
      <c r="G11" s="201"/>
      <c r="H11" s="201"/>
      <c r="I11" s="201"/>
      <c r="J11" s="207"/>
      <c r="K11" s="207"/>
      <c r="L11" s="207"/>
      <c r="M11" s="207"/>
      <c r="N11" s="207"/>
      <c r="O11" s="207"/>
      <c r="P11" s="208"/>
      <c r="Q11" s="208"/>
      <c r="R11" s="208"/>
      <c r="S11" s="206"/>
      <c r="T11" s="206"/>
      <c r="U11" s="206"/>
      <c r="V11" s="206"/>
      <c r="W11" s="200"/>
      <c r="X11" s="192"/>
      <c r="Y11" s="192"/>
      <c r="Z11" s="192"/>
    </row>
    <row r="12" spans="1:26" ht="12" customHeight="1" outlineLevel="1" x14ac:dyDescent="0.25">
      <c r="A12" s="190"/>
      <c r="B12" s="191"/>
      <c r="C12" s="201"/>
      <c r="D12" s="201"/>
      <c r="E12" s="201"/>
      <c r="F12" s="201"/>
      <c r="G12" s="201"/>
      <c r="H12" s="201"/>
      <c r="I12" s="206"/>
      <c r="J12" s="207"/>
      <c r="K12" s="207"/>
      <c r="L12" s="207"/>
      <c r="M12" s="207"/>
      <c r="N12" s="207"/>
      <c r="O12" s="207"/>
      <c r="P12" s="208"/>
      <c r="Q12" s="208"/>
      <c r="R12" s="208"/>
      <c r="S12" s="206"/>
      <c r="T12" s="206"/>
      <c r="U12" s="206"/>
      <c r="V12" s="206"/>
      <c r="W12" s="200"/>
      <c r="X12" s="192"/>
      <c r="Y12" s="192"/>
      <c r="Z12" s="192"/>
    </row>
    <row r="13" spans="1:26" ht="5.0999999999999996" customHeight="1" outlineLevel="1" x14ac:dyDescent="0.25">
      <c r="A13" s="190"/>
      <c r="B13" s="191"/>
      <c r="C13" s="201"/>
      <c r="D13" s="201"/>
      <c r="E13" s="201"/>
      <c r="F13" s="201"/>
      <c r="G13" s="201"/>
      <c r="H13" s="201"/>
      <c r="I13" s="201"/>
      <c r="J13" s="207"/>
      <c r="K13" s="207"/>
      <c r="L13" s="208"/>
      <c r="M13" s="208"/>
      <c r="N13" s="208"/>
      <c r="O13" s="208"/>
      <c r="P13" s="208"/>
      <c r="Q13" s="208"/>
      <c r="R13" s="208"/>
      <c r="S13" s="206"/>
      <c r="T13" s="206"/>
      <c r="U13" s="206"/>
      <c r="V13" s="206"/>
      <c r="W13" s="200"/>
      <c r="X13" s="192"/>
      <c r="Y13" s="192"/>
      <c r="Z13" s="192"/>
    </row>
    <row r="14" spans="1:26" ht="5.0999999999999996" customHeight="1" outlineLevel="1" x14ac:dyDescent="0.25">
      <c r="A14" s="190"/>
      <c r="B14" s="191"/>
      <c r="C14" s="201"/>
      <c r="D14" s="201"/>
      <c r="E14" s="201"/>
      <c r="F14" s="209"/>
      <c r="G14" s="210"/>
      <c r="H14" s="210"/>
      <c r="I14" s="211"/>
      <c r="J14" s="212"/>
      <c r="K14" s="212"/>
      <c r="L14" s="212"/>
      <c r="M14" s="212"/>
      <c r="N14" s="212"/>
      <c r="O14" s="212"/>
      <c r="P14" s="213"/>
      <c r="Q14" s="213"/>
      <c r="R14" s="213"/>
      <c r="S14" s="213"/>
      <c r="T14" s="213"/>
      <c r="U14" s="213"/>
      <c r="V14" s="214"/>
      <c r="W14" s="200"/>
      <c r="X14" s="192"/>
      <c r="Y14" s="192"/>
      <c r="Z14" s="192"/>
    </row>
    <row r="15" spans="1:26" ht="12" customHeight="1" outlineLevel="1" x14ac:dyDescent="0.25">
      <c r="A15" s="190"/>
      <c r="B15" s="191"/>
      <c r="C15" s="201"/>
      <c r="D15" s="201"/>
      <c r="E15" s="201"/>
      <c r="F15" s="209"/>
      <c r="G15" s="215"/>
      <c r="H15" s="215"/>
      <c r="I15" s="215"/>
      <c r="J15" s="215"/>
      <c r="K15" s="215"/>
      <c r="L15" s="215"/>
      <c r="M15" s="215"/>
      <c r="N15" s="215"/>
      <c r="O15" s="215"/>
      <c r="P15" s="216"/>
      <c r="Q15" s="216"/>
      <c r="R15" s="216"/>
      <c r="S15" s="216"/>
      <c r="T15" s="216"/>
      <c r="U15" s="216"/>
      <c r="V15" s="214"/>
      <c r="W15" s="200"/>
      <c r="X15" s="192"/>
      <c r="Y15" s="192"/>
      <c r="Z15" s="192"/>
    </row>
    <row r="16" spans="1:26" ht="12" customHeight="1" outlineLevel="1" x14ac:dyDescent="0.25">
      <c r="A16" s="190"/>
      <c r="B16" s="191"/>
      <c r="C16" s="201"/>
      <c r="D16" s="201"/>
      <c r="E16" s="201"/>
      <c r="F16" s="209"/>
      <c r="G16" s="217" t="s">
        <v>355</v>
      </c>
      <c r="H16" s="215"/>
      <c r="I16" s="217" t="s">
        <v>249</v>
      </c>
      <c r="K16" s="217" t="s">
        <v>356</v>
      </c>
      <c r="L16" s="215"/>
      <c r="M16" s="217" t="s">
        <v>357</v>
      </c>
      <c r="N16" s="215"/>
      <c r="O16" s="217" t="s">
        <v>358</v>
      </c>
      <c r="P16" s="216"/>
      <c r="Q16" s="217" t="s">
        <v>363</v>
      </c>
      <c r="R16" s="216"/>
      <c r="S16" s="216"/>
      <c r="T16" s="216"/>
      <c r="U16" s="216"/>
      <c r="V16" s="214"/>
      <c r="W16" s="200"/>
      <c r="X16" s="192"/>
      <c r="Y16" s="192"/>
      <c r="Z16" s="192"/>
    </row>
    <row r="17" spans="1:26" ht="12" customHeight="1" outlineLevel="1" x14ac:dyDescent="0.25">
      <c r="A17" s="190"/>
      <c r="B17" s="191"/>
      <c r="C17" s="201"/>
      <c r="D17" s="201"/>
      <c r="E17" s="201"/>
      <c r="F17" s="209"/>
      <c r="G17" s="215" t="s">
        <v>359</v>
      </c>
      <c r="H17" s="215"/>
      <c r="I17" s="215" t="s">
        <v>359</v>
      </c>
      <c r="J17" s="218"/>
      <c r="K17" s="215" t="s">
        <v>360</v>
      </c>
      <c r="L17" s="215"/>
      <c r="M17" s="215" t="s">
        <v>361</v>
      </c>
      <c r="N17" s="215"/>
      <c r="O17" s="215" t="s">
        <v>362</v>
      </c>
      <c r="P17" s="216"/>
      <c r="Q17" s="215" t="s">
        <v>364</v>
      </c>
      <c r="R17" s="216"/>
      <c r="S17" s="216"/>
      <c r="T17" s="216"/>
      <c r="U17" s="216"/>
      <c r="V17" s="214"/>
      <c r="W17" s="200"/>
      <c r="X17" s="192"/>
      <c r="Y17" s="192"/>
      <c r="Z17" s="192"/>
    </row>
    <row r="18" spans="1:26" ht="12" customHeight="1" outlineLevel="1" x14ac:dyDescent="0.25">
      <c r="A18" s="190"/>
      <c r="B18" s="191"/>
      <c r="C18" s="201"/>
      <c r="D18" s="201"/>
      <c r="E18" s="201"/>
      <c r="F18" s="209"/>
      <c r="G18" s="219" t="b">
        <v>0</v>
      </c>
      <c r="H18" s="215"/>
      <c r="I18" s="219" t="b">
        <v>0</v>
      </c>
      <c r="K18" s="219" t="b">
        <v>0</v>
      </c>
      <c r="L18" s="215"/>
      <c r="M18" s="219" t="b">
        <v>0</v>
      </c>
      <c r="N18" s="215"/>
      <c r="O18" s="219" t="b">
        <v>0</v>
      </c>
      <c r="P18" s="216"/>
      <c r="Q18" s="219" t="b">
        <v>0</v>
      </c>
      <c r="R18" s="216"/>
      <c r="S18" s="216"/>
      <c r="T18" s="216"/>
      <c r="U18" s="216"/>
      <c r="V18" s="214"/>
      <c r="W18" s="200"/>
      <c r="X18" s="192"/>
      <c r="Y18" s="192"/>
      <c r="Z18" s="192"/>
    </row>
    <row r="19" spans="1:26" ht="12" customHeight="1" outlineLevel="1" x14ac:dyDescent="0.25">
      <c r="A19" s="190"/>
      <c r="B19" s="191"/>
      <c r="C19" s="201"/>
      <c r="D19" s="201"/>
      <c r="E19" s="201"/>
      <c r="F19" s="209"/>
      <c r="G19" s="215"/>
      <c r="H19" s="215"/>
      <c r="I19" s="215"/>
      <c r="J19" s="215"/>
      <c r="K19" s="215"/>
      <c r="L19" s="215"/>
      <c r="M19" s="215"/>
      <c r="N19" s="215"/>
      <c r="O19" s="220"/>
      <c r="P19" s="216"/>
      <c r="Q19" s="216"/>
      <c r="R19" s="216"/>
      <c r="S19" s="216"/>
      <c r="T19" s="216"/>
      <c r="U19" s="216"/>
      <c r="V19" s="214"/>
      <c r="W19" s="200"/>
      <c r="X19" s="192"/>
      <c r="Y19" s="192"/>
      <c r="Z19" s="192"/>
    </row>
    <row r="20" spans="1:26" ht="12" customHeight="1" outlineLevel="1" x14ac:dyDescent="0.25">
      <c r="A20" s="190"/>
      <c r="B20" s="191"/>
      <c r="C20" s="201"/>
      <c r="D20" s="201"/>
      <c r="E20" s="201"/>
      <c r="F20" s="209"/>
      <c r="G20" s="215"/>
      <c r="H20" s="215"/>
      <c r="I20" s="215"/>
      <c r="J20" s="215"/>
      <c r="K20" s="215"/>
      <c r="L20" s="215"/>
      <c r="M20" s="215"/>
      <c r="N20" s="215"/>
      <c r="O20" s="220"/>
      <c r="P20" s="216"/>
      <c r="Q20" s="216"/>
      <c r="R20" s="216"/>
      <c r="S20" s="216"/>
      <c r="T20" s="216"/>
      <c r="U20" s="216"/>
      <c r="V20" s="214"/>
      <c r="W20" s="200"/>
      <c r="X20" s="192"/>
      <c r="Y20" s="192"/>
      <c r="Z20" s="192"/>
    </row>
    <row r="21" spans="1:26" ht="12" customHeight="1" outlineLevel="1" x14ac:dyDescent="0.25">
      <c r="A21" s="190"/>
      <c r="B21" s="191"/>
      <c r="C21" s="201"/>
      <c r="D21" s="201"/>
      <c r="E21" s="201"/>
      <c r="F21" s="209"/>
      <c r="G21" s="215"/>
      <c r="H21" s="215"/>
      <c r="I21" s="215"/>
      <c r="J21" s="215"/>
      <c r="K21" s="215"/>
      <c r="L21" s="215"/>
      <c r="M21" s="215"/>
      <c r="N21" s="215"/>
      <c r="O21" s="220"/>
      <c r="P21" s="216"/>
      <c r="Q21" s="216"/>
      <c r="R21" s="216"/>
      <c r="S21" s="216"/>
      <c r="T21" s="216"/>
      <c r="U21" s="216"/>
      <c r="V21" s="214"/>
      <c r="W21" s="200"/>
      <c r="X21" s="192"/>
      <c r="Y21" s="192"/>
      <c r="Z21" s="192"/>
    </row>
    <row r="22" spans="1:26" ht="12" customHeight="1" outlineLevel="1" x14ac:dyDescent="0.25">
      <c r="A22" s="190"/>
      <c r="B22" s="191"/>
      <c r="C22" s="201"/>
      <c r="D22" s="201"/>
      <c r="E22" s="201"/>
      <c r="F22" s="209"/>
      <c r="G22" s="215"/>
      <c r="H22" s="215"/>
      <c r="I22" s="215"/>
      <c r="J22" s="215"/>
      <c r="K22" s="215"/>
      <c r="L22" s="215"/>
      <c r="M22" s="215"/>
      <c r="N22" s="215"/>
      <c r="O22" s="220"/>
      <c r="P22" s="216"/>
      <c r="Q22" s="216"/>
      <c r="R22" s="216"/>
      <c r="S22" s="216"/>
      <c r="T22" s="216"/>
      <c r="U22" s="216"/>
      <c r="V22" s="214"/>
      <c r="W22" s="200"/>
      <c r="X22" s="192"/>
      <c r="Y22" s="192"/>
      <c r="Z22" s="192"/>
    </row>
    <row r="23" spans="1:26" ht="12" customHeight="1" outlineLevel="1" x14ac:dyDescent="0.25">
      <c r="A23" s="190"/>
      <c r="B23" s="191"/>
      <c r="C23" s="201"/>
      <c r="D23" s="201"/>
      <c r="E23" s="201"/>
      <c r="F23" s="209"/>
      <c r="G23" s="215"/>
      <c r="H23" s="215"/>
      <c r="I23" s="215"/>
      <c r="J23" s="215"/>
      <c r="K23" s="215"/>
      <c r="L23" s="215"/>
      <c r="M23" s="215"/>
      <c r="N23" s="215"/>
      <c r="O23" s="215"/>
      <c r="P23" s="216"/>
      <c r="Q23" s="216"/>
      <c r="R23" s="216"/>
      <c r="S23" s="216"/>
      <c r="T23" s="216"/>
      <c r="U23" s="216"/>
      <c r="V23" s="214"/>
      <c r="W23" s="200"/>
      <c r="X23" s="192"/>
      <c r="Y23" s="192"/>
      <c r="Z23" s="192"/>
    </row>
    <row r="24" spans="1:26" ht="12" customHeight="1" outlineLevel="1" x14ac:dyDescent="0.25">
      <c r="A24" s="190"/>
      <c r="B24" s="191"/>
      <c r="C24" s="201"/>
      <c r="D24" s="201"/>
      <c r="E24" s="201"/>
      <c r="F24" s="209"/>
      <c r="G24" s="215"/>
      <c r="H24" s="215"/>
      <c r="I24" s="215"/>
      <c r="J24" s="215"/>
      <c r="K24" s="215"/>
      <c r="L24" s="215"/>
      <c r="M24" s="215"/>
      <c r="N24" s="215"/>
      <c r="O24" s="215"/>
      <c r="P24" s="216"/>
      <c r="Q24" s="216"/>
      <c r="R24" s="216"/>
      <c r="S24" s="216"/>
      <c r="T24" s="216"/>
      <c r="U24" s="216"/>
      <c r="V24" s="214"/>
      <c r="W24" s="200"/>
      <c r="X24" s="192"/>
      <c r="Y24" s="192"/>
      <c r="Z24" s="192"/>
    </row>
    <row r="25" spans="1:26" ht="12" customHeight="1" outlineLevel="1" x14ac:dyDescent="0.25">
      <c r="A25" s="190"/>
      <c r="B25" s="191"/>
      <c r="C25" s="201"/>
      <c r="D25" s="201"/>
      <c r="E25" s="201"/>
      <c r="F25" s="209"/>
      <c r="G25" s="215"/>
      <c r="H25" s="215"/>
      <c r="I25" s="215"/>
      <c r="J25" s="215"/>
      <c r="K25" s="215"/>
      <c r="L25" s="215"/>
      <c r="M25" s="215"/>
      <c r="N25" s="215"/>
      <c r="O25" s="220"/>
      <c r="P25" s="216"/>
      <c r="Q25" s="216"/>
      <c r="R25" s="216"/>
      <c r="S25" s="216"/>
      <c r="T25" s="216"/>
      <c r="U25" s="216"/>
      <c r="V25" s="214"/>
      <c r="W25" s="200"/>
      <c r="X25" s="192"/>
      <c r="Y25" s="192"/>
      <c r="Z25" s="192"/>
    </row>
    <row r="26" spans="1:26" ht="12" customHeight="1" outlineLevel="1" x14ac:dyDescent="0.25">
      <c r="A26" s="190"/>
      <c r="B26" s="191"/>
      <c r="C26" s="201"/>
      <c r="D26" s="201"/>
      <c r="E26" s="201"/>
      <c r="F26" s="209"/>
      <c r="G26" s="215"/>
      <c r="H26" s="215"/>
      <c r="I26" s="215"/>
      <c r="J26" s="215"/>
      <c r="K26" s="215"/>
      <c r="L26" s="215"/>
      <c r="M26" s="215"/>
      <c r="N26" s="215"/>
      <c r="O26" s="220"/>
      <c r="P26" s="216"/>
      <c r="Q26" s="216"/>
      <c r="R26" s="216"/>
      <c r="S26" s="216"/>
      <c r="T26" s="216"/>
      <c r="U26" s="216"/>
      <c r="V26" s="214"/>
      <c r="W26" s="200"/>
      <c r="X26" s="192"/>
      <c r="Y26" s="192"/>
      <c r="Z26" s="192"/>
    </row>
    <row r="27" spans="1:26" ht="12" customHeight="1" outlineLevel="1" x14ac:dyDescent="0.25">
      <c r="A27" s="190"/>
      <c r="B27" s="191"/>
      <c r="C27" s="201"/>
      <c r="D27" s="201"/>
      <c r="E27" s="201"/>
      <c r="F27" s="209"/>
      <c r="G27" s="215"/>
      <c r="H27" s="215"/>
      <c r="I27" s="215"/>
      <c r="J27" s="215"/>
      <c r="K27" s="215"/>
      <c r="L27" s="215"/>
      <c r="M27" s="215"/>
      <c r="N27" s="215"/>
      <c r="O27" s="220"/>
      <c r="P27" s="216"/>
      <c r="Q27" s="216"/>
      <c r="R27" s="216"/>
      <c r="S27" s="216"/>
      <c r="T27" s="216"/>
      <c r="U27" s="216"/>
      <c r="V27" s="214"/>
      <c r="W27" s="200"/>
      <c r="X27" s="192"/>
      <c r="Y27" s="192"/>
      <c r="Z27" s="192"/>
    </row>
    <row r="28" spans="1:26" ht="5.0999999999999996" customHeight="1" outlineLevel="1" x14ac:dyDescent="0.25">
      <c r="A28" s="190"/>
      <c r="B28" s="191"/>
      <c r="C28" s="201"/>
      <c r="D28" s="201"/>
      <c r="E28" s="201"/>
      <c r="F28" s="221"/>
      <c r="G28" s="222"/>
      <c r="H28" s="222"/>
      <c r="I28" s="222"/>
      <c r="J28" s="223"/>
      <c r="K28" s="223"/>
      <c r="L28" s="223"/>
      <c r="M28" s="223"/>
      <c r="N28" s="223"/>
      <c r="O28" s="223"/>
      <c r="P28" s="223"/>
      <c r="Q28" s="223"/>
      <c r="R28" s="223"/>
      <c r="S28" s="223"/>
      <c r="T28" s="223"/>
      <c r="U28" s="223"/>
      <c r="V28" s="214"/>
      <c r="W28" s="200"/>
      <c r="X28" s="192"/>
      <c r="Y28" s="192"/>
      <c r="Z28" s="192"/>
    </row>
    <row r="29" spans="1:26" ht="25.15" customHeight="1" outlineLevel="1" x14ac:dyDescent="0.25">
      <c r="A29" s="190"/>
      <c r="B29" s="191"/>
      <c r="C29" s="224"/>
      <c r="D29" s="224"/>
      <c r="E29" s="224"/>
      <c r="F29" s="224"/>
      <c r="G29" s="225"/>
      <c r="H29" s="224"/>
      <c r="I29" s="224"/>
      <c r="J29" s="224"/>
      <c r="K29" s="224"/>
      <c r="L29" s="224"/>
      <c r="M29" s="224"/>
      <c r="N29" s="224"/>
      <c r="O29" s="224"/>
      <c r="P29" s="224"/>
      <c r="Q29" s="224"/>
      <c r="R29" s="224"/>
      <c r="S29" s="224"/>
      <c r="T29" s="224"/>
      <c r="U29" s="224"/>
      <c r="V29" s="224"/>
      <c r="W29" s="226"/>
      <c r="X29" s="192"/>
      <c r="Y29" s="192"/>
      <c r="Z29" s="192"/>
    </row>
    <row r="30" spans="1:26" ht="12" customHeight="1" outlineLevel="1" x14ac:dyDescent="0.25">
      <c r="A30" s="190"/>
      <c r="B30" s="191"/>
      <c r="C30" s="191"/>
      <c r="D30" s="191"/>
      <c r="E30" s="191"/>
      <c r="F30" s="192"/>
      <c r="G30" s="192"/>
      <c r="H30" s="192"/>
      <c r="I30" s="192"/>
      <c r="J30" s="192"/>
      <c r="K30" s="192"/>
      <c r="L30" s="192"/>
      <c r="M30" s="192"/>
      <c r="N30" s="192"/>
      <c r="O30" s="192"/>
      <c r="P30" s="192"/>
      <c r="Q30" s="192"/>
      <c r="R30" s="192"/>
      <c r="S30" s="192"/>
      <c r="T30" s="192"/>
      <c r="U30" s="192"/>
      <c r="V30" s="192"/>
      <c r="W30" s="192"/>
      <c r="X30" s="192"/>
      <c r="Y30" s="192"/>
      <c r="Z30" s="192"/>
    </row>
    <row r="31" spans="1:26" ht="12" customHeight="1" outlineLevel="1" x14ac:dyDescent="0.25">
      <c r="A31" s="190"/>
      <c r="B31" s="191"/>
      <c r="C31" s="191"/>
      <c r="D31" s="191"/>
      <c r="E31" s="191"/>
      <c r="F31" s="192"/>
      <c r="G31" s="192"/>
      <c r="H31" s="192"/>
      <c r="I31" s="192"/>
      <c r="J31" s="192"/>
      <c r="K31" s="192"/>
      <c r="L31" s="192"/>
      <c r="M31" s="192"/>
      <c r="N31" s="192"/>
      <c r="O31" s="192"/>
      <c r="P31" s="192"/>
      <c r="Q31" s="192"/>
      <c r="R31" s="192"/>
      <c r="S31" s="192"/>
      <c r="T31" s="192"/>
      <c r="U31" s="192"/>
      <c r="V31" s="192"/>
      <c r="W31" s="192"/>
      <c r="X31" s="192"/>
      <c r="Y31" s="192"/>
      <c r="Z31" s="19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35" t="s">
        <v>22</v>
      </c>
      <c r="K18" s="235"/>
      <c r="L18" s="235"/>
      <c r="M18" s="235"/>
      <c r="N18" s="235"/>
      <c r="O18" s="235"/>
      <c r="P18" s="235"/>
      <c r="Q18" s="235"/>
      <c r="R18" s="235"/>
      <c r="S18" s="235"/>
      <c r="T18" s="235"/>
      <c r="U18" s="235"/>
      <c r="V18" s="235"/>
      <c r="W18" s="235"/>
      <c r="X18" s="235"/>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33" t="s">
        <v>34</v>
      </c>
      <c r="K21" s="234"/>
      <c r="L21" s="234"/>
      <c r="M21" s="234"/>
      <c r="N21" s="234"/>
      <c r="O21" s="234"/>
      <c r="P21" s="234"/>
      <c r="Q21" s="234"/>
      <c r="R21" s="234"/>
      <c r="S21" s="234"/>
      <c r="T21" s="234"/>
      <c r="U21" s="234"/>
      <c r="V21" s="234"/>
      <c r="W21" s="234"/>
      <c r="X21" s="236"/>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144</vt:i4>
      </vt:variant>
    </vt:vector>
  </HeadingPairs>
  <TitlesOfParts>
    <vt:vector size="149"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Settings'!i_store_feedbud</vt:lpstr>
      <vt:lpstr>i_store_ffcfw_rep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2022-08-15T11:59:42Z</dcterms:modified>
</cp:coreProperties>
</file>