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D758574-B53E-48E1-9090-C6CFA1E7E5B8}" xr6:coauthVersionLast="47" xr6:coauthVersionMax="47" xr10:uidLastSave="{00000000-0000-0000-0000-000000000000}"/>
  <bookViews>
    <workbookView xWindow="0" yWindow="39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Sheep!$H$879:$V$988</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Sheep!$J$387</definedName>
    <definedName name="i_dam_lsln_diffman_t" localSheetId="8">Sheep!$K$387:$N$387</definedName>
    <definedName name="i_dam_wean_diffman" localSheetId="8">Sheep!$I$387</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Sheep!$K$783:$M$785</definedName>
    <definedName name="i_date_sale_ig0" localSheetId="8">Sheep!$K$788:$M$790</definedName>
    <definedName name="i_date_shear_sixg0" localSheetId="8">Sheep!$K$655:$M$726</definedName>
    <definedName name="i_date_shear_sixg1" localSheetId="8">Sheep!$N$655:$Q$726</definedName>
    <definedName name="i_date_shear_sixg3" localSheetId="8">Sheep!$R$655:$U$726</definedName>
    <definedName name="i_density_p6z" localSheetId="8">Sheep!$U$74:$U$173</definedName>
    <definedName name="i_dressp" localSheetId="8">Sheep!$J$61</definedName>
    <definedName name="i_dry_exists" localSheetId="7">Annual!$J$64:$S$64</definedName>
    <definedName name="i_dry_retained_forced_o" localSheetId="8">Sheep!$J$375:$J$382</definedName>
    <definedName name="i_dry_sales_forced_o" localSheetId="8">Sheep!$I$375:$I$382</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Sheep!$J$993:$M$993</definedName>
    <definedName name="i_feedbud_pu_rates_h9" localSheetId="8">Sheep!$J$992:$M$992</definedName>
    <definedName name="i_feedselected_len" localSheetId="8">Sheep!$K$407</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Sheep!$R$393:$U$395</definedName>
    <definedName name="i_fvp1_offset_ig3" localSheetId="8">Sheep!$R$397:$U$399</definedName>
    <definedName name="i_fvp2_offset_ig3" localSheetId="8">Sheep!$R$401:$U$403</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Sheep!$V$655:$V$657</definedName>
    <definedName name="i_gfw" localSheetId="11">CropResidue!$J$229</definedName>
    <definedName name="i_gfw_yatf" localSheetId="11">CropResidue!$J$249</definedName>
    <definedName name="i_grain_income_date" localSheetId="3">Crop!$H$31</definedName>
    <definedName name="i_h2_len" localSheetId="8">Sheep!$L$879</definedName>
    <definedName name="i_h5_len" localSheetId="8">Sheep!$M$879</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Sheep!$L$880:$W$987</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Sheep!$L$439</definedName>
    <definedName name="i_k1_len" localSheetId="8">Sheep!$L$453</definedName>
    <definedName name="i_k2_len" localSheetId="8">Sheep!$L$467</definedName>
    <definedName name="i_k3_idx_offs" localSheetId="8">Sheep!$J$266:$J$268</definedName>
    <definedName name="i_k3_len" localSheetId="8">Sheep!$L$589</definedName>
    <definedName name="i_k4_len" localSheetId="8">Sheep!$L$615</definedName>
    <definedName name="i_k5_len" localSheetId="8">Sheep!$L$629</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Sheep!$M$758</definedName>
    <definedName name="i_node_is_fvp" localSheetId="1">General!$N$104:$Q$104</definedName>
    <definedName name="i_o_len" localSheetId="8">Sheep!$L$265</definedName>
    <definedName name="i_off_btrt_diffman_t" localSheetId="8">Sheep!$K$388:$N$388</definedName>
    <definedName name="i_off_cycle_diffman" localSheetId="8">Sheep!$J$388</definedName>
    <definedName name="i_off_wean_diffman" localSheetId="8">Sheep!$I$388</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Sheep!$K$793:$M$795</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Sheep!$L$654</definedName>
    <definedName name="i_sales_delay_og1" localSheetId="8">Sheep!$N$770:$Q$777</definedName>
    <definedName name="i_sales_delay_sg0" localSheetId="8">Sheep!$K$760:$M$767</definedName>
    <definedName name="i_sales_delay_sg1" localSheetId="8">Sheep!$N$760:$Q$767</definedName>
    <definedName name="i_sales_offset_tsg3" localSheetId="8">Sheep!$AD$832:$AG$858</definedName>
    <definedName name="i_sales_propn_min_g0" localSheetId="8">Sheep!$K$729:$M$736</definedName>
    <definedName name="i_sales_propn_min_g1" localSheetId="8">Sheep!$N$729:$Q$736</definedName>
    <definedName name="i_sales_propn_min_g3" localSheetId="8">Sheep!$R$729:$U$736</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Sheep!$K$654</definedName>
    <definedName name="i_shear_prior_tsg3" localSheetId="8">Sheep!$AL$832:$AO$858</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Sheep!$K$758</definedName>
    <definedName name="i_t1_len" localSheetId="8">Sheep!$N$758</definedName>
    <definedName name="i_t2_len" localSheetId="8">Sheep!$L$822</definedName>
    <definedName name="i_t3_len" localSheetId="8">Sheep!$L$830</definedName>
    <definedName name="i_target_weight_tsg3" localSheetId="8">Sheep!$AH$832:$AK$858</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Sheep!$J$655:$J$657</definedName>
    <definedName name="i_x_len" localSheetId="8">Sheep!$M$654</definedName>
    <definedName name="i_z_idx" localSheetId="1">General!$I$94:$I$103</definedName>
    <definedName name="i_z_len" localSheetId="8">Sheep!$L$407</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Sheep!$K$408:$M$437</definedName>
    <definedName name="ia_r1_zig1" localSheetId="8">Sheep!$N$408:$Q$437</definedName>
    <definedName name="ia_r1_zig3" localSheetId="8">Sheep!$R$408:$U$437</definedName>
    <definedName name="ia_r2_ik0g1" localSheetId="8">Sheep!$N$440:$Q$451</definedName>
    <definedName name="ia_r2_ik0g3" localSheetId="8">Sheep!$R$440:$U$451</definedName>
    <definedName name="ia_r2_ik1g1" localSheetId="8">Sheep!$N$454:$Q$465</definedName>
    <definedName name="ia_r2_ik3g3" localSheetId="8">Sheep!$R$590:$U$613</definedName>
    <definedName name="ia_r2_ik4g3" localSheetId="8">Sheep!$R$616:$U$627</definedName>
    <definedName name="ia_r2_ik5g3" localSheetId="8">Sheep!$R$630:$U$644</definedName>
    <definedName name="ia_r2_isk2g1" localSheetId="8">Sheep!$N$468:$Q$587</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3" i="18"/>
  <c r="C382" i="18"/>
  <c r="C381" i="18"/>
  <c r="C380" i="18"/>
  <c r="C379" i="18"/>
  <c r="C378" i="18"/>
  <c r="C377" i="18"/>
  <c r="C376"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7" i="18" l="1"/>
  <c r="C436" i="18"/>
  <c r="C435" i="18"/>
  <c r="C434" i="18"/>
  <c r="C433" i="18"/>
  <c r="C432" i="18"/>
  <c r="C431" i="18"/>
  <c r="C430" i="18"/>
  <c r="C429" i="18"/>
  <c r="C427" i="18"/>
  <c r="C426" i="18"/>
  <c r="C425" i="18"/>
  <c r="C424" i="18"/>
  <c r="C423" i="18"/>
  <c r="C422" i="18"/>
  <c r="C421" i="18"/>
  <c r="C420" i="18"/>
  <c r="C419" i="18"/>
  <c r="C417" i="18"/>
  <c r="C416" i="18"/>
  <c r="C415" i="18"/>
  <c r="C414" i="18"/>
  <c r="C413" i="18"/>
  <c r="C412" i="18"/>
  <c r="C411" i="18"/>
  <c r="C410" i="18"/>
  <c r="C409" i="18"/>
  <c r="N541" i="18" l="1"/>
  <c r="O541" i="18" s="1"/>
  <c r="P541" i="18" s="1"/>
  <c r="Q541" i="18" s="1"/>
  <c r="N533" i="18"/>
  <c r="O533" i="18" s="1"/>
  <c r="P533" i="18" s="1"/>
  <c r="Q533" i="18" s="1"/>
  <c r="N525" i="18"/>
  <c r="N565" i="18" s="1"/>
  <c r="O565" i="18" s="1"/>
  <c r="P565" i="18" s="1"/>
  <c r="Q565" i="18" s="1"/>
  <c r="N517" i="18"/>
  <c r="N557" i="18" s="1"/>
  <c r="O557" i="18" s="1"/>
  <c r="P557" i="18" s="1"/>
  <c r="Q557" i="18" s="1"/>
  <c r="N509" i="18"/>
  <c r="O509" i="18" s="1"/>
  <c r="P509" i="18" s="1"/>
  <c r="Q509" i="18" s="1"/>
  <c r="C581" i="18"/>
  <c r="C573" i="18"/>
  <c r="C565" i="18"/>
  <c r="C557" i="18"/>
  <c r="C549" i="18"/>
  <c r="C541" i="18"/>
  <c r="C533" i="18"/>
  <c r="C525" i="18"/>
  <c r="C517" i="18"/>
  <c r="C509" i="18"/>
  <c r="O501" i="18"/>
  <c r="P501" i="18" s="1"/>
  <c r="Q501" i="18" s="1"/>
  <c r="C501" i="18"/>
  <c r="O493" i="18"/>
  <c r="P493" i="18" s="1"/>
  <c r="Q493" i="18" s="1"/>
  <c r="C493" i="18"/>
  <c r="O485" i="18"/>
  <c r="P485" i="18" s="1"/>
  <c r="Q485" i="18" s="1"/>
  <c r="C485" i="18"/>
  <c r="O477" i="18"/>
  <c r="P477" i="18" s="1"/>
  <c r="Q477" i="18" s="1"/>
  <c r="C477" i="18"/>
  <c r="O469" i="18"/>
  <c r="P469" i="18" s="1"/>
  <c r="Q469" i="18" s="1"/>
  <c r="C469" i="18"/>
  <c r="L467" i="18"/>
  <c r="N581" i="18" l="1"/>
  <c r="O581" i="18" s="1"/>
  <c r="P581" i="18" s="1"/>
  <c r="Q581" i="18" s="1"/>
  <c r="O517" i="18"/>
  <c r="P517" i="18" s="1"/>
  <c r="Q517" i="18" s="1"/>
  <c r="O525" i="18"/>
  <c r="P525" i="18" s="1"/>
  <c r="Q525" i="18" s="1"/>
  <c r="N549" i="18"/>
  <c r="O549" i="18" s="1"/>
  <c r="P549" i="18" s="1"/>
  <c r="Q549" i="18" s="1"/>
  <c r="N573" i="18"/>
  <c r="O573" i="18" s="1"/>
  <c r="P573" i="18" s="1"/>
  <c r="Q573" i="18" s="1"/>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S625" i="18"/>
  <c r="T625" i="18" s="1"/>
  <c r="U625" i="18" s="1"/>
  <c r="S621" i="18"/>
  <c r="S619" i="18"/>
  <c r="T619" i="18" s="1"/>
  <c r="U619" i="18" s="1"/>
  <c r="S618" i="18"/>
  <c r="S617" i="18"/>
  <c r="S634" i="18"/>
  <c r="T634" i="18" s="1"/>
  <c r="U634" i="18" s="1"/>
  <c r="S633" i="18"/>
  <c r="T633" i="18" s="1"/>
  <c r="U633" i="18" s="1"/>
  <c r="S632" i="18"/>
  <c r="T632" i="18" s="1"/>
  <c r="U632" i="18" s="1"/>
  <c r="S631" i="18"/>
  <c r="T631" i="18" s="1"/>
  <c r="U631" i="18" s="1"/>
  <c r="S613" i="18"/>
  <c r="T613" i="18" s="1"/>
  <c r="U613" i="18" s="1"/>
  <c r="S612" i="18"/>
  <c r="T612" i="18" s="1"/>
  <c r="U612" i="18" s="1"/>
  <c r="S611" i="18"/>
  <c r="T611" i="18" s="1"/>
  <c r="U611" i="18" s="1"/>
  <c r="S610" i="18"/>
  <c r="T610" i="18" s="1"/>
  <c r="U610" i="18" s="1"/>
  <c r="S609" i="18"/>
  <c r="T609" i="18" s="1"/>
  <c r="U609" i="18" s="1"/>
  <c r="S608" i="18"/>
  <c r="T608" i="18" s="1"/>
  <c r="U608" i="18" s="1"/>
  <c r="S605" i="18"/>
  <c r="T605" i="18" s="1"/>
  <c r="U605" i="18" s="1"/>
  <c r="S604" i="18"/>
  <c r="S603" i="18"/>
  <c r="T603" i="18" s="1"/>
  <c r="U603" i="18" s="1"/>
  <c r="S602" i="18"/>
  <c r="T602" i="18" s="1"/>
  <c r="U602" i="18" s="1"/>
  <c r="S601" i="18"/>
  <c r="T601" i="18" s="1"/>
  <c r="U601" i="18" s="1"/>
  <c r="S600" i="18"/>
  <c r="T600" i="18" s="1"/>
  <c r="U600" i="18" s="1"/>
  <c r="S597" i="18"/>
  <c r="T597" i="18" s="1"/>
  <c r="U597"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O507" i="18"/>
  <c r="P507" i="18" s="1"/>
  <c r="Q507" i="18" s="1"/>
  <c r="O506" i="18"/>
  <c r="P506" i="18" s="1"/>
  <c r="Q506" i="18" s="1"/>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91" i="18"/>
  <c r="P491" i="18" s="1"/>
  <c r="Q491" i="18" s="1"/>
  <c r="O490" i="18"/>
  <c r="P490" i="18" s="1"/>
  <c r="Q490" i="18" s="1"/>
  <c r="O489" i="18"/>
  <c r="P489" i="18" s="1"/>
  <c r="Q489" i="18" s="1"/>
  <c r="O488" i="18"/>
  <c r="P488" i="18" s="1"/>
  <c r="Q488" i="18" s="1"/>
  <c r="O487" i="18"/>
  <c r="P487" i="18" s="1"/>
  <c r="Q487" i="18" s="1"/>
  <c r="O486" i="18"/>
  <c r="O483" i="18"/>
  <c r="O482" i="18"/>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P470" i="18" s="1"/>
  <c r="Q470" i="18" s="1"/>
  <c r="O457" i="18"/>
  <c r="P457" i="18" s="1"/>
  <c r="Q457" i="18" s="1"/>
  <c r="O456" i="18"/>
  <c r="P456" i="18" s="1"/>
  <c r="Q456" i="18" s="1"/>
  <c r="O455" i="18"/>
  <c r="P455" i="18" s="1"/>
  <c r="Q455" i="18" s="1"/>
  <c r="O443" i="18"/>
  <c r="P443" i="18" s="1"/>
  <c r="Q443" i="18" s="1"/>
  <c r="O442" i="18"/>
  <c r="O441" i="18"/>
  <c r="R623" i="18"/>
  <c r="R627" i="18" s="1"/>
  <c r="S627" i="18" s="1"/>
  <c r="R622" i="18"/>
  <c r="R626" i="18" s="1"/>
  <c r="R639" i="18"/>
  <c r="R644" i="18" s="1"/>
  <c r="S644" i="18" s="1"/>
  <c r="R638" i="18"/>
  <c r="R643" i="18" s="1"/>
  <c r="S643" i="18" s="1"/>
  <c r="R637" i="18"/>
  <c r="R642" i="18" s="1"/>
  <c r="S642" i="18" s="1"/>
  <c r="R636" i="18"/>
  <c r="R641" i="18" s="1"/>
  <c r="S641" i="18" s="1"/>
  <c r="R599" i="18"/>
  <c r="S599" i="18" s="1"/>
  <c r="T599" i="18" s="1"/>
  <c r="U599" i="18" s="1"/>
  <c r="R598" i="18"/>
  <c r="R606" i="18" s="1"/>
  <c r="S606" i="18" s="1"/>
  <c r="N547" i="18"/>
  <c r="O547" i="18" s="1"/>
  <c r="N546" i="18"/>
  <c r="N586" i="18" s="1"/>
  <c r="O586" i="18" s="1"/>
  <c r="N545" i="18"/>
  <c r="O545" i="18" s="1"/>
  <c r="N544" i="18"/>
  <c r="O544" i="18" s="1"/>
  <c r="N543" i="18"/>
  <c r="O543" i="18" s="1"/>
  <c r="N542" i="18"/>
  <c r="N582" i="18" s="1"/>
  <c r="O582" i="18" s="1"/>
  <c r="N539" i="18"/>
  <c r="O539" i="18" s="1"/>
  <c r="N538" i="18"/>
  <c r="N578" i="18" s="1"/>
  <c r="O578" i="18" s="1"/>
  <c r="N537" i="18"/>
  <c r="O537" i="18" s="1"/>
  <c r="N536" i="18"/>
  <c r="O536" i="18" s="1"/>
  <c r="N535" i="18"/>
  <c r="O535" i="18" s="1"/>
  <c r="N534" i="18"/>
  <c r="O534" i="18" s="1"/>
  <c r="N531" i="18"/>
  <c r="N571" i="18" s="1"/>
  <c r="O571" i="18" s="1"/>
  <c r="N530" i="18"/>
  <c r="N529" i="18"/>
  <c r="N569" i="18" s="1"/>
  <c r="O569" i="18" s="1"/>
  <c r="N528" i="18"/>
  <c r="N568" i="18" s="1"/>
  <c r="O568" i="18" s="1"/>
  <c r="N527" i="18"/>
  <c r="N567" i="18" s="1"/>
  <c r="O567" i="18" s="1"/>
  <c r="N526" i="18"/>
  <c r="N566" i="18" s="1"/>
  <c r="O566" i="18" s="1"/>
  <c r="N523" i="18"/>
  <c r="N563" i="18" s="1"/>
  <c r="O563" i="18" s="1"/>
  <c r="N522" i="18"/>
  <c r="N562" i="18" s="1"/>
  <c r="O562" i="18" s="1"/>
  <c r="N521" i="18"/>
  <c r="N561" i="18" s="1"/>
  <c r="O561" i="18" s="1"/>
  <c r="N520" i="18"/>
  <c r="N560" i="18" s="1"/>
  <c r="O560" i="18" s="1"/>
  <c r="N519" i="18"/>
  <c r="O519" i="18" s="1"/>
  <c r="P519" i="18" s="1"/>
  <c r="Q519" i="18" s="1"/>
  <c r="N518" i="18"/>
  <c r="O518" i="18" s="1"/>
  <c r="P518" i="18" s="1"/>
  <c r="Q518" i="18" s="1"/>
  <c r="N515" i="18"/>
  <c r="O515" i="18" s="1"/>
  <c r="N514" i="18"/>
  <c r="N554" i="18" s="1"/>
  <c r="O554" i="18" s="1"/>
  <c r="N513" i="18"/>
  <c r="O513" i="18" s="1"/>
  <c r="N512" i="18"/>
  <c r="N552" i="18" s="1"/>
  <c r="O552" i="18" s="1"/>
  <c r="N511" i="18"/>
  <c r="O511" i="18" s="1"/>
  <c r="N510" i="18"/>
  <c r="N550" i="18" s="1"/>
  <c r="O550" i="18" s="1"/>
  <c r="N461" i="18"/>
  <c r="N465" i="18" s="1"/>
  <c r="O465" i="18" s="1"/>
  <c r="N460" i="18"/>
  <c r="N464" i="18" s="1"/>
  <c r="O464" i="18" s="1"/>
  <c r="N459" i="18"/>
  <c r="O459" i="18" s="1"/>
  <c r="N447" i="18"/>
  <c r="N451" i="18" s="1"/>
  <c r="N446" i="18"/>
  <c r="N450" i="18" s="1"/>
  <c r="O450" i="18" s="1"/>
  <c r="N445" i="18"/>
  <c r="N449" i="18" s="1"/>
  <c r="O449" i="18" s="1"/>
  <c r="C499" i="18"/>
  <c r="C498" i="18"/>
  <c r="C497" i="18"/>
  <c r="C496" i="18"/>
  <c r="C495" i="18"/>
  <c r="C494" i="18"/>
  <c r="C492"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1" i="18"/>
  <c r="C490" i="18"/>
  <c r="C489" i="18"/>
  <c r="C488" i="18"/>
  <c r="C487" i="18"/>
  <c r="C486" i="18"/>
  <c r="C484" i="18"/>
  <c r="C406" i="18"/>
  <c r="C405"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8" i="18"/>
  <c r="H548" i="18"/>
  <c r="C483" i="18"/>
  <c r="C482" i="18"/>
  <c r="C481" i="18"/>
  <c r="C480" i="18"/>
  <c r="C479" i="18"/>
  <c r="C478" i="18"/>
  <c r="C476" i="18"/>
  <c r="C507" i="18"/>
  <c r="C506" i="18"/>
  <c r="C505" i="18"/>
  <c r="C504" i="18"/>
  <c r="C503" i="18"/>
  <c r="C502" i="18"/>
  <c r="C500" i="18"/>
  <c r="N579" i="18" l="1"/>
  <c r="O579" i="18" s="1"/>
  <c r="P579" i="18" s="1"/>
  <c r="Q579" i="18" s="1"/>
  <c r="N584" i="18"/>
  <c r="O584" i="18" s="1"/>
  <c r="P584" i="18" s="1"/>
  <c r="Q584" i="18" s="1"/>
  <c r="N587" i="18"/>
  <c r="O587" i="18" s="1"/>
  <c r="P587" i="18" s="1"/>
  <c r="Q587" i="18" s="1"/>
  <c r="N576" i="18"/>
  <c r="O576" i="18" s="1"/>
  <c r="P576" i="18" s="1"/>
  <c r="Q576" i="18" s="1"/>
  <c r="N575" i="18"/>
  <c r="O575" i="18" s="1"/>
  <c r="P575" i="18" s="1"/>
  <c r="Q575" i="18" s="1"/>
  <c r="N585" i="18"/>
  <c r="O585" i="18" s="1"/>
  <c r="P585" i="18" s="1"/>
  <c r="Q585" i="18" s="1"/>
  <c r="O512" i="18"/>
  <c r="O514" i="18"/>
  <c r="O520" i="18"/>
  <c r="P520" i="18" s="1"/>
  <c r="Q520" i="18" s="1"/>
  <c r="O521" i="18"/>
  <c r="P521" i="18" s="1"/>
  <c r="Q521" i="18" s="1"/>
  <c r="O523" i="18"/>
  <c r="P523" i="18" s="1"/>
  <c r="Q523" i="18" s="1"/>
  <c r="O526" i="18"/>
  <c r="N553" i="18"/>
  <c r="O553" i="18" s="1"/>
  <c r="P553" i="18" s="1"/>
  <c r="Q553" i="18" s="1"/>
  <c r="N577" i="18"/>
  <c r="O577" i="18" s="1"/>
  <c r="P577" i="18" s="1"/>
  <c r="Q577" i="18" s="1"/>
  <c r="O522" i="18"/>
  <c r="P522" i="18" s="1"/>
  <c r="Q522" i="18" s="1"/>
  <c r="O527" i="18"/>
  <c r="P527" i="18" s="1"/>
  <c r="Q527" i="18" s="1"/>
  <c r="O528" i="18"/>
  <c r="P528" i="18" s="1"/>
  <c r="Q528" i="18" s="1"/>
  <c r="N551" i="18"/>
  <c r="O551" i="18" s="1"/>
  <c r="P551" i="18" s="1"/>
  <c r="Q551" i="18" s="1"/>
  <c r="O546" i="18"/>
  <c r="P546" i="18" s="1"/>
  <c r="Q546" i="18" s="1"/>
  <c r="R607" i="18"/>
  <c r="S607" i="18" s="1"/>
  <c r="S636" i="18"/>
  <c r="T636" i="18" s="1"/>
  <c r="U636" i="18" s="1"/>
  <c r="P534" i="18"/>
  <c r="Q534" i="18" s="1"/>
  <c r="N558" i="18"/>
  <c r="O558" i="18" s="1"/>
  <c r="S623" i="18"/>
  <c r="T623" i="18" s="1"/>
  <c r="U623" i="18" s="1"/>
  <c r="N559" i="18"/>
  <c r="O559" i="18" s="1"/>
  <c r="O510" i="18"/>
  <c r="O445" i="18"/>
  <c r="P445" i="18" s="1"/>
  <c r="Q445" i="18" s="1"/>
  <c r="O529" i="18"/>
  <c r="P529" i="18" s="1"/>
  <c r="Q529" i="18" s="1"/>
  <c r="O530" i="18"/>
  <c r="P530" i="18" s="1"/>
  <c r="Q530" i="18" s="1"/>
  <c r="O538" i="18"/>
  <c r="P538" i="18" s="1"/>
  <c r="Q538" i="18" s="1"/>
  <c r="N570" i="18"/>
  <c r="O570" i="18" s="1"/>
  <c r="P570" i="18" s="1"/>
  <c r="Q570" i="18" s="1"/>
  <c r="S598" i="18"/>
  <c r="T598" i="18" s="1"/>
  <c r="U598" i="18" s="1"/>
  <c r="O531" i="18"/>
  <c r="P531" i="18" s="1"/>
  <c r="Q531" i="18" s="1"/>
  <c r="O542" i="18"/>
  <c r="P542" i="18" s="1"/>
  <c r="Q542" i="18" s="1"/>
  <c r="N574" i="18"/>
  <c r="O574" i="18" s="1"/>
  <c r="P574" i="18" s="1"/>
  <c r="Q574" i="18" s="1"/>
  <c r="O446" i="18"/>
  <c r="P446" i="18" s="1"/>
  <c r="Q446" i="18" s="1"/>
  <c r="O460" i="18"/>
  <c r="P460" i="18" s="1"/>
  <c r="Q460" i="18" s="1"/>
  <c r="O461" i="18"/>
  <c r="P461" i="18" s="1"/>
  <c r="Q461" i="18" s="1"/>
  <c r="S639" i="18"/>
  <c r="T639" i="18" s="1"/>
  <c r="U639" i="18" s="1"/>
  <c r="S638" i="18"/>
  <c r="T638" i="18" s="1"/>
  <c r="U638" i="18" s="1"/>
  <c r="S637" i="18"/>
  <c r="T637" i="18" s="1"/>
  <c r="U637" i="18" s="1"/>
  <c r="O447" i="18"/>
  <c r="S622" i="18"/>
  <c r="T622" i="18" s="1"/>
  <c r="U622" i="18" s="1"/>
  <c r="O451" i="18"/>
  <c r="P451" i="18" s="1"/>
  <c r="Q451" i="18" s="1"/>
  <c r="S626" i="18"/>
  <c r="T626" i="18" s="1"/>
  <c r="U626" i="18" s="1"/>
  <c r="P550" i="18"/>
  <c r="Q550" i="18" s="1"/>
  <c r="P543" i="18"/>
  <c r="Q543" i="18" s="1"/>
  <c r="P545" i="18"/>
  <c r="Q545" i="18" s="1"/>
  <c r="P465" i="18"/>
  <c r="Q465" i="18" s="1"/>
  <c r="P544" i="18"/>
  <c r="Q544" i="18" s="1"/>
  <c r="P554" i="18"/>
  <c r="Q554" i="18" s="1"/>
  <c r="P515" i="18"/>
  <c r="Q515" i="18" s="1"/>
  <c r="P464" i="18"/>
  <c r="Q464" i="18" s="1"/>
  <c r="P459" i="18"/>
  <c r="Q459" i="18" s="1"/>
  <c r="P552" i="18"/>
  <c r="Q552" i="18" s="1"/>
  <c r="N583" i="18"/>
  <c r="N463" i="18"/>
  <c r="N555" i="18"/>
  <c r="O555" i="18" s="1"/>
  <c r="P526" i="18"/>
  <c r="Q526" i="18" s="1"/>
  <c r="P578" i="18"/>
  <c r="Q578" i="18" s="1"/>
  <c r="P547" i="18"/>
  <c r="Q547" i="18" s="1"/>
  <c r="P483" i="18"/>
  <c r="Q483" i="18" s="1"/>
  <c r="P482" i="18"/>
  <c r="Q482" i="18" s="1"/>
  <c r="T621" i="18"/>
  <c r="U621" i="18" s="1"/>
  <c r="P442" i="18"/>
  <c r="Q442" i="18" s="1"/>
  <c r="T618" i="18"/>
  <c r="U618" i="18" s="1"/>
  <c r="P441" i="18"/>
  <c r="Q441" i="18" s="1"/>
  <c r="T617" i="18"/>
  <c r="U617" i="18" s="1"/>
  <c r="P486" i="18"/>
  <c r="Q486" i="18" s="1"/>
  <c r="T604" i="18"/>
  <c r="U604" i="18" s="1"/>
  <c r="O583" i="18" l="1"/>
  <c r="P583" i="18" s="1"/>
  <c r="Q583" i="18" s="1"/>
  <c r="O463" i="18"/>
  <c r="P463" i="18" s="1"/>
  <c r="Q463" i="18" s="1"/>
  <c r="P561" i="18"/>
  <c r="Q561" i="18" s="1"/>
  <c r="P555" i="18"/>
  <c r="Q555" i="18" s="1"/>
  <c r="P571" i="18"/>
  <c r="Q571" i="18" s="1"/>
  <c r="P511" i="18"/>
  <c r="Q511" i="18" s="1"/>
  <c r="T606" i="18"/>
  <c r="U606" i="18" s="1"/>
  <c r="P536" i="18"/>
  <c r="Q536" i="18" s="1"/>
  <c r="T607" i="18"/>
  <c r="U607" i="18" s="1"/>
  <c r="P558" i="18"/>
  <c r="Q558" i="18" s="1"/>
  <c r="T643" i="18"/>
  <c r="U643" i="18" s="1"/>
  <c r="P510" i="18"/>
  <c r="Q510" i="18" s="1"/>
  <c r="P569" i="18"/>
  <c r="Q569" i="18" s="1"/>
  <c r="T627" i="18"/>
  <c r="U627" i="18" s="1"/>
  <c r="T642" i="18"/>
  <c r="U642" i="18" s="1"/>
  <c r="P586" i="18"/>
  <c r="Q586" i="18" s="1"/>
  <c r="P539" i="18"/>
  <c r="Q539" i="18" s="1"/>
  <c r="T641" i="18"/>
  <c r="U641" i="18" s="1"/>
  <c r="P582" i="18"/>
  <c r="Q582" i="18" s="1"/>
  <c r="P535" i="18"/>
  <c r="Q535" i="18" s="1"/>
  <c r="T644" i="18"/>
  <c r="U644" i="18" s="1"/>
  <c r="P567" i="18"/>
  <c r="Q567" i="18" s="1"/>
  <c r="P568" i="18"/>
  <c r="Q568" i="18" s="1"/>
  <c r="P449" i="18"/>
  <c r="Q449" i="18" s="1"/>
  <c r="P537" i="18"/>
  <c r="Q537" i="18" s="1"/>
  <c r="P560" i="18"/>
  <c r="Q560" i="18" s="1"/>
  <c r="P513" i="18"/>
  <c r="Q513" i="18" s="1"/>
  <c r="P512" i="18"/>
  <c r="Q512" i="18" s="1"/>
  <c r="P566" i="18"/>
  <c r="Q566" i="18" s="1"/>
  <c r="P450" i="18"/>
  <c r="Q450" i="18" s="1"/>
  <c r="P514" i="18"/>
  <c r="Q514" i="18" s="1"/>
  <c r="P447" i="18"/>
  <c r="Q447" i="18" s="1"/>
  <c r="P563" i="18"/>
  <c r="Q563" i="18" s="1"/>
  <c r="P559" i="18"/>
  <c r="Q559" i="18" s="1"/>
  <c r="P562" i="18"/>
  <c r="Q562"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4" i="18"/>
  <c r="H789" i="18"/>
  <c r="H794" i="18"/>
  <c r="H799" i="18"/>
  <c r="C799" i="18"/>
  <c r="C794" i="18"/>
  <c r="C789" i="18"/>
  <c r="C784" i="18"/>
  <c r="H679"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N689" i="18" s="1"/>
  <c r="N692" i="18" s="1"/>
  <c r="N695" i="18" s="1"/>
  <c r="N698" i="18" s="1"/>
  <c r="N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C679" i="18"/>
  <c r="H650" i="18"/>
  <c r="C651" i="18"/>
  <c r="C650" i="18"/>
  <c r="H620" i="18"/>
  <c r="C623" i="18"/>
  <c r="C622" i="18"/>
  <c r="C621" i="18"/>
  <c r="C620" i="18"/>
  <c r="H635" i="18"/>
  <c r="C639" i="18"/>
  <c r="C638" i="18"/>
  <c r="C637" i="18"/>
  <c r="C636" i="18"/>
  <c r="C635" i="18"/>
  <c r="H598" i="18"/>
  <c r="C605" i="18"/>
  <c r="C604" i="18"/>
  <c r="C603" i="18"/>
  <c r="C602" i="18"/>
  <c r="C601" i="18"/>
  <c r="C600" i="18"/>
  <c r="C599" i="18"/>
  <c r="C598" i="18"/>
  <c r="H458" i="18"/>
  <c r="C461" i="18"/>
  <c r="C460" i="18"/>
  <c r="C459" i="18"/>
  <c r="C458" i="18"/>
  <c r="I444" i="18"/>
  <c r="I448" i="18"/>
  <c r="H444" i="18"/>
  <c r="C447" i="18"/>
  <c r="C446" i="18"/>
  <c r="C445" i="18"/>
  <c r="C444" i="18"/>
  <c r="H427" i="18"/>
  <c r="H426" i="18"/>
  <c r="H425" i="18"/>
  <c r="H424" i="18"/>
  <c r="H423" i="18"/>
  <c r="H422" i="18"/>
  <c r="H421" i="18"/>
  <c r="H420" i="18"/>
  <c r="H419" i="18"/>
  <c r="H418" i="18"/>
  <c r="C418" i="18"/>
  <c r="H402" i="18"/>
  <c r="H398" i="18"/>
  <c r="H394" i="18"/>
  <c r="U402" i="18"/>
  <c r="T402" i="18"/>
  <c r="S402" i="18"/>
  <c r="R402" i="18"/>
  <c r="C402" i="18"/>
  <c r="U398" i="18"/>
  <c r="T398" i="18"/>
  <c r="S398" i="18"/>
  <c r="R398" i="18"/>
  <c r="C398" i="18"/>
  <c r="C394"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3" i="18" l="1"/>
  <c r="T403" i="18"/>
  <c r="S403" i="18"/>
  <c r="R403" i="18"/>
  <c r="U401" i="18"/>
  <c r="T401" i="18"/>
  <c r="S401" i="18"/>
  <c r="R401" i="18"/>
  <c r="U399" i="18"/>
  <c r="T399" i="18"/>
  <c r="S399" i="18"/>
  <c r="R399" i="18"/>
  <c r="U397" i="18"/>
  <c r="T397" i="18"/>
  <c r="S397" i="18"/>
  <c r="R39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6" i="18" l="1"/>
  <c r="H435" i="18"/>
  <c r="H434" i="18"/>
  <c r="H433" i="18"/>
  <c r="H432" i="18"/>
  <c r="H431" i="18"/>
  <c r="H430" i="18"/>
  <c r="H429" i="18"/>
  <c r="H417" i="18"/>
  <c r="H416" i="18"/>
  <c r="H415" i="18"/>
  <c r="H414" i="18"/>
  <c r="H413" i="18"/>
  <c r="H412" i="18"/>
  <c r="H411" i="18"/>
  <c r="H410" i="18"/>
  <c r="H409" i="18"/>
  <c r="H428" i="18"/>
  <c r="C428"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8" i="18"/>
  <c r="C997" i="18"/>
  <c r="C996" i="18"/>
  <c r="C995" i="18"/>
  <c r="C994" i="18"/>
  <c r="M993" i="18"/>
  <c r="C993" i="18"/>
  <c r="C991" i="18"/>
  <c r="C990" i="18"/>
  <c r="C989" i="18"/>
  <c r="C988" i="18"/>
  <c r="K987" i="18"/>
  <c r="F987" i="18"/>
  <c r="C987" i="18"/>
  <c r="K986" i="18"/>
  <c r="F986" i="18"/>
  <c r="C986" i="18"/>
  <c r="K985" i="18"/>
  <c r="F985" i="18"/>
  <c r="E985" i="18"/>
  <c r="E986" i="18" s="1"/>
  <c r="E987" i="18" s="1"/>
  <c r="C985" i="18"/>
  <c r="K984" i="18"/>
  <c r="F984" i="18"/>
  <c r="C984" i="18"/>
  <c r="K983" i="18"/>
  <c r="F983" i="18"/>
  <c r="C983" i="18"/>
  <c r="K982" i="18"/>
  <c r="F982" i="18"/>
  <c r="C982" i="18"/>
  <c r="K981" i="18"/>
  <c r="F981" i="18"/>
  <c r="E981" i="18"/>
  <c r="E982" i="18" s="1"/>
  <c r="E983" i="18" s="1"/>
  <c r="C981" i="18"/>
  <c r="K980" i="18"/>
  <c r="F980" i="18"/>
  <c r="C980" i="18"/>
  <c r="K979" i="18"/>
  <c r="F979" i="18"/>
  <c r="C979" i="18"/>
  <c r="K978" i="18"/>
  <c r="F978" i="18"/>
  <c r="C978" i="18"/>
  <c r="K977" i="18"/>
  <c r="F977" i="18"/>
  <c r="E977" i="18"/>
  <c r="E978" i="18" s="1"/>
  <c r="E979" i="18" s="1"/>
  <c r="C977" i="18"/>
  <c r="K976" i="18"/>
  <c r="F976" i="18"/>
  <c r="C976" i="18"/>
  <c r="K975" i="18"/>
  <c r="F975" i="18"/>
  <c r="C975" i="18"/>
  <c r="K974" i="18"/>
  <c r="F974" i="18"/>
  <c r="C974" i="18"/>
  <c r="K973" i="18"/>
  <c r="F973" i="18"/>
  <c r="E973" i="18"/>
  <c r="E974" i="18" s="1"/>
  <c r="E975" i="18" s="1"/>
  <c r="C973" i="18"/>
  <c r="K972" i="18"/>
  <c r="F972"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Q941" i="18"/>
  <c r="F941" i="18" s="1"/>
  <c r="K941" i="18"/>
  <c r="E941" i="18"/>
  <c r="E942" i="18" s="1"/>
  <c r="E943" i="18" s="1"/>
  <c r="C941" i="18"/>
  <c r="K940" i="18"/>
  <c r="F940" i="18"/>
  <c r="C940" i="18"/>
  <c r="K939" i="18"/>
  <c r="F939" i="18"/>
  <c r="C939" i="18"/>
  <c r="K938" i="18"/>
  <c r="F938" i="18"/>
  <c r="C938" i="18"/>
  <c r="Q937" i="18"/>
  <c r="F937" i="18" s="1"/>
  <c r="K937" i="18"/>
  <c r="E937" i="18"/>
  <c r="E938" i="18" s="1"/>
  <c r="E939" i="18" s="1"/>
  <c r="C937" i="18"/>
  <c r="K936" i="18"/>
  <c r="F936" i="18"/>
  <c r="C936" i="18"/>
  <c r="K935" i="18"/>
  <c r="F935" i="18"/>
  <c r="C935" i="18"/>
  <c r="K934" i="18"/>
  <c r="F934" i="18"/>
  <c r="C934" i="18"/>
  <c r="Q933" i="18"/>
  <c r="F933" i="18" s="1"/>
  <c r="K933" i="18"/>
  <c r="E933" i="18"/>
  <c r="E934" i="18" s="1"/>
  <c r="E935" i="18" s="1"/>
  <c r="C933" i="18"/>
  <c r="K932" i="18"/>
  <c r="F932" i="18"/>
  <c r="C932" i="18"/>
  <c r="K931" i="18"/>
  <c r="F931" i="18"/>
  <c r="C931" i="18"/>
  <c r="K930" i="18"/>
  <c r="F930" i="18"/>
  <c r="C930" i="18"/>
  <c r="Q929" i="18"/>
  <c r="F929" i="18" s="1"/>
  <c r="K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K913" i="18"/>
  <c r="F913" i="18"/>
  <c r="E913" i="18"/>
  <c r="E914" i="18" s="1"/>
  <c r="E915" i="18" s="1"/>
  <c r="C913" i="18"/>
  <c r="K912" i="18"/>
  <c r="F912" i="18"/>
  <c r="C912" i="18"/>
  <c r="K911" i="18"/>
  <c r="F911" i="18"/>
  <c r="C911" i="18"/>
  <c r="K910" i="18"/>
  <c r="F910" i="18"/>
  <c r="C910" i="18"/>
  <c r="K909" i="18"/>
  <c r="F909" i="18"/>
  <c r="E909" i="18"/>
  <c r="E910" i="18" s="1"/>
  <c r="E911" i="18" s="1"/>
  <c r="C909" i="18"/>
  <c r="K908" i="18"/>
  <c r="F908" i="18"/>
  <c r="C908" i="18"/>
  <c r="K907" i="18"/>
  <c r="F907" i="18"/>
  <c r="C907" i="18"/>
  <c r="K906" i="18"/>
  <c r="F906" i="18"/>
  <c r="C906" i="18"/>
  <c r="K905" i="18"/>
  <c r="F905" i="18"/>
  <c r="E905" i="18"/>
  <c r="E906" i="18" s="1"/>
  <c r="E907" i="18" s="1"/>
  <c r="C905" i="18"/>
  <c r="K904" i="18"/>
  <c r="F904" i="18"/>
  <c r="C904" i="18"/>
  <c r="K903" i="18"/>
  <c r="F903" i="18"/>
  <c r="C903" i="18"/>
  <c r="K902" i="18"/>
  <c r="F902" i="18"/>
  <c r="C902" i="18"/>
  <c r="K901" i="18"/>
  <c r="F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L879" i="18"/>
  <c r="C879" i="18"/>
  <c r="C878" i="18"/>
  <c r="C875" i="18"/>
  <c r="C874" i="18"/>
  <c r="C873" i="18"/>
  <c r="C872" i="18"/>
  <c r="C871" i="18"/>
  <c r="C870" i="18"/>
  <c r="C869" i="18"/>
  <c r="H868" i="18"/>
  <c r="C866" i="18"/>
  <c r="C865" i="18"/>
  <c r="C864" i="18"/>
  <c r="C863" i="18"/>
  <c r="C862" i="18"/>
  <c r="C861" i="18"/>
  <c r="C860" i="18"/>
  <c r="C859" i="18"/>
  <c r="AO858" i="18"/>
  <c r="AN858" i="18"/>
  <c r="AM858" i="18"/>
  <c r="AL858" i="18"/>
  <c r="AK858" i="18"/>
  <c r="AJ858" i="18"/>
  <c r="AI858" i="18"/>
  <c r="AH858" i="18"/>
  <c r="AG858" i="18"/>
  <c r="AF858" i="18"/>
  <c r="AE858" i="18"/>
  <c r="AD858"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C831" i="18"/>
  <c r="C830" i="18"/>
  <c r="C829" i="18"/>
  <c r="C828"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C823" i="18"/>
  <c r="C822" i="18"/>
  <c r="C821" i="18"/>
  <c r="C820" i="18"/>
  <c r="C817" i="18"/>
  <c r="AG816" i="18"/>
  <c r="AF816" i="18"/>
  <c r="AE816" i="18"/>
  <c r="AD816" i="18"/>
  <c r="R816" i="18"/>
  <c r="AK816" i="18" s="1"/>
  <c r="Q816" i="18"/>
  <c r="AJ816" i="18" s="1"/>
  <c r="P816" i="18"/>
  <c r="AI816" i="18" s="1"/>
  <c r="O816" i="18"/>
  <c r="AH816" i="18" s="1"/>
  <c r="C816" i="18"/>
  <c r="AD815" i="18"/>
  <c r="O815" i="18"/>
  <c r="S815" i="18" s="1"/>
  <c r="AL815" i="18" s="1"/>
  <c r="C815" i="18"/>
  <c r="C814" i="18"/>
  <c r="C813" i="18"/>
  <c r="C812" i="18"/>
  <c r="C811" i="18"/>
  <c r="H810" i="18"/>
  <c r="C808" i="18"/>
  <c r="C807" i="18"/>
  <c r="C806" i="18"/>
  <c r="C805" i="18"/>
  <c r="C804" i="18"/>
  <c r="C803" i="18"/>
  <c r="C802" i="18"/>
  <c r="C801" i="18"/>
  <c r="H800" i="18"/>
  <c r="C800" i="18"/>
  <c r="H798" i="18"/>
  <c r="C798" i="18"/>
  <c r="C797" i="18"/>
  <c r="C796" i="18"/>
  <c r="H795" i="18"/>
  <c r="C795" i="18"/>
  <c r="H793" i="18"/>
  <c r="C793" i="18"/>
  <c r="C792" i="18"/>
  <c r="C791" i="18"/>
  <c r="H790" i="18"/>
  <c r="C790" i="18"/>
  <c r="H788" i="18"/>
  <c r="C788" i="18"/>
  <c r="C787" i="18"/>
  <c r="C786" i="18"/>
  <c r="H785" i="18"/>
  <c r="C785" i="18"/>
  <c r="H783"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M758" i="18"/>
  <c r="N758" i="18" s="1"/>
  <c r="K758" i="18"/>
  <c r="C758" i="18"/>
  <c r="C757" i="18"/>
  <c r="C756" i="18"/>
  <c r="C753" i="18"/>
  <c r="C752" i="18"/>
  <c r="C751" i="18"/>
  <c r="C750" i="18"/>
  <c r="C749" i="18"/>
  <c r="C748" i="18"/>
  <c r="C747" i="18"/>
  <c r="H746"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H703" i="18"/>
  <c r="C703" i="18"/>
  <c r="C678" i="18"/>
  <c r="C677" i="18"/>
  <c r="C676" i="18"/>
  <c r="C675" i="18"/>
  <c r="C674" i="18"/>
  <c r="C673" i="18"/>
  <c r="C672" i="18"/>
  <c r="C671" i="18"/>
  <c r="C670" i="18"/>
  <c r="C669" i="18"/>
  <c r="C668" i="18"/>
  <c r="C667" i="18"/>
  <c r="C666" i="18"/>
  <c r="C665" i="18"/>
  <c r="C664" i="18"/>
  <c r="C663" i="18"/>
  <c r="C662" i="18"/>
  <c r="C661" i="18"/>
  <c r="U660" i="18"/>
  <c r="U663" i="18" s="1"/>
  <c r="U666" i="18" s="1"/>
  <c r="U669" i="18" s="1"/>
  <c r="U672" i="18" s="1"/>
  <c r="U675" i="18" s="1"/>
  <c r="U678" i="18" s="1"/>
  <c r="T660" i="18"/>
  <c r="T663" i="18" s="1"/>
  <c r="T666" i="18" s="1"/>
  <c r="T669" i="18" s="1"/>
  <c r="T672" i="18" s="1"/>
  <c r="T675" i="18" s="1"/>
  <c r="T678" i="18" s="1"/>
  <c r="S660" i="18"/>
  <c r="S663" i="18" s="1"/>
  <c r="S666" i="18" s="1"/>
  <c r="S669" i="18" s="1"/>
  <c r="S672" i="18" s="1"/>
  <c r="S675" i="18" s="1"/>
  <c r="S678" i="18" s="1"/>
  <c r="R660" i="18"/>
  <c r="R663" i="18" s="1"/>
  <c r="R666" i="18" s="1"/>
  <c r="R669" i="18" s="1"/>
  <c r="R672" i="18" s="1"/>
  <c r="R675" i="18" s="1"/>
  <c r="R678" i="18" s="1"/>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Q659" i="18"/>
  <c r="Q662" i="18" s="1"/>
  <c r="Q665" i="18" s="1"/>
  <c r="Q668" i="18" s="1"/>
  <c r="Q671" i="18" s="1"/>
  <c r="Q674" i="18" s="1"/>
  <c r="Q677" i="18" s="1"/>
  <c r="P659" i="18"/>
  <c r="P662" i="18" s="1"/>
  <c r="P665" i="18" s="1"/>
  <c r="P668" i="18" s="1"/>
  <c r="P671" i="18" s="1"/>
  <c r="P674" i="18" s="1"/>
  <c r="P677" i="18" s="1"/>
  <c r="O659" i="18"/>
  <c r="O662" i="18" s="1"/>
  <c r="O665" i="18" s="1"/>
  <c r="O668" i="18" s="1"/>
  <c r="O671" i="18" s="1"/>
  <c r="O674" i="18" s="1"/>
  <c r="O677" i="18" s="1"/>
  <c r="N659" i="18"/>
  <c r="N662"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M658" i="18"/>
  <c r="M661" i="18" s="1"/>
  <c r="M664" i="18" s="1"/>
  <c r="M667" i="18" s="1"/>
  <c r="M670" i="18" s="1"/>
  <c r="M673" i="18" s="1"/>
  <c r="M676" i="18" s="1"/>
  <c r="L658" i="18"/>
  <c r="L661" i="18" s="1"/>
  <c r="L664" i="18" s="1"/>
  <c r="L667" i="18" s="1"/>
  <c r="L670" i="18" s="1"/>
  <c r="L673" i="18" s="1"/>
  <c r="L676" i="18" s="1"/>
  <c r="K658" i="18"/>
  <c r="K661" i="18" s="1"/>
  <c r="K664" i="18" s="1"/>
  <c r="K667" i="18" s="1"/>
  <c r="K670" i="18" s="1"/>
  <c r="K673" i="18" s="1"/>
  <c r="K676" i="18" s="1"/>
  <c r="C658" i="18"/>
  <c r="C657" i="18"/>
  <c r="V656" i="18"/>
  <c r="C656" i="18"/>
  <c r="H655" i="18"/>
  <c r="C655" i="18"/>
  <c r="C654" i="18"/>
  <c r="C653" i="18"/>
  <c r="H652" i="18"/>
  <c r="C652" i="18"/>
  <c r="C649" i="18"/>
  <c r="H648" i="18"/>
  <c r="C648" i="18"/>
  <c r="C647" i="18"/>
  <c r="C646" i="18"/>
  <c r="C628" i="18"/>
  <c r="C627" i="18"/>
  <c r="C626" i="18"/>
  <c r="C625" i="18"/>
  <c r="H624" i="18"/>
  <c r="C624" i="18"/>
  <c r="C619" i="18"/>
  <c r="C618" i="18"/>
  <c r="C617" i="18"/>
  <c r="H616" i="18"/>
  <c r="C616" i="18"/>
  <c r="C615" i="18"/>
  <c r="C645" i="18"/>
  <c r="C644" i="18"/>
  <c r="C643" i="18"/>
  <c r="C642" i="18"/>
  <c r="C641" i="18"/>
  <c r="H640" i="18"/>
  <c r="C640" i="18"/>
  <c r="C634" i="18"/>
  <c r="C633" i="18"/>
  <c r="C632" i="18"/>
  <c r="C631" i="18"/>
  <c r="H630" i="18"/>
  <c r="C630" i="18"/>
  <c r="C629" i="18"/>
  <c r="C614" i="18"/>
  <c r="C613" i="18"/>
  <c r="C612" i="18"/>
  <c r="C611" i="18"/>
  <c r="C610" i="18"/>
  <c r="C609" i="18"/>
  <c r="C608" i="18"/>
  <c r="C607" i="18"/>
  <c r="H606" i="18"/>
  <c r="C606" i="18"/>
  <c r="C597" i="18"/>
  <c r="C596" i="18"/>
  <c r="C595" i="18"/>
  <c r="C594" i="18"/>
  <c r="C593" i="18"/>
  <c r="C592" i="18"/>
  <c r="C591" i="18"/>
  <c r="H590" i="18"/>
  <c r="C590" i="18"/>
  <c r="C589" i="18"/>
  <c r="C588" i="18"/>
  <c r="C475" i="18"/>
  <c r="C474" i="18"/>
  <c r="C473" i="18"/>
  <c r="C472" i="18"/>
  <c r="C471" i="18"/>
  <c r="C470" i="18"/>
  <c r="H468" i="18"/>
  <c r="C468" i="18"/>
  <c r="C467" i="18"/>
  <c r="C466" i="18"/>
  <c r="C465" i="18"/>
  <c r="C464" i="18"/>
  <c r="C463" i="18"/>
  <c r="H462" i="18"/>
  <c r="C462" i="18"/>
  <c r="C457" i="18"/>
  <c r="C456" i="18"/>
  <c r="C455" i="18"/>
  <c r="H454" i="18"/>
  <c r="C454" i="18"/>
  <c r="C453" i="18"/>
  <c r="C452" i="18"/>
  <c r="C451" i="18"/>
  <c r="C450" i="18"/>
  <c r="C449" i="18"/>
  <c r="H448" i="18"/>
  <c r="C448" i="18"/>
  <c r="I443" i="18"/>
  <c r="C443" i="18"/>
  <c r="I442" i="18"/>
  <c r="C442" i="18"/>
  <c r="I441" i="18"/>
  <c r="C441" i="18"/>
  <c r="H440" i="18"/>
  <c r="C440" i="18"/>
  <c r="C439" i="18"/>
  <c r="C438" i="18"/>
  <c r="H437" i="18"/>
  <c r="H408" i="18"/>
  <c r="C408" i="18"/>
  <c r="C407" i="18"/>
  <c r="C404" i="18"/>
  <c r="H403" i="18"/>
  <c r="C403" i="18"/>
  <c r="H401" i="18"/>
  <c r="C401" i="18"/>
  <c r="C400" i="18"/>
  <c r="H399" i="18"/>
  <c r="C399" i="18"/>
  <c r="H397" i="18"/>
  <c r="C397" i="18"/>
  <c r="C396" i="18"/>
  <c r="H395" i="18"/>
  <c r="C395" i="18"/>
  <c r="H393" i="18"/>
  <c r="C393" i="18"/>
  <c r="C392" i="18"/>
  <c r="C391" i="18"/>
  <c r="C390" i="18"/>
  <c r="C389" i="18"/>
  <c r="C388" i="18"/>
  <c r="C387" i="18"/>
  <c r="C386" i="18"/>
  <c r="C385" i="18"/>
  <c r="C375" i="18"/>
  <c r="C384"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9" i="18"/>
  <c r="L629" i="18"/>
  <c r="K439" i="18"/>
  <c r="L453" i="18"/>
  <c r="M323" i="18" s="1"/>
  <c r="L615" i="18"/>
  <c r="E69" i="19"/>
  <c r="E72" i="19" s="1"/>
  <c r="E75" i="19" s="1"/>
  <c r="E78" i="19" s="1"/>
  <c r="E81" i="19" s="1"/>
  <c r="E84" i="19" s="1"/>
  <c r="E87" i="19" s="1"/>
  <c r="E90" i="19" s="1"/>
  <c r="E93" i="19" s="1"/>
  <c r="E96" i="19" s="1"/>
  <c r="E99" i="19" s="1"/>
  <c r="E102" i="19" s="1"/>
  <c r="E105" i="19" s="1"/>
  <c r="E108" i="19" s="1"/>
  <c r="E111" i="19" s="1"/>
  <c r="E114" i="19" s="1"/>
  <c r="E117" i="19" s="1"/>
  <c r="E120" i="19" s="1"/>
  <c r="I449" i="18"/>
  <c r="I445" i="18"/>
  <c r="I450" i="18"/>
  <c r="I446" i="18"/>
  <c r="I451" i="18"/>
  <c r="I447" i="18"/>
  <c r="N665" i="18"/>
  <c r="N668" i="18" s="1"/>
  <c r="N671" i="18" s="1"/>
  <c r="N674" i="18" s="1"/>
  <c r="N677" i="18" s="1"/>
  <c r="N710" i="18"/>
  <c r="N713" i="18" s="1"/>
  <c r="N716" i="18" s="1"/>
  <c r="N719" i="18" s="1"/>
  <c r="N722" i="18" s="1"/>
  <c r="N725" i="18" s="1"/>
  <c r="C39" i="19"/>
  <c r="C56" i="19"/>
  <c r="C55" i="19"/>
  <c r="L77" i="18"/>
  <c r="L79" i="18"/>
  <c r="L76" i="18"/>
  <c r="L75" i="18"/>
  <c r="L74" i="18"/>
  <c r="L78" i="18"/>
  <c r="L80" i="18"/>
  <c r="L266" i="18"/>
  <c r="K265" i="18"/>
  <c r="L265" i="18" s="1"/>
  <c r="C251" i="18"/>
  <c r="N269" i="18"/>
  <c r="R295" i="18" s="1"/>
  <c r="SI45" i="19" s="1"/>
  <c r="SI46" i="19" s="1"/>
  <c r="K407" i="18"/>
  <c r="C819" i="18"/>
  <c r="P269" i="18"/>
  <c r="T295" i="18" s="1"/>
  <c r="K654" i="18"/>
  <c r="L654" i="18" s="1"/>
  <c r="T816" i="18"/>
  <c r="AM816" i="18" s="1"/>
  <c r="C49" i="18"/>
  <c r="Q196" i="18"/>
  <c r="C39" i="18"/>
  <c r="C249" i="18"/>
  <c r="C14" i="18"/>
  <c r="C809" i="18"/>
  <c r="C745" i="18"/>
  <c r="C877" i="18"/>
  <c r="C754" i="18"/>
  <c r="Z335" i="18"/>
  <c r="C755" i="18"/>
  <c r="U295" i="18"/>
  <c r="Q270" i="18"/>
  <c r="N285" i="18"/>
  <c r="Q286" i="18"/>
  <c r="S310" i="18"/>
  <c r="AH815" i="18"/>
  <c r="C818" i="18"/>
  <c r="C15" i="19"/>
  <c r="C14" i="19"/>
  <c r="C5" i="19"/>
  <c r="C5" i="18"/>
  <c r="C15" i="18"/>
  <c r="C48" i="18"/>
  <c r="O285" i="18"/>
  <c r="U294" i="18"/>
  <c r="T310" i="18"/>
  <c r="U816" i="18"/>
  <c r="AN816" i="18" s="1"/>
  <c r="C240" i="18"/>
  <c r="P285" i="18"/>
  <c r="U310" i="18"/>
  <c r="V816" i="18"/>
  <c r="AO816" i="18" s="1"/>
  <c r="C867" i="18"/>
  <c r="C876" i="18"/>
  <c r="C250" i="18"/>
  <c r="O269" i="18"/>
  <c r="R329" i="18"/>
  <c r="R330" i="18" s="1"/>
  <c r="S816" i="18"/>
  <c r="AL816" i="18" s="1"/>
  <c r="K58" i="19" l="1"/>
  <c r="L58" i="19" s="1"/>
  <c r="L439" i="18"/>
  <c r="K830" i="18"/>
  <c r="L407" i="18"/>
  <c r="M654" i="18"/>
  <c r="M790" i="18" s="1"/>
  <c r="N270" i="18"/>
  <c r="N271" i="18" s="1"/>
  <c r="P270" i="18"/>
  <c r="P271" i="18" s="1"/>
  <c r="Q287" i="18"/>
  <c r="U312" i="18"/>
  <c r="U296" i="18"/>
  <c r="Q271" i="18"/>
  <c r="N286" i="18"/>
  <c r="R311" i="18"/>
  <c r="SI51" i="19" s="1"/>
  <c r="SI52" i="19" s="1"/>
  <c r="O286" i="18"/>
  <c r="S311" i="18"/>
  <c r="S295" i="18"/>
  <c r="O270" i="18"/>
  <c r="P286" i="18"/>
  <c r="T311" i="18"/>
  <c r="K789" i="18" l="1"/>
  <c r="L789" i="18"/>
  <c r="M789" i="18"/>
  <c r="K784" i="18"/>
  <c r="L784" i="18"/>
  <c r="M784" i="18"/>
  <c r="L790" i="18"/>
  <c r="M785" i="18"/>
  <c r="M800" i="18" s="1"/>
  <c r="M783" i="18"/>
  <c r="M788" i="18"/>
  <c r="L785" i="18"/>
  <c r="L788" i="18"/>
  <c r="K790" i="18"/>
  <c r="K785" i="18"/>
  <c r="L783" i="18"/>
  <c r="K788" i="18"/>
  <c r="K783" i="18"/>
  <c r="R296" i="18"/>
  <c r="T296" i="18"/>
  <c r="Q288" i="18"/>
  <c r="U313" i="18"/>
  <c r="R297" i="18"/>
  <c r="N272" i="18"/>
  <c r="T297" i="18"/>
  <c r="P272" i="18"/>
  <c r="T312" i="18"/>
  <c r="P287" i="18"/>
  <c r="N287" i="18"/>
  <c r="R312" i="18"/>
  <c r="Q272" i="18"/>
  <c r="U297" i="18"/>
  <c r="O271" i="18"/>
  <c r="S296" i="18"/>
  <c r="O287" i="18"/>
  <c r="S312" i="18"/>
  <c r="M799" i="18" l="1"/>
  <c r="L799" i="18"/>
  <c r="K799" i="18"/>
  <c r="L800" i="18"/>
  <c r="L798" i="18"/>
  <c r="M798" i="18"/>
  <c r="K800" i="18"/>
  <c r="K798"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50" i="18" s="1"/>
  <c r="L261" i="18"/>
  <c r="L650" i="18" s="1"/>
  <c r="K261" i="18"/>
  <c r="K650" i="18" s="1"/>
  <c r="Q261" i="18"/>
  <c r="Q650" i="18" s="1"/>
  <c r="P261" i="18"/>
  <c r="P650" i="18" s="1"/>
  <c r="N261" i="18"/>
  <c r="N650" i="18" s="1"/>
  <c r="O261" i="18"/>
  <c r="O650" i="18" s="1"/>
  <c r="S279" i="18"/>
  <c r="R274" i="18"/>
  <c r="U275" i="18"/>
  <c r="T277" i="18"/>
  <c r="T650" i="18" s="1"/>
  <c r="U274" i="18"/>
  <c r="T274" i="18"/>
  <c r="R279" i="18"/>
  <c r="T281" i="18"/>
  <c r="U276" i="18"/>
  <c r="R280" i="18"/>
  <c r="T276" i="18"/>
  <c r="R281" i="18"/>
  <c r="U280" i="18"/>
  <c r="S280" i="18"/>
  <c r="R275" i="18"/>
  <c r="S276" i="18"/>
  <c r="U281" i="18"/>
  <c r="T278" i="18"/>
  <c r="R278" i="18"/>
  <c r="S275" i="18"/>
  <c r="R277" i="18"/>
  <c r="R650" i="18" s="1"/>
  <c r="U279" i="18"/>
  <c r="S281" i="18"/>
  <c r="S278" i="18"/>
  <c r="T279" i="18"/>
  <c r="R276" i="18"/>
  <c r="U277" i="18"/>
  <c r="U650" i="18" s="1"/>
  <c r="U278" i="18"/>
  <c r="T275" i="18"/>
  <c r="S277" i="18"/>
  <c r="S650" i="18" s="1"/>
  <c r="S274" i="18"/>
  <c r="T280" i="18"/>
  <c r="S287" i="18"/>
  <c r="U285" i="18"/>
  <c r="U652" i="18" s="1"/>
  <c r="U653" i="18" s="1"/>
  <c r="R284" i="18"/>
  <c r="R282" i="18"/>
  <c r="S272" i="18"/>
  <c r="U270" i="18"/>
  <c r="R269" i="18"/>
  <c r="R648" i="18" s="1"/>
  <c r="R649" i="18" s="1"/>
  <c r="T267" i="18"/>
  <c r="U289" i="18"/>
  <c r="R288" i="18"/>
  <c r="U288" i="18"/>
  <c r="R287" i="18"/>
  <c r="T285" i="18"/>
  <c r="T652" i="18" s="1"/>
  <c r="T653" i="18" s="1"/>
  <c r="U273" i="18"/>
  <c r="R272" i="18"/>
  <c r="T270" i="18"/>
  <c r="S267" i="18"/>
  <c r="Q262" i="18"/>
  <c r="T286" i="18"/>
  <c r="R273" i="18"/>
  <c r="T288" i="18"/>
  <c r="S285" i="18"/>
  <c r="S652" i="18" s="1"/>
  <c r="S653" i="18" s="1"/>
  <c r="U283" i="18"/>
  <c r="U651" i="18" s="1"/>
  <c r="T273" i="18"/>
  <c r="S270" i="18"/>
  <c r="U268" i="18"/>
  <c r="R267" i="18"/>
  <c r="U266" i="18"/>
  <c r="P262" i="18"/>
  <c r="Q260" i="18"/>
  <c r="S288" i="18"/>
  <c r="U286" i="18"/>
  <c r="R285" i="18"/>
  <c r="R652" i="18" s="1"/>
  <c r="R653" i="18" s="1"/>
  <c r="T283" i="18"/>
  <c r="S273" i="18"/>
  <c r="U271" i="18"/>
  <c r="R270" i="18"/>
  <c r="T268" i="18"/>
  <c r="T266" i="18"/>
  <c r="O262" i="18"/>
  <c r="P260" i="18"/>
  <c r="S283" i="18"/>
  <c r="T271" i="18"/>
  <c r="T289" i="18"/>
  <c r="S286" i="18"/>
  <c r="U284" i="18"/>
  <c r="R283" i="18"/>
  <c r="U282" i="18"/>
  <c r="S271" i="18"/>
  <c r="U269" i="18"/>
  <c r="U648" i="18" s="1"/>
  <c r="U649" i="18" s="1"/>
  <c r="R268" i="18"/>
  <c r="R266" i="18"/>
  <c r="M262" i="18"/>
  <c r="M652" i="18" s="1"/>
  <c r="M653" i="18" s="1"/>
  <c r="N260" i="18"/>
  <c r="T282" i="18"/>
  <c r="U272" i="18"/>
  <c r="T269" i="18"/>
  <c r="T648" i="18" s="1"/>
  <c r="T649" i="18" s="1"/>
  <c r="L262" i="18"/>
  <c r="L652" i="18" s="1"/>
  <c r="L653" i="18" s="1"/>
  <c r="M260" i="18"/>
  <c r="S266" i="18"/>
  <c r="O260" i="18"/>
  <c r="S289" i="18"/>
  <c r="U287" i="18"/>
  <c r="R286" i="18"/>
  <c r="T284" i="18"/>
  <c r="R271" i="18"/>
  <c r="R289" i="18"/>
  <c r="T287" i="18"/>
  <c r="S284" i="18"/>
  <c r="S282" i="18"/>
  <c r="T272" i="18"/>
  <c r="S269" i="18"/>
  <c r="S648" i="18" s="1"/>
  <c r="S649" i="18" s="1"/>
  <c r="U267" i="18"/>
  <c r="K262" i="18"/>
  <c r="K652" i="18" s="1"/>
  <c r="K653" i="18" s="1"/>
  <c r="L260" i="18"/>
  <c r="K260" i="18"/>
  <c r="S268" i="18"/>
  <c r="N262" i="18"/>
  <c r="I264" i="18" l="1"/>
  <c r="Q651" i="18"/>
  <c r="N651" i="18"/>
  <c r="O651" i="18"/>
  <c r="S651" i="18"/>
  <c r="P651" i="18"/>
  <c r="T651" i="18"/>
  <c r="X681" i="18"/>
  <c r="X680" i="18"/>
  <c r="X679" i="18"/>
  <c r="Z680" i="18"/>
  <c r="Z681" i="18"/>
  <c r="Z679" i="18"/>
  <c r="Y680" i="18"/>
  <c r="Y679" i="18"/>
  <c r="Y681" i="18"/>
  <c r="R651" i="18"/>
  <c r="AA679" i="18"/>
  <c r="AA680" i="18"/>
  <c r="AA681" i="18"/>
  <c r="L648" i="18"/>
  <c r="L649" i="18" s="1"/>
  <c r="L651" i="18"/>
  <c r="K648" i="18"/>
  <c r="K649" i="18" s="1"/>
  <c r="K651" i="18"/>
  <c r="M648" i="18"/>
  <c r="M649" i="18" s="1"/>
  <c r="M651"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8" i="18"/>
  <c r="O649" i="18" s="1"/>
  <c r="X267" i="18"/>
  <c r="X268" i="18"/>
  <c r="X269" i="18"/>
  <c r="X270" i="18"/>
  <c r="X271" i="18"/>
  <c r="X272" i="18"/>
  <c r="X273" i="18"/>
  <c r="Y282" i="18"/>
  <c r="P652" i="18"/>
  <c r="P653" i="18" s="1"/>
  <c r="Y283" i="18"/>
  <c r="Y284" i="18"/>
  <c r="Y285" i="18"/>
  <c r="Y286" i="18"/>
  <c r="Y287" i="18"/>
  <c r="Y288" i="18"/>
  <c r="Y289" i="18"/>
  <c r="Y656" i="18"/>
  <c r="Y655" i="18"/>
  <c r="Y657" i="18"/>
  <c r="X656" i="18"/>
  <c r="X657" i="18"/>
  <c r="X655" i="18"/>
  <c r="AA655" i="18"/>
  <c r="AA656" i="18"/>
  <c r="AA657" i="18"/>
  <c r="X705" i="18"/>
  <c r="X703" i="18"/>
  <c r="X704" i="18"/>
  <c r="Z282" i="18"/>
  <c r="Q652" i="18"/>
  <c r="Q653" i="18" s="1"/>
  <c r="Z283" i="18"/>
  <c r="Z284" i="18"/>
  <c r="Z285" i="18"/>
  <c r="Z286" i="18"/>
  <c r="Z287" i="18"/>
  <c r="Z288" i="18"/>
  <c r="Z289" i="18"/>
  <c r="P648" i="18"/>
  <c r="P649" i="18" s="1"/>
  <c r="Y267" i="18"/>
  <c r="Y266" i="18"/>
  <c r="Y269" i="18"/>
  <c r="Y268" i="18"/>
  <c r="Y270" i="18"/>
  <c r="Y271" i="18"/>
  <c r="Y272" i="18"/>
  <c r="Y273" i="18"/>
  <c r="AA704" i="18"/>
  <c r="AA703" i="18"/>
  <c r="AA705" i="18"/>
  <c r="O652" i="18"/>
  <c r="O653" i="18" s="1"/>
  <c r="X283" i="18"/>
  <c r="X282" i="18"/>
  <c r="X284" i="18"/>
  <c r="X285" i="18"/>
  <c r="X286" i="18"/>
  <c r="X287" i="18"/>
  <c r="X288" i="18"/>
  <c r="X289" i="18"/>
  <c r="Z703" i="18"/>
  <c r="Z705" i="18"/>
  <c r="Z704" i="18"/>
  <c r="Z657" i="18"/>
  <c r="Z655" i="18"/>
  <c r="Z656" i="18"/>
  <c r="N652" i="18"/>
  <c r="N653" i="18" s="1"/>
  <c r="W283" i="18"/>
  <c r="W282" i="18"/>
  <c r="W284" i="18"/>
  <c r="W285" i="18"/>
  <c r="W286" i="18"/>
  <c r="W287" i="18"/>
  <c r="W288" i="18"/>
  <c r="W289" i="18"/>
  <c r="Y705" i="18"/>
  <c r="Y704" i="18"/>
  <c r="Y703" i="18"/>
  <c r="W266" i="18"/>
  <c r="N648" i="18"/>
  <c r="N649" i="18" s="1"/>
  <c r="W267" i="18"/>
  <c r="W268" i="18"/>
  <c r="W269" i="18"/>
  <c r="W270" i="18"/>
  <c r="W271" i="18"/>
  <c r="W272" i="18"/>
  <c r="W273" i="18"/>
  <c r="Z267" i="18"/>
  <c r="Z266" i="18"/>
  <c r="Q648" i="18"/>
  <c r="Q649"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I375"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5" authorId="0" shapeId="0" xr:uid="{6305F029-8F5D-4E55-B84A-7888D5B37A2D}">
      <text>
        <r>
          <rPr>
            <b/>
            <sz val="9"/>
            <color indexed="81"/>
            <rFont val="Tahoma"/>
            <family val="2"/>
          </rPr>
          <t>John:</t>
        </r>
        <r>
          <rPr>
            <sz val="9"/>
            <color indexed="81"/>
            <rFont val="Tahoma"/>
            <family val="2"/>
          </rPr>
          <t xml:space="preserve">
post processing impact</t>
        </r>
      </text>
    </comment>
    <comment ref="R39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7"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6"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4"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4"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4"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4"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6"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6"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8" authorId="0" shapeId="0" xr:uid="{694507C8-EF14-4CF5-BB02-0B4B55762E01}">
      <text>
        <r>
          <rPr>
            <b/>
            <sz val="9"/>
            <color indexed="81"/>
            <rFont val="Tahoma"/>
            <family val="2"/>
          </rPr>
          <t>John:</t>
        </r>
        <r>
          <rPr>
            <sz val="9"/>
            <color indexed="81"/>
            <rFont val="Tahoma"/>
            <family val="2"/>
          </rPr>
          <t xml:space="preserve">
Number of triggers for selling</t>
        </r>
      </text>
    </comment>
    <comment ref="K758"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8" authorId="0" shapeId="0" xr:uid="{FBD99C6E-AE51-4383-BCD2-6595494D2260}">
      <text>
        <r>
          <rPr>
            <b/>
            <sz val="9"/>
            <color indexed="81"/>
            <rFont val="Tahoma"/>
            <family val="2"/>
          </rPr>
          <t>John:</t>
        </r>
        <r>
          <rPr>
            <sz val="9"/>
            <color indexed="81"/>
            <rFont val="Tahoma"/>
            <family val="2"/>
          </rPr>
          <t xml:space="preserve">
Number of triggers for selling</t>
        </r>
      </text>
    </comment>
    <comment ref="N758" authorId="0" shapeId="0" xr:uid="{DEC1E093-FBB4-4213-8721-FF87EBB16B61}">
      <text>
        <r>
          <rPr>
            <b/>
            <sz val="9"/>
            <color indexed="81"/>
            <rFont val="Tahoma"/>
            <family val="2"/>
          </rPr>
          <t>John:</t>
        </r>
        <r>
          <rPr>
            <sz val="9"/>
            <color indexed="81"/>
            <rFont val="Tahoma"/>
            <family val="2"/>
          </rPr>
          <t xml:space="preserve">
Length of the 't' axis</t>
        </r>
      </text>
    </comment>
    <comment ref="I779"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1"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2"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50"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2"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0" authorId="0" shapeId="0" xr:uid="{0FEA224F-E9B6-4E13-83C2-9B05DD33914E}">
      <text>
        <r>
          <rPr>
            <b/>
            <sz val="9"/>
            <color indexed="81"/>
            <rFont val="Tahoma"/>
            <family val="2"/>
          </rPr>
          <t>John:</t>
        </r>
        <r>
          <rPr>
            <sz val="9"/>
            <color indexed="81"/>
            <rFont val="Tahoma"/>
            <family val="2"/>
          </rPr>
          <t xml:space="preserve">
If an operation is not wanted</t>
        </r>
      </text>
    </comment>
    <comment ref="L904" authorId="0" shapeId="0" xr:uid="{BA3612FD-25ED-47E9-BC61-DFC26E3EE466}">
      <text>
        <r>
          <rPr>
            <b/>
            <sz val="9"/>
            <color indexed="81"/>
            <rFont val="Tahoma"/>
            <family val="2"/>
          </rPr>
          <t>John:</t>
        </r>
        <r>
          <rPr>
            <sz val="9"/>
            <color indexed="81"/>
            <rFont val="Tahoma"/>
            <family val="2"/>
          </rPr>
          <t xml:space="preserve">
If an operation is not wanted</t>
        </r>
      </text>
    </comment>
    <comment ref="L908" authorId="0" shapeId="0" xr:uid="{9A443D9C-CF53-4E4B-AE89-C1599FA11EF9}">
      <text>
        <r>
          <rPr>
            <b/>
            <sz val="9"/>
            <color indexed="81"/>
            <rFont val="Tahoma"/>
            <family val="2"/>
          </rPr>
          <t>John:</t>
        </r>
        <r>
          <rPr>
            <sz val="9"/>
            <color indexed="81"/>
            <rFont val="Tahoma"/>
            <family val="2"/>
          </rPr>
          <t xml:space="preserve">
If an operation is not wanted</t>
        </r>
      </text>
    </comment>
    <comment ref="L932" authorId="0" shapeId="0" xr:uid="{D0CCAD03-6000-4E11-A7E0-8BA8A1C4CD3A}">
      <text>
        <r>
          <rPr>
            <b/>
            <sz val="9"/>
            <color indexed="81"/>
            <rFont val="Tahoma"/>
            <family val="2"/>
          </rPr>
          <t>John:</t>
        </r>
        <r>
          <rPr>
            <sz val="9"/>
            <color indexed="81"/>
            <rFont val="Tahoma"/>
            <family val="2"/>
          </rPr>
          <t xml:space="preserve">
If an operation is not wanted</t>
        </r>
      </text>
    </comment>
    <comment ref="W942"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7" authorId="0" shapeId="0" xr:uid="{F817DAC2-4A14-415E-8DCC-736D95D58D4D}">
      <text>
        <r>
          <rPr>
            <b/>
            <sz val="9"/>
            <color indexed="81"/>
            <rFont val="Tahoma"/>
            <family val="2"/>
          </rPr>
          <t>John:</t>
        </r>
        <r>
          <rPr>
            <sz val="9"/>
            <color indexed="81"/>
            <rFont val="Tahoma"/>
            <family val="2"/>
          </rPr>
          <t xml:space="preserve">
15 Mar</t>
        </r>
      </text>
    </comment>
    <comment ref="N958"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1" authorId="0" shapeId="0" xr:uid="{4B2E5F21-CB7D-421C-8BAB-BCFD6F254AE9}">
      <text>
        <r>
          <rPr>
            <b/>
            <sz val="9"/>
            <color indexed="81"/>
            <rFont val="Tahoma"/>
            <family val="2"/>
          </rPr>
          <t>John:</t>
        </r>
        <r>
          <rPr>
            <sz val="9"/>
            <color indexed="81"/>
            <rFont val="Tahoma"/>
            <family val="2"/>
          </rPr>
          <t xml:space="preserve">
1 Sep</t>
        </r>
      </text>
    </comment>
    <comment ref="L965"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1"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4" authorId="0" shapeId="0" xr:uid="{4131519D-EEC4-4209-9BDF-6355BD99C009}">
      <text>
        <r>
          <rPr>
            <b/>
            <sz val="9"/>
            <color indexed="81"/>
            <rFont val="Tahoma"/>
            <family val="2"/>
          </rPr>
          <t>John:</t>
        </r>
        <r>
          <rPr>
            <sz val="9"/>
            <color indexed="81"/>
            <rFont val="Tahoma"/>
            <family val="2"/>
          </rPr>
          <t xml:space="preserve">
If an operation is not wanted</t>
        </r>
      </text>
    </comment>
    <comment ref="M992"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2"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<sst xmlns="http://schemas.openxmlformats.org/spreadsheetml/2006/main" count="5601" uniqueCount="1165">
  <si>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</si>
  <si>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</si>
  <si>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</si>
  <si>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</si>
  <si>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</si>
  <si>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</si>
  <si>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</si>
  <si>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</si>
  <si>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</si>
  <si>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</si>
  <si>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</si>
  <si>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</si>
  <si>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</si>
  <si>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</si>
  <si>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</si>
  <si>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</si>
  <si>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</si>
  <si>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</si>
  <si>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</si>
  <si>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</si>
  <si>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</si>
  <si>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</si>
  <si>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</si>
  <si>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</si>
  <si>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</si>
  <si>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</si>
  <si>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</si>
  <si>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</si>
  <si>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</si>
  <si>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</si>
  <si>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</si>
  <si>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</si>
  <si>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</si>
  <si>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</si>
  <si>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</si>
  <si>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</si>
  <si>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</si>
  <si>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</si>
  <si>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</si>
  <si>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</si>
  <si>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</si>
  <si>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</si>
  <si>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</si>
  <si>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</si>
  <si>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</si>
  <si>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</si>
  <si>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</si>
  <si>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</si>
  <si>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</si>
  <si>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</si>
  <si>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</si>
  <si>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</si>
  <si>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</si>
  <si>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</si>
  <si>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</si>
  <si>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</si>
  <si>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</si>
  <si>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</si>
  <si>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</si>
  <si>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</si>
  <si>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</si>
  <si>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</si>
  <si>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</si>
  <si>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</si>
  <si>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</si>
  <si>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</si>
  <si>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</si>
  <si>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</si>
  <si>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</si>
  <si>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</si>
  <si>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</si>
  <si>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</si>
  <si>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</si>
  <si>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</si>
  <si>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</si>
  <si>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</si>
  <si>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</si>
  <si>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</si>
  <si>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</si>
  <si>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</si>
  <si>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</si>
  <si>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</si>
  <si>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</si>
  <si>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</si>
  <si>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</si>
  <si>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</si>
  <si>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</si>
  <si>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</si>
  <si>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</si>
  <si>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</si>
  <si>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</si>
  <si>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</si>
  <si>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</si>
  <si>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</si>
  <si>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</si>
  <si>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</si>
  <si>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</si>
  <si>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</si>
  <si>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</si>
  <si>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</si>
  <si>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</si>
  <si>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</si>
  <si>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</si>
  <si>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</si>
  <si>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</si>
  <si>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</si>
  <si>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</si>
  <si>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</si>
  <si>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</si>
  <si>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</si>
  <si>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</si>
  <si>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</si>
  <si>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</si>
  <si>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</si>
  <si>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</si>
  <si>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</si>
  <si>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</si>
  <si>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</si>
  <si>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</si>
  <si>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</si>
  <si>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</si>
  <si>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</si>
  <si>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</si>
  <si>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</si>
  <si>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</si>
  <si>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</si>
  <si>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</si>
  <si>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</si>
  <si>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</si>
  <si>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</si>
  <si>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</si>
  <si>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</si>
  <si>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</si>
  <si>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</si>
  <si>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</si>
  <si>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</si>
  <si>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</si>
  <si>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</si>
  <si>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</si>
  <si>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</si>
  <si>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</si>
  <si>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</si>
  <si>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</si>
  <si>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</si>
  <si>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</si>
  <si>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</si>
  <si>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</si>
  <si>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</si>
  <si>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</si>
  <si>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</si>
  <si>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</si>
  <si>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</si>
  <si>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</si>
  <si>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</si>
  <si>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</si>
  <si>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</si>
  <si>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</si>
  <si>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</si>
  <si>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</si>
  <si>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</si>
  <si>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</si>
  <si>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</si>
  <si>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</si>
  <si>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</si>
  <si>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</si>
  <si>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</si>
  <si>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</si>
  <si>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</si>
  <si>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</si>
  <si>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</si>
  <si>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</si>
  <si>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</si>
  <si>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</si>
  <si>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</si>
  <si>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</si>
  <si>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</si>
  <si>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</si>
  <si>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</si>
  <si>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</si>
  <si>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</si>
  <si>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</si>
  <si>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</si>
  <si>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</si>
  <si>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</si>
  <si>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</si>
  <si>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</si>
  <si>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</si>
  <si>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</si>
  <si>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</si>
  <si>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</si>
  <si>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</si>
  <si>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</si>
  <si>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</si>
  <si>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</si>
  <si>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</si>
  <si>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</si>
  <si>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</si>
  <si>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</si>
  <si>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</si>
  <si>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</si>
  <si>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</si>
  <si>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</si>
  <si>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</si>
  <si>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</si>
  <si>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</si>
  <si>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</si>
  <si>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</si>
  <si>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</si>
  <si>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</si>
  <si>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</si>
  <si>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</si>
  <si>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</si>
  <si>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</si>
  <si>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</si>
  <si>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</si>
  <si>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</si>
  <si>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</si>
  <si>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</si>
  <si>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</si>
  <si>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</si>
  <si>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</si>
  <si>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</si>
  <si>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</si>
  <si>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</si>
  <si>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</si>
  <si>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</si>
  <si>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</si>
  <si>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</si>
  <si>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</si>
  <si>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</si>
  <si>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</si>
  <si>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</si>
  <si>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</si>
  <si>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</si>
  <si>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</si>
  <si>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</si>
  <si>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</si>
  <si>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</si>
  <si>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</si>
  <si>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</si>
  <si>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</si>
  <si>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</si>
  <si>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</si>
  <si>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</si>
  <si>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</si>
  <si>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</si>
  <si>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</si>
  <si>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</si>
  <si>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</si>
  <si>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</si>
  <si>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</si>
  <si>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</si>
  <si>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</si>
  <si>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</si>
  <si>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</si>
  <si>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</si>
  <si>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</si>
  <si>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</si>
  <si>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</si>
  <si>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</si>
  <si>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</si>
  <si>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</si>
  <si>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</si>
  <si>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</si>
  <si>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</si>
  <si>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</si>
  <si>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</si>
  <si>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</si>
  <si>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</si>
  <si>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</si>
  <si>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</si>
  <si>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</si>
  <si>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</si>
  <si>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</si>
  <si>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</si>
  <si>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</si>
  <si>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</si>
  <si>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</si>
  <si>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</si>
  <si>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</si>
  <si>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</si>
  <si>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</si>
  <si>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</si>
  <si>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</si>
  <si>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</si>
  <si>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</si>
  <si>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</si>
  <si>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</si>
  <si>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</si>
  <si>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</si>
  <si>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</si>
  <si>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</si>
  <si>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</si>
  <si>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</si>
  <si>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</si>
  <si>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</si>
  <si>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</si>
  <si>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</si>
  <si>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</si>
  <si>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</si>
  <si>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</si>
  <si>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</si>
  <si>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</si>
  <si>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</si>
  <si>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</si>
  <si>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</si>
  <si>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</si>
  <si>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</si>
  <si>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</si>
  <si>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</si>
  <si>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</si>
  <si>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</si>
  <si>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</si>
  <si>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</si>
  <si>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</si>
  <si>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</si>
  <si>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</si>
  <si>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</si>
  <si>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</si>
  <si>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</si>
  <si>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</si>
  <si>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</si>
  <si>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</si>
  <si>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</si>
  <si>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</si>
  <si>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</si>
  <si>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</si>
  <si>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</si>
  <si>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</si>
  <si>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</si>
  <si>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</si>
  <si>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</si>
  <si>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</si>
  <si>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</si>
  <si>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</si>
  <si>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</si>
  <si>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</si>
  <si>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</si>
  <si>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</si>
  <si>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</si>
  <si>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</si>
  <si>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</si>
  <si>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</si>
  <si>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</si>
  <si>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</si>
  <si>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</si>
  <si>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</si>
  <si>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</si>
  <si>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</si>
  <si>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</si>
  <si>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</si>
  <si>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</si>
  <si>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</si>
  <si>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</si>
  <si>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</si>
  <si>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</si>
  <si>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</si>
  <si>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</si>
  <si>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</si>
  <si>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</si>
  <si>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</si>
  <si>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</si>
  <si>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</si>
  <si>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</si>
  <si>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</si>
  <si>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</si>
  <si>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</si>
  <si>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</si>
  <si>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</si>
  <si>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</si>
  <si>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</si>
  <si>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</si>
  <si>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</si>
  <si>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</si>
  <si>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</si>
  <si>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</si>
  <si>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</si>
  <si>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</si>
  <si>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</si>
  <si>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</si>
  <si>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</si>
  <si>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</si>
  <si>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</si>
  <si>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</si>
  <si>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</si>
  <si>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</si>
  <si>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</si>
  <si>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</si>
  <si>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</si>
  <si>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</si>
  <si>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</si>
  <si>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</si>
  <si>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</si>
  <si>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</si>
  <si>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</si>
  <si>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</si>
  <si>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</si>
  <si>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</si>
  <si>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</si>
  <si>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</si>
  <si>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</si>
  <si>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</si>
  <si>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</si>
  <si>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</si>
  <si>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</si>
  <si>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</si>
  <si>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</si>
  <si>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</si>
  <si>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</si>
  <si>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</si>
  <si>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</si>
  <si>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</si>
  <si>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</si>
  <si>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</si>
  <si>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</si>
  <si>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</si>
  <si>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</si>
  <si>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</si>
  <si>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</si>
  <si>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</si>
  <si>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</si>
  <si>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</si>
  <si>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</si>
  <si>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</si>
  <si>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</si>
  <si>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</si>
  <si>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</si>
  <si>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</si>
  <si>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</si>
  <si>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</si>
  <si>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</si>
  <si>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</si>
  <si>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</si>
  <si>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</si>
  <si>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</si>
  <si>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</si>
  <si>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</si>
  <si>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</si>
  <si>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</si>
  <si>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</si>
  <si>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</si>
  <si>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</si>
  <si>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</si>
  <si>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</si>
  <si>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</si>
  <si>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</si>
  <si>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</si>
  <si>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</si>
  <si>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</si>
  <si>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</si>
  <si>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</si>
  <si>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</si>
  <si>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</si>
  <si>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</si>
  <si>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</si>
  <si>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</si>
  <si>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</si>
  <si>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</si>
  <si>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</si>
  <si>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</si>
  <si>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</si>
  <si>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</si>
  <si>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</si>
  <si>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</si>
  <si>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</si>
  <si>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</si>
  <si>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</si>
  <si>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</si>
  <si>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</si>
  <si>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</si>
  <si>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</si>
  <si>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</si>
  <si>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</si>
  <si>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</si>
  <si>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</si>
  <si>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</si>
  <si>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</si>
  <si>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</si>
  <si>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</si>
  <si>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</si>
  <si>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</si>
  <si>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</si>
  <si>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</si>
  <si>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</si>
  <si>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</si>
  <si>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</si>
  <si>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</si>
  <si>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</si>
  <si>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</si>
  <si>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</si>
  <si>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</si>
  <si>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</si>
  <si>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</si>
  <si>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</si>
  <si>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</si>
  <si>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</si>
  <si>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</si>
  <si>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</si>
  <si>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</si>
  <si>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</si>
  <si>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</si>
  <si>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</si>
  <si>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</si>
  <si>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</si>
  <si>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</si>
  <si>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</si>
  <si>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</si>
  <si>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</si>
  <si>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</si>
  <si>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</si>
  <si>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</si>
  <si>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</si>
  <si>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</si>
  <si>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</si>
  <si>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</si>
  <si>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</si>
  <si>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</si>
  <si>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</si>
  <si>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</si>
  <si>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</si>
  <si>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</si>
  <si>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</si>
  <si>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</si>
  <si>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</si>
  <si>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</si>
  <si>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</si>
  <si>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</si>
  <si>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</si>
  <si>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</si>
  <si>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</si>
  <si>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</si>
  <si>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</si>
  <si>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</si>
  <si>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</si>
  <si>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</si>
  <si>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</si>
  <si>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</si>
  <si>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</si>
  <si>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</si>
  <si>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</si>
  <si>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</si>
  <si>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</si>
  <si>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</si>
  <si>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</si>
  <si>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</si>
  <si>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</si>
  <si>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</si>
  <si>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</si>
  <si>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</si>
  <si>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</si>
  <si>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</si>
  <si>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</si>
  <si>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</si>
  <si>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</si>
  <si>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</si>
  <si>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</si>
  <si>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</si>
  <si>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</si>
  <si>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</si>
  <si>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</si>
  <si>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</si>
  <si>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</si>
  <si>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</si>
  <si>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</si>
  <si>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</si>
  <si>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</si>
  <si>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</si>
  <si>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</si>
  <si>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</si>
  <si>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</si>
  <si>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</si>
  <si>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</si>
  <si>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</si>
  <si>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</si>
  <si>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</si>
  <si>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</si>
  <si>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</si>
  <si>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</si>
  <si>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</si>
  <si>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</si>
  <si>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</si>
  <si>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</si>
  <si>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</si>
  <si>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</si>
  <si>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</si>
  <si>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</si>
  <si>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</si>
  <si>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</si>
  <si>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</si>
  <si>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</si>
  <si>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</si>
  <si>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</si>
  <si>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</si>
  <si>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</si>
  <si>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</si>
  <si>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</si>
  <si>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</si>
  <si>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</si>
  <si>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</si>
  <si>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</si>
  <si>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</si>
  <si>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</si>
  <si>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</si>
  <si>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</si>
  <si>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</si>
  <si>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</si>
  <si>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</si>
  <si>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</si>
  <si>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</si>
  <si>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</si>
  <si>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</si>
  <si>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</si>
  <si>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</si>
  <si>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</si>
  <si>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</si>
  <si>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</si>
  <si>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</si>
  <si>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</si>
  <si>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</si>
  <si>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</si>
  <si>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</si>
  <si>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</si>
  <si>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</si>
  <si>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</si>
  <si>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</si>
  <si>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</si>
  <si>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</si>
  <si>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</si>
  <si>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</si>
  <si>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</si>
  <si>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</si>
  <si>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</si>
  <si>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</si>
  <si>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</si>
  <si>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</si>
  <si>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</si>
  <si>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</si>
  <si>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</si>
  <si>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</si>
  <si>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</si>
  <si>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</si>
  <si>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</si>
  <si>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</si>
  <si>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</si>
  <si>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</si>
  <si>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</si>
  <si>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</si>
  <si>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</si>
  <si>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</si>
  <si>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</si>
  <si>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</si>
  <si>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</si>
  <si>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</si>
  <si>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</si>
  <si>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</si>
  <si>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</si>
  <si>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</si>
  <si>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</si>
  <si>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</si>
  <si>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</si>
  <si>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</si>
  <si>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</si>
  <si>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</si>
  <si>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</si>
  <si>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</si>
  <si>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</si>
  <si>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</si>
  <si>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</si>
  <si>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</si>
  <si>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</si>
  <si>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</si>
  <si>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</si>
  <si>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</si>
  <si>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</si>
  <si>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</si>
  <si>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</si>
  <si>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</si>
  <si>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</si>
  <si>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</si>
  <si>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</si>
  <si>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</si>
  <si>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</si>
  <si>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</si>
  <si>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</si>
  <si>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</si>
  <si>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</si>
  <si>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</si>
  <si>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</si>
  <si>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</si>
  <si>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</si>
  <si>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</si>
  <si>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</si>
  <si>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</si>
  <si>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</si>
  <si>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</si>
  <si>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</si>
  <si>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</si>
  <si>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</si>
  <si>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</si>
  <si>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</si>
  <si>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</si>
  <si>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</si>
  <si>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</si>
  <si>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</si>
  <si>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</si>
  <si>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</si>
  <si>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</si>
  <si>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</si>
  <si>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</si>
  <si>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</si>
  <si>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</si>
  <si>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</si>
  <si>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</si>
  <si>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</si>
  <si>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</si>
  <si>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</si>
  <si>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</si>
  <si>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</si>
  <si>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</si>
  <si>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</si>
  <si>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</si>
  <si>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</si>
  <si>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</si>
  <si>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</si>
  <si>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</si>
  <si>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</si>
  <si>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</si>
  <si>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</si>
  <si>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</si>
  <si>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</si>
  <si>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</si>
  <si>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</si>
  <si>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</si>
  <si>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</si>
  <si>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</si>
  <si>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</si>
  <si>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</si>
  <si>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</si>
  <si>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</si>
  <si>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</si>
  <si>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</si>
  <si>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</si>
  <si>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</si>
  <si>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</si>
  <si>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</si>
  <si>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</si>
  <si>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</si>
  <si>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</si>
  <si>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</si>
  <si>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</si>
  <si>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</si>
  <si>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</si>
  <si>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</si>
  <si>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</si>
  <si>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</si>
  <si>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</si>
  <si>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</si>
  <si>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</si>
  <si>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</si>
  <si>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</si>
  <si>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</si>
  <si>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</si>
  <si>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</si>
  <si>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</si>
  <si>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</si>
  <si>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</si>
  <si>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</si>
  <si>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</si>
  <si>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</si>
  <si>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</si>
  <si>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</si>
  <si>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</si>
  <si>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</si>
  <si>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</si>
  <si>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</si>
  <si>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</si>
  <si>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</si>
  <si>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</si>
  <si>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</si>
  <si>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</si>
  <si>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</si>
  <si>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</si>
  <si>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</si>
  <si>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</si>
  <si>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</si>
  <si>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</si>
  <si>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</si>
  <si>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</si>
  <si>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</si>
  <si>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</si>
  <si>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</si>
  <si>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</si>
  <si>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</si>
  <si>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</si>
  <si>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</si>
  <si>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</si>
  <si>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</si>
  <si>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</si>
  <si>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</si>
  <si>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</si>
  <si>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</si>
  <si>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</si>
  <si>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</si>
  <si>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</si>
  <si>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</si>
  <si>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</si>
  <si>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</si>
  <si>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</si>
  <si>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</si>
  <si>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</si>
  <si>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</si>
  <si>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</si>
  <si>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</si>
  <si>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</si>
  <si>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</si>
  <si>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</si>
  <si>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</si>
  <si>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</si>
  <si>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</si>
  <si>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</si>
  <si>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</si>
  <si>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</si>
  <si>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</si>
  <si>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</si>
  <si>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</si>
  <si>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</si>
  <si>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</si>
  <si>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</si>
  <si>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</si>
  <si>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</si>
  <si>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</si>
  <si>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</si>
  <si>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</si>
  <si>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</si>
  <si>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</si>
  <si>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</si>
  <si>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</si>
  <si>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</si>
  <si>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</si>
  <si>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</si>
  <si>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</si>
  <si>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</si>
  <si>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</si>
  <si>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</si>
  <si>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</si>
  <si>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</si>
  <si>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</si>
  <si>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</si>
  <si>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</si>
  <si>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</si>
  <si>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</si>
  <si>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</si>
  <si>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</si>
  <si>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</si>
  <si>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</si>
  <si>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</si>
  <si>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</si>
  <si>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</si>
  <si>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</si>
  <si>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</si>
  <si>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</si>
  <si>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</si>
  <si>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</si>
  <si>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</si>
  <si>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</si>
  <si>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</si>
  <si>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</si>
  <si>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</si>
  <si>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</si>
  <si>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</si>
  <si>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</si>
  <si>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</si>
  <si>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</si>
  <si>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</si>
  <si>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</si>
  <si>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</si>
  <si>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</si>
  <si>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</si>
  <si>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</si>
  <si>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</si>
  <si>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</si>
  <si>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</si>
  <si>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</si>
  <si>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</si>
  <si>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</si>
  <si>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</si>
  <si>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</si>
  <si>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</si>
  <si>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</si>
  <si>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</si>
  <si>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</si>
  <si>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</si>
  <si>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</si>
  <si>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</si>
  <si>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</si>
  <si>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</si>
  <si>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</si>
  <si>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</si>
  <si>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</si>
  <si>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</si>
  <si>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</si>
  <si>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</si>
  <si>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</si>
  <si>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</si>
  <si>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</si>
  <si>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</si>
  <si>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</si>
  <si>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</si>
  <si>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</si>
  <si>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</si>
  <si>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</si>
  <si>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</si>
  <si>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</si>
  <si>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</si>
  <si>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</si>
  <si>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</si>
  <si>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</si>
  <si>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</si>
  <si>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</si>
  <si>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</si>
  <si>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</si>
  <si>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</si>
  <si>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</si>
  <si>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</si>
  <si>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</si>
  <si>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</si>
  <si>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</si>
  <si>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</si>
  <si>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</si>
  <si>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</si>
  <si>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</si>
  <si>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</si>
  <si>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</si>
  <si>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</si>
  <si>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</si>
  <si>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</si>
  <si>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</si>
  <si>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</si>
  <si>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</si>
  <si>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</si>
  <si>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</si>
  <si>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</si>
  <si>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</si>
  <si>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</si>
  <si>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</si>
  <si>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</si>
  <si>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</si>
  <si>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</si>
  <si>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</si>
  <si>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</si>
  <si>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</si>
  <si>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</si>
  <si>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</si>
  <si>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</si>
  <si>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</si>
  <si>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</si>
  <si>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</si>
  <si>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</si>
  <si>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</si>
  <si>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</si>
  <si>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</si>
  <si>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</si>
  <si>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</si>
  <si>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</si>
  <si>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</si>
  <si>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</si>
  <si>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</si>
  <si>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</si>
  <si>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</si>
  <si>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</si>
  <si>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</si>
  <si>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</si>
  <si>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</si>
  <si>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</si>
  <si>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</si>
  <si>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</si>
  <si>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</si>
  <si>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</si>
  <si>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</si>
  <si>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</si>
  <si>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</si>
  <si>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</si>
  <si>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</si>
  <si>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</si>
  <si>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</si>
  <si>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</si>
  <si>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</si>
  <si>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</si>
  <si>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</si>
  <si>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</si>
  <si>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</si>
  <si>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</si>
  <si>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</si>
  <si>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</si>
  <si>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</si>
  <si>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</si>
  <si>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</si>
  <si>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</si>
  <si>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</si>
  <si>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</si>
  <si>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</si>
  <si>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</si>
  <si>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</si>
  <si>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</si>
  <si>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</si>
  <si>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</si>
  <si>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</si>
  <si>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</si>
  <si>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</si>
  <si>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</si>
  <si>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</si>
  <si>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</si>
  <si>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</si>
  <si>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</si>
  <si>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</si>
  <si>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</si>
  <si>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</si>
  <si>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</si>
  <si>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</si>
  <si>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</si>
  <si>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</si>
  <si>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</si>
  <si>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</si>
  <si>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</si>
  <si>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</si>
  <si>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</si>
  <si>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</si>
  <si>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</si>
  <si>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</si>
  <si>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</si>
  <si>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</si>
  <si>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</si>
  <si>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</si>
  <si>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</si>
  <si>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</si>
  <si>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</si>
  <si>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</si>
  <si>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</si>
  <si>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</si>
  <si>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</si>
  <si>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</si>
  <si>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</si>
  <si>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</si>
  <si>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</si>
  <si>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</si>
  <si>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</si>
  <si>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</si>
  <si>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</si>
  <si>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</si>
  <si>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</si>
  <si>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</si>
  <si>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</si>
  <si>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</si>
  <si>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</si>
  <si>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</si>
  <si>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</si>
  <si>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</si>
  <si>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</si>
  <si>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</si>
  <si>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</si>
  <si>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</si>
  <si>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</si>
  <si>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</si>
  <si>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</si>
  <si>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</si>
  <si>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</si>
  <si>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</si>
  <si>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</si>
  <si>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</si>
  <si>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</si>
  <si>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</si>
  <si>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</si>
  <si>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</si>
  <si>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</si>
  <si>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</si>
  <si>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</si>
  <si>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</si>
  <si>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</si>
  <si>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</si>
  <si>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</si>
  <si>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</si>
  <si>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</si>
  <si>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</si>
  <si>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</si>
  <si>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</si>
  <si>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</si>
  <si>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</si>
  <si>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</si>
  <si>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</si>
  <si>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</si>
  <si>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</si>
  <si>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</si>
  <si>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</si>
  <si>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</si>
  <si>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</si>
  <si>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</si>
  <si>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</si>
  <si>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</si>
  <si>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</si>
  <si>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</si>
  <si>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</si>
  <si>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</si>
  <si>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</si>
  <si>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</si>
  <si>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</si>
  <si>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</si>
  <si>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</si>
  <si>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</si>
  <si>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</si>
  <si>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</si>
  <si>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</si>
  <si>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</si>
  <si>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</si>
  <si>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</si>
  <si>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</si>
  <si>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</si>
  <si>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</si>
  <si>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</si>
  <si>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</si>
  <si>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</si>
  <si>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</si>
  <si>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</si>
  <si>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</si>
  <si>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</si>
  <si>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</si>
  <si>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</si>
  <si>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</si>
  <si>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</si>
  <si>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</si>
  <si>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</si>
  <si>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</si>
  <si>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</si>
  <si>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</si>
  <si>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</si>
  <si>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</si>
  <si>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</si>
  <si>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</si>
  <si>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</si>
  <si>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</si>
  <si>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</si>
  <si>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</si>
  <si>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</si>
  <si>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</si>
  <si>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</si>
  <si>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</si>
  <si>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</si>
  <si>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</si>
  <si>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</si>
  <si>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</si>
  <si>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</si>
  <si>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</si>
  <si>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</si>
  <si>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</si>
  <si>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</si>
  <si>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</si>
  <si>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</si>
  <si>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</si>
  <si>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</si>
  <si>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</si>
  <si>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Dry ewes</t>
  </si>
  <si>
    <t>Force sale</t>
  </si>
  <si>
    <t>Force retention</t>
  </si>
  <si>
    <t>Yearlings</t>
  </si>
  <si>
    <t>27Jan22: Change the mating date of Ewe Lambs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</si>
  <si>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27Jan22: Change range name for date_born1st from oig2 to iog2 to be in the order as entered (rather than order as required)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</si>
</sst>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1">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830</xdr:row>
      <xdr:rowOff>180975</xdr:rowOff>
    </xdr:from>
    <xdr:to>
      <xdr:col>21</xdr:col>
      <xdr:colOff>638175</xdr:colOff>
      <xdr:row>839</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1136</v>
      </c>
      <c r="H4" s="261"/>
      <c r="I4" s="745" t="s">
        <v>1139</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1130</v>
      </c>
      <c r="J6" s="731" t="s">
        <v>1137</v>
      </c>
      <c r="K6" s="261"/>
      <c r="L6" s="731" t="s">
        <v>1131</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1038</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1038</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1132</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1039</v>
      </c>
      <c r="J15" s="987" t="s">
        <v>376</v>
      </c>
      <c r="K15" s="261"/>
      <c r="L15" s="838" t="s">
        <v>1132</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1133</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1041</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1134</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1037</v>
      </c>
      <c r="J21" s="988" t="s">
        <v>378</v>
      </c>
      <c r="K21" s="261"/>
      <c r="L21" s="838" t="s">
        <v>1039</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1135</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1040</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1041</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1133</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1134</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1037</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1135</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1040</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443</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444</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445</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421</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964</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965</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966</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860</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861</v>
      </c>
      <c r="J77" s="244" t="s">
        <v>871</v>
      </c>
      <c r="K77" s="244" t="s">
        <v>872</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862</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7" t="s">
        <v>1005</v>
      </c>
      <c r="M92" s="255"/>
      <c r="N92" s="1029" t="s">
        <v>1004</v>
      </c>
      <c r="O92" s="1029"/>
      <c r="P92" s="1029"/>
      <c r="Q92" s="1029"/>
      <c r="R92" s="255"/>
      <c r="S92" s="832" t="s">
        <v>1077</v>
      </c>
      <c r="T92" s="832"/>
      <c r="U92" s="832"/>
      <c r="V92" s="832"/>
      <c r="W92" s="247"/>
      <c r="X92" s="239"/>
      <c r="Y92" s="239"/>
      <c r="Z92" s="239"/>
    </row>
    <row r="93" spans="1:26" s="77" customFormat="1" ht="12" customHeight="1" x14ac:dyDescent="0.25">
      <c r="A93" s="237"/>
      <c r="B93" s="238"/>
      <c r="C93" s="248"/>
      <c r="D93" s="248"/>
      <c r="E93" s="248"/>
      <c r="F93" s="248"/>
      <c r="G93" s="333" t="s">
        <v>1003</v>
      </c>
      <c r="H93" s="248"/>
      <c r="I93" s="248"/>
      <c r="J93" s="254" t="s">
        <v>386</v>
      </c>
      <c r="K93" s="254" t="s">
        <v>388</v>
      </c>
      <c r="L93" s="1028"/>
      <c r="M93" s="255"/>
      <c r="N93" s="905" t="s">
        <v>1051</v>
      </c>
      <c r="O93" s="905" t="s">
        <v>1052</v>
      </c>
      <c r="P93" s="905" t="s">
        <v>1053</v>
      </c>
      <c r="Q93" s="905" t="s">
        <v>1002</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895</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435</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1001</v>
      </c>
      <c r="H96" s="260"/>
      <c r="I96" s="682" t="s">
        <v>863</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864</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865</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1047</v>
      </c>
      <c r="H99" s="260"/>
      <c r="I99" s="682" t="s">
        <v>866</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867</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868</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869</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870</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1000</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opLeftCell="A622" zoomScale="80" zoomScaleNormal="80" workbookViewId="0">
      <selection activeCell="S637" sqref="S63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1046</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1044</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1045</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1085</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838</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895</v>
      </c>
      <c r="J42" s="321" t="s">
        <v>435</v>
      </c>
      <c r="K42" s="256" t="s">
        <v>863</v>
      </c>
      <c r="L42" s="256" t="s">
        <v>864</v>
      </c>
      <c r="M42" s="256" t="s">
        <v>865</v>
      </c>
      <c r="N42" s="321" t="s">
        <v>866</v>
      </c>
      <c r="O42" s="321" t="s">
        <v>867</v>
      </c>
      <c r="P42" s="321" t="s">
        <v>868</v>
      </c>
      <c r="Q42" s="321" t="s">
        <v>869</v>
      </c>
      <c r="R42" s="321" t="s">
        <v>870</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895</v>
      </c>
      <c r="J62" s="37" t="s">
        <v>435</v>
      </c>
      <c r="K62" s="70" t="s">
        <v>863</v>
      </c>
      <c r="L62" s="70" t="s">
        <v>864</v>
      </c>
      <c r="M62" s="70" t="s">
        <v>865</v>
      </c>
      <c r="N62" s="37" t="s">
        <v>866</v>
      </c>
      <c r="O62" s="37" t="s">
        <v>867</v>
      </c>
      <c r="P62" s="37" t="s">
        <v>868</v>
      </c>
      <c r="Q62" s="37" t="s">
        <v>869</v>
      </c>
      <c r="R62" s="37" t="s">
        <v>870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421</v>
      </c>
      <c r="J100" s="25" t="s">
        <v>59</v>
      </c>
      <c r="K100" s="25" t="s">
        <v>60</v>
      </c>
      <c r="L100" s="25" t="s">
        <v>61</v>
      </c>
      <c r="M100" s="254" t="s">
        <v>62</v>
      </c>
      <c r="N100" s="254" t="s">
        <v>964</v>
      </c>
      <c r="O100" s="254" t="s">
        <v>965</v>
      </c>
      <c r="P100" s="254" t="s">
        <v>966</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384</v>
      </c>
      <c r="I115" s="1032"/>
      <c r="J115" s="1032"/>
      <c r="K115" s="309"/>
      <c r="L115" s="324"/>
      <c r="M115" s="1031" t="s">
        <v>286</v>
      </c>
      <c r="N115" s="1031"/>
      <c r="O115" s="1031"/>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434</v>
      </c>
      <c r="J168" s="254" t="s">
        <v>421</v>
      </c>
      <c r="K168" s="254" t="s">
        <v>59</v>
      </c>
      <c r="L168" s="254" t="s">
        <v>60</v>
      </c>
      <c r="M168" s="254" t="s">
        <v>61</v>
      </c>
      <c r="N168" s="254" t="s">
        <v>62</v>
      </c>
      <c r="O168" s="254" t="s">
        <v>964</v>
      </c>
      <c r="P168" s="254" t="s">
        <v>965</v>
      </c>
      <c r="Q168" s="254" t="s">
        <v>966</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434</v>
      </c>
      <c r="J187" s="228" t="s">
        <v>421</v>
      </c>
      <c r="K187" s="228" t="s">
        <v>59</v>
      </c>
      <c r="L187" s="228" t="s">
        <v>60</v>
      </c>
      <c r="M187" s="228" t="s">
        <v>61</v>
      </c>
      <c r="N187" s="228" t="s">
        <v>62</v>
      </c>
      <c r="O187" s="228" t="s">
        <v>964</v>
      </c>
      <c r="P187" s="228" t="s">
        <v>965</v>
      </c>
      <c r="Q187" s="228" t="s">
        <v>966</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t="s">
        <v>394</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392</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393</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890</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892</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969</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970</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971</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891</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7" t="s">
        <v>389</v>
      </c>
      <c r="I226" s="997" t="s">
        <v>23</v>
      </c>
      <c r="J226" s="997" t="s">
        <v>83</v>
      </c>
      <c r="K226" s="997" t="s">
        <v>23</v>
      </c>
      <c r="L226" s="997" t="s">
        <v>1035</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AYAEAb</v>
      </c>
      <c r="H227" s="997" t="s">
        <v>23</v>
      </c>
      <c r="I227" s="997" t="s">
        <v>389</v>
      </c>
      <c r="J227" s="997" t="s">
        <v>23</v>
      </c>
      <c r="K227" s="997" t="s">
        <v>83</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AYAEAbd</v>
      </c>
      <c r="H228" s="997" t="s">
        <v>23</v>
      </c>
      <c r="I228" s="997" t="s">
        <v>389</v>
      </c>
      <c r="J228" s="997" t="s">
        <v>23</v>
      </c>
      <c r="K228" s="997" t="s">
        <v>83</v>
      </c>
      <c r="L228" s="997" t="s">
        <v>23</v>
      </c>
      <c r="M228" s="998" t="s">
        <v>1038</v>
      </c>
      <c r="N228" s="731" t="b">
        <f>AND(COUNTIF(G232:$G$257,G228))</f>
        <v>0</v>
      </c>
      <c r="O228" s="746" t="s">
        <v>1042</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YAEAOFa</v>
      </c>
      <c r="H229" s="997" t="s">
        <v>389</v>
      </c>
      <c r="I229" s="997" t="s">
        <v>23</v>
      </c>
      <c r="J229" s="997" t="s">
        <v>83</v>
      </c>
      <c r="K229" s="997" t="s">
        <v>23</v>
      </c>
      <c r="L229" s="997" t="s">
        <v>164</v>
      </c>
      <c r="M229" s="998" t="s">
        <v>75</v>
      </c>
      <c r="N229" s="731" t="b">
        <f>AND(COUNTIF(G230:$G$257,G229))</f>
        <v>0</v>
      </c>
      <c r="O229" s="746" t="s">
        <v>1034</v>
      </c>
      <c r="BR229" s="739"/>
      <c r="BS229" s="734"/>
      <c r="BT229" s="734"/>
      <c r="BU229" s="734"/>
    </row>
    <row r="230" spans="1:73" s="731" customFormat="1" ht="15" outlineLevel="1" x14ac:dyDescent="0.25">
      <c r="A230" s="735"/>
      <c r="B230" s="732"/>
      <c r="C230" s="744"/>
      <c r="D230" s="744"/>
      <c r="E230" s="744"/>
      <c r="F230" s="748"/>
      <c r="G230" s="731" t="str">
        <f t="shared" si="13"/>
        <v>AYAEAof</v>
      </c>
      <c r="H230" s="997" t="s">
        <v>23</v>
      </c>
      <c r="I230" s="997" t="s">
        <v>389</v>
      </c>
      <c r="J230" s="997" t="s">
        <v>23</v>
      </c>
      <c r="K230" s="997" t="s">
        <v>83</v>
      </c>
      <c r="L230" s="997" t="s">
        <v>23</v>
      </c>
      <c r="M230" s="998" t="s">
        <v>237</v>
      </c>
      <c r="N230" s="731" t="b">
        <f>AND(COUNTIF(G233:$G$257,G230))</f>
        <v>0</v>
      </c>
      <c r="O230" s="746" t="s">
        <v>1034</v>
      </c>
      <c r="BR230" s="739"/>
      <c r="BS230" s="734"/>
      <c r="BT230" s="734"/>
      <c r="BU230" s="734"/>
    </row>
    <row r="231" spans="1:73" ht="15" outlineLevel="1" x14ac:dyDescent="0.25">
      <c r="A231" s="7"/>
      <c r="B231" s="8"/>
      <c r="C231" s="19"/>
      <c r="D231" s="19"/>
      <c r="E231" s="19"/>
      <c r="F231" s="28"/>
      <c r="G231" s="77" t="str">
        <f t="shared" si="11"/>
        <v>YYNENb</v>
      </c>
      <c r="H231" s="997" t="s">
        <v>389</v>
      </c>
      <c r="I231" s="997" t="s">
        <v>389</v>
      </c>
      <c r="J231" s="997" t="s">
        <v>82</v>
      </c>
      <c r="K231" s="997" t="s">
        <v>83</v>
      </c>
      <c r="L231" s="997" t="s">
        <v>82</v>
      </c>
      <c r="M231" s="998" t="s">
        <v>72</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7" t="s">
        <v>389</v>
      </c>
      <c r="I232" s="997" t="s">
        <v>389</v>
      </c>
      <c r="J232" s="997" t="s">
        <v>83</v>
      </c>
      <c r="K232" s="997" t="s">
        <v>82</v>
      </c>
      <c r="L232" s="997" t="s">
        <v>1035</v>
      </c>
      <c r="M232" s="997" t="s">
        <v>77</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7" t="s">
        <v>389</v>
      </c>
      <c r="I233" s="997" t="s">
        <v>389</v>
      </c>
      <c r="J233" s="997" t="s">
        <v>83</v>
      </c>
      <c r="K233" s="997" t="s">
        <v>82</v>
      </c>
      <c r="L233" s="997" t="s">
        <v>1035</v>
      </c>
      <c r="M233" s="997" t="s">
        <v>68</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7" t="s">
        <v>389</v>
      </c>
      <c r="I234" s="997" t="s">
        <v>389</v>
      </c>
      <c r="J234" s="997" t="s">
        <v>82</v>
      </c>
      <c r="K234" s="997" t="s">
        <v>83</v>
      </c>
      <c r="L234" s="997" t="s">
        <v>1035</v>
      </c>
      <c r="M234" s="997" t="s">
        <v>68</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7" t="s">
        <v>389</v>
      </c>
      <c r="I235" s="997" t="s">
        <v>389</v>
      </c>
      <c r="J235" s="997" t="s">
        <v>83</v>
      </c>
      <c r="K235" s="997" t="s">
        <v>83</v>
      </c>
      <c r="L235" s="997" t="s">
        <v>82</v>
      </c>
      <c r="M235" s="997" t="s">
        <v>69</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7" t="s">
        <v>389</v>
      </c>
      <c r="I236" s="997" t="s">
        <v>389</v>
      </c>
      <c r="J236" s="997" t="s">
        <v>83</v>
      </c>
      <c r="K236" s="997" t="s">
        <v>82</v>
      </c>
      <c r="L236" s="997" t="s">
        <v>1035</v>
      </c>
      <c r="M236" s="997" t="s">
        <v>72</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7" t="s">
        <v>23</v>
      </c>
      <c r="I239" s="997" t="s">
        <v>23</v>
      </c>
      <c r="J239" s="997" t="s">
        <v>23</v>
      </c>
      <c r="K239" s="997" t="s">
        <v>82</v>
      </c>
      <c r="L239" s="997" t="s">
        <v>1035</v>
      </c>
      <c r="M239" s="997" t="s">
        <v>72</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7" t="s">
        <v>23</v>
      </c>
      <c r="I240" s="997" t="s">
        <v>23</v>
      </c>
      <c r="J240" s="997" t="s">
        <v>82</v>
      </c>
      <c r="K240" s="997" t="s">
        <v>83</v>
      </c>
      <c r="L240" s="997" t="s">
        <v>1035</v>
      </c>
      <c r="M240" s="997" t="s">
        <v>75</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7" t="s">
        <v>23</v>
      </c>
      <c r="I241" s="997" t="s">
        <v>389</v>
      </c>
      <c r="J241" s="997" t="s">
        <v>83</v>
      </c>
      <c r="K241" s="997" t="s">
        <v>83</v>
      </c>
      <c r="L241" s="997" t="s">
        <v>23</v>
      </c>
      <c r="M241" s="997" t="s">
        <v>75</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7" t="s">
        <v>389</v>
      </c>
      <c r="I242" s="997" t="s">
        <v>389</v>
      </c>
      <c r="J242" s="997" t="s">
        <v>83</v>
      </c>
      <c r="K242" s="997" t="s">
        <v>23</v>
      </c>
      <c r="L242" s="997" t="s">
        <v>23</v>
      </c>
      <c r="M242" s="997" t="s">
        <v>75</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7" t="s">
        <v>389</v>
      </c>
      <c r="I245" s="997" t="s">
        <v>389</v>
      </c>
      <c r="J245" s="997" t="s">
        <v>83</v>
      </c>
      <c r="K245" s="997" t="s">
        <v>82</v>
      </c>
      <c r="L245" s="997" t="s">
        <v>1035</v>
      </c>
      <c r="M245" s="997" t="s">
        <v>73</v>
      </c>
      <c r="N245" s="77" t="b">
        <f>AND(COUNTIF(G246:$G$257,G245))</f>
        <v>0</v>
      </c>
      <c r="O245" s="264" t="s">
        <v>969</v>
      </c>
      <c r="BR245" s="247"/>
      <c r="BS245" s="239"/>
      <c r="BT245" s="239"/>
      <c r="BU245" s="239"/>
    </row>
    <row r="246" spans="1:73" s="77" customFormat="1" ht="15" outlineLevel="1" x14ac:dyDescent="0.25">
      <c r="A246" s="237"/>
      <c r="B246" s="238"/>
      <c r="C246" s="248"/>
      <c r="D246" s="248"/>
      <c r="E246" s="248"/>
      <c r="F246" s="256"/>
      <c r="G246" s="77" t="str">
        <f t="shared" si="11"/>
        <v>YYPENw</v>
      </c>
      <c r="H246" s="997" t="s">
        <v>389</v>
      </c>
      <c r="I246" s="997" t="s">
        <v>389</v>
      </c>
      <c r="J246" s="997" t="s">
        <v>84</v>
      </c>
      <c r="K246" s="997" t="s">
        <v>83</v>
      </c>
      <c r="L246" s="997" t="s">
        <v>82</v>
      </c>
      <c r="M246" s="997" t="s">
        <v>69</v>
      </c>
      <c r="N246" s="77" t="b">
        <f>AND(COUNTIF(G247:$G$257,G246))</f>
        <v>0</v>
      </c>
      <c r="O246" s="264" t="s">
        <v>969</v>
      </c>
      <c r="BR246" s="247"/>
      <c r="BS246" s="239"/>
      <c r="BT246" s="239"/>
      <c r="BU246" s="239"/>
    </row>
    <row r="247" spans="1:73" s="77" customFormat="1" ht="15" outlineLevel="1" x14ac:dyDescent="0.25">
      <c r="A247" s="237"/>
      <c r="B247" s="238"/>
      <c r="C247" s="248"/>
      <c r="D247" s="248"/>
      <c r="E247" s="248"/>
      <c r="F247" s="256"/>
      <c r="G247" s="77" t="str">
        <f t="shared" si="11"/>
        <v>YYEPE1z</v>
      </c>
      <c r="H247" s="997" t="s">
        <v>389</v>
      </c>
      <c r="I247" s="997" t="s">
        <v>389</v>
      </c>
      <c r="J247" s="997" t="s">
        <v>83</v>
      </c>
      <c r="K247" s="997" t="s">
        <v>84</v>
      </c>
      <c r="L247" s="997" t="s">
        <v>1035</v>
      </c>
      <c r="M247" s="997" t="s">
        <v>77</v>
      </c>
      <c r="N247" s="77" t="b">
        <f>AND(COUNTIF(G249:$G$257,G247))</f>
        <v>0</v>
      </c>
      <c r="O247" s="264" t="s">
        <v>969</v>
      </c>
      <c r="BR247" s="247"/>
      <c r="BS247" s="239"/>
      <c r="BT247" s="239"/>
      <c r="BU247" s="239"/>
    </row>
    <row r="248" spans="1:73" s="77" customFormat="1" ht="15" outlineLevel="1" x14ac:dyDescent="0.25">
      <c r="A248" s="237"/>
      <c r="B248" s="238"/>
      <c r="C248" s="248"/>
      <c r="D248" s="248"/>
      <c r="E248" s="248"/>
      <c r="F248" s="256"/>
      <c r="G248" s="77" t="str">
        <f t="shared" si="11"/>
        <v>YYNEPw</v>
      </c>
      <c r="H248" s="997" t="s">
        <v>389</v>
      </c>
      <c r="I248" s="997" t="s">
        <v>389</v>
      </c>
      <c r="J248" s="997" t="s">
        <v>82</v>
      </c>
      <c r="K248" s="997" t="s">
        <v>83</v>
      </c>
      <c r="L248" s="997" t="s">
        <v>84</v>
      </c>
      <c r="M248" s="997" t="s">
        <v>69</v>
      </c>
      <c r="N248" s="77" t="b">
        <f>AND(COUNTIF(G250:$G$257,G248))</f>
        <v>0</v>
      </c>
      <c r="O248" s="264" t="s">
        <v>969</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970</v>
      </c>
      <c r="BR249" s="247"/>
      <c r="BS249" s="239"/>
      <c r="BT249" s="239"/>
      <c r="BU249" s="239"/>
    </row>
    <row r="250" spans="1:73" s="77" customFormat="1" ht="15" outlineLevel="1" x14ac:dyDescent="0.25">
      <c r="A250" s="237"/>
      <c r="B250" s="238"/>
      <c r="C250" s="248"/>
      <c r="D250" s="248"/>
      <c r="E250" s="248"/>
      <c r="F250" s="256"/>
      <c r="G250" s="77" t="str">
        <f t="shared" si="11"/>
        <v>AAEAAa</v>
      </c>
      <c r="H250" s="997" t="s">
        <v>23</v>
      </c>
      <c r="I250" s="997" t="s">
        <v>23</v>
      </c>
      <c r="J250" s="997" t="s">
        <v>83</v>
      </c>
      <c r="K250" s="997" t="s">
        <v>23</v>
      </c>
      <c r="L250" s="997" t="s">
        <v>23</v>
      </c>
      <c r="M250" s="997" t="s">
        <v>75</v>
      </c>
      <c r="N250" s="77" t="b">
        <f>AND(COUNTIF(G251:$G$257,G250))</f>
        <v>0</v>
      </c>
      <c r="O250" s="264" t="s">
        <v>970</v>
      </c>
      <c r="BR250" s="247"/>
      <c r="BS250" s="239"/>
      <c r="BT250" s="239"/>
      <c r="BU250" s="239"/>
    </row>
    <row r="251" spans="1:73" s="77" customFormat="1" ht="15" outlineLevel="1" x14ac:dyDescent="0.25">
      <c r="A251" s="237"/>
      <c r="B251" s="238"/>
      <c r="C251" s="248"/>
      <c r="D251" s="248"/>
      <c r="E251" s="248"/>
      <c r="F251" s="256"/>
      <c r="G251" s="77" t="str">
        <f t="shared" si="11"/>
        <v>AAAEAa</v>
      </c>
      <c r="H251" s="997" t="s">
        <v>23</v>
      </c>
      <c r="I251" s="997" t="s">
        <v>23</v>
      </c>
      <c r="J251" s="997" t="s">
        <v>23</v>
      </c>
      <c r="K251" s="997" t="s">
        <v>83</v>
      </c>
      <c r="L251" s="997" t="s">
        <v>23</v>
      </c>
      <c r="M251" s="997" t="s">
        <v>75</v>
      </c>
      <c r="N251" s="77" t="b">
        <f>AND(COUNTIF(G257:$G$257,G251))</f>
        <v>0</v>
      </c>
      <c r="O251" s="264" t="s">
        <v>970</v>
      </c>
      <c r="BR251" s="247"/>
      <c r="BS251" s="239"/>
      <c r="BT251" s="239"/>
      <c r="BU251" s="239"/>
    </row>
    <row r="252" spans="1:73" s="77" customFormat="1" ht="15" outlineLevel="1" x14ac:dyDescent="0.25">
      <c r="A252" s="237"/>
      <c r="B252" s="238"/>
      <c r="C252" s="248"/>
      <c r="D252" s="248"/>
      <c r="E252" s="248"/>
      <c r="F252" s="256"/>
      <c r="G252" s="77" t="str">
        <f t="shared" si="11"/>
        <v>YAAAE1a</v>
      </c>
      <c r="H252" s="997" t="s">
        <v>389</v>
      </c>
      <c r="I252" s="997" t="s">
        <v>23</v>
      </c>
      <c r="J252" s="997" t="s">
        <v>23</v>
      </c>
      <c r="K252" s="997" t="s">
        <v>23</v>
      </c>
      <c r="L252" s="997" t="s">
        <v>1035</v>
      </c>
      <c r="M252" s="997" t="s">
        <v>75</v>
      </c>
      <c r="N252" s="77" t="b">
        <f>AND(COUNTIF(G$257:$G258,G252))</f>
        <v>0</v>
      </c>
      <c r="O252" s="264" t="s">
        <v>970</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971</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971</v>
      </c>
      <c r="BR254" s="247"/>
      <c r="BS254" s="239"/>
      <c r="BT254" s="239"/>
      <c r="BU254" s="239"/>
    </row>
    <row r="255" spans="1:73" s="77" customFormat="1" ht="15" outlineLevel="1" x14ac:dyDescent="0.25">
      <c r="A255" s="237"/>
      <c r="B255" s="238"/>
      <c r="C255" s="248"/>
      <c r="D255" s="248"/>
      <c r="E255" s="248"/>
      <c r="F255" s="256"/>
      <c r="G255" s="77" t="str">
        <f t="shared" si="11"/>
        <v>AYEAAa</v>
      </c>
      <c r="H255" s="997" t="s">
        <v>23</v>
      </c>
      <c r="I255" s="997" t="s">
        <v>389</v>
      </c>
      <c r="J255" s="997" t="s">
        <v>83</v>
      </c>
      <c r="K255" s="997" t="s">
        <v>23</v>
      </c>
      <c r="L255" s="997" t="s">
        <v>23</v>
      </c>
      <c r="M255" s="997" t="s">
        <v>75</v>
      </c>
      <c r="N255" s="77" t="b">
        <f>AND(COUNTIF(G$257:$G261,G255))</f>
        <v>0</v>
      </c>
      <c r="O255" s="264" t="s">
        <v>971</v>
      </c>
      <c r="BR255" s="247"/>
      <c r="BS255" s="239"/>
      <c r="BT255" s="239"/>
      <c r="BU255" s="239"/>
    </row>
    <row r="256" spans="1:73" s="77" customFormat="1" ht="15" outlineLevel="1" x14ac:dyDescent="0.25">
      <c r="A256" s="237"/>
      <c r="B256" s="238"/>
      <c r="C256" s="248"/>
      <c r="D256" s="248"/>
      <c r="E256" s="248"/>
      <c r="F256" s="256"/>
      <c r="G256" s="77" t="str">
        <f t="shared" si="11"/>
        <v>AANEAa</v>
      </c>
      <c r="H256" s="997" t="s">
        <v>23</v>
      </c>
      <c r="I256" s="997" t="s">
        <v>23</v>
      </c>
      <c r="J256" s="997" t="s">
        <v>82</v>
      </c>
      <c r="K256" s="997" t="s">
        <v>83</v>
      </c>
      <c r="L256" s="997" t="s">
        <v>23</v>
      </c>
      <c r="M256" s="997" t="s">
        <v>75</v>
      </c>
      <c r="N256" s="77" t="b">
        <f>AND(COUNTIF(G$257:$G262,G256))</f>
        <v>0</v>
      </c>
      <c r="O256" s="264" t="s">
        <v>971</v>
      </c>
      <c r="BR256" s="247"/>
      <c r="BS256" s="239"/>
      <c r="BT256" s="239"/>
      <c r="BU256" s="239"/>
    </row>
    <row r="257" spans="1:73" s="77" customFormat="1" ht="15" outlineLevel="1" x14ac:dyDescent="0.25">
      <c r="A257" s="237"/>
      <c r="B257" s="238"/>
      <c r="C257" s="248"/>
      <c r="D257" s="248"/>
      <c r="E257" s="248"/>
      <c r="F257" s="256"/>
      <c r="G257" s="77" t="str">
        <f t="shared" si="11"/>
        <v>AAANE1a</v>
      </c>
      <c r="H257" s="997" t="s">
        <v>23</v>
      </c>
      <c r="I257" s="997" t="s">
        <v>23</v>
      </c>
      <c r="J257" s="997" t="s">
        <v>23</v>
      </c>
      <c r="K257" s="997" t="s">
        <v>82</v>
      </c>
      <c r="L257" s="997" t="s">
        <v>1035</v>
      </c>
      <c r="M257" s="997" t="s">
        <v>75</v>
      </c>
      <c r="N257" s="77" t="b">
        <v>0</v>
      </c>
      <c r="O257" s="264" t="s">
        <v>971</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1146</v>
      </c>
      <c r="I260" s="28"/>
      <c r="J260" s="28"/>
      <c r="K260" s="256"/>
      <c r="L260" s="256"/>
      <c r="M260" s="256"/>
      <c r="N260" s="256"/>
      <c r="O260" s="312"/>
      <c r="P260" s="312"/>
      <c r="Q260" s="312"/>
      <c r="R260" s="312"/>
      <c r="S260" s="312"/>
      <c r="T260" s="312"/>
      <c r="U260" s="1007" t="s">
        <v>1148</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877</v>
      </c>
      <c r="H261" s="77" t="s">
        <v>895</v>
      </c>
      <c r="I261" s="77" t="s">
        <v>435</v>
      </c>
      <c r="J261" s="77" t="s">
        <v>863</v>
      </c>
      <c r="K261" s="77" t="s">
        <v>864</v>
      </c>
      <c r="L261" s="77" t="s">
        <v>865</v>
      </c>
      <c r="M261" s="77" t="s">
        <v>866</v>
      </c>
      <c r="N261" s="77" t="s">
        <v>867</v>
      </c>
      <c r="O261" s="77" t="s">
        <v>868</v>
      </c>
      <c r="P261" s="77" t="s">
        <v>869</v>
      </c>
      <c r="Q261" s="77" t="s">
        <v>870</v>
      </c>
      <c r="S261" s="77" t="s">
        <v>1147</v>
      </c>
      <c r="T261" s="1005" t="str">
        <f>G261</f>
        <v>season</v>
      </c>
      <c r="U261" s="731" t="s">
        <v>895</v>
      </c>
      <c r="V261" s="731" t="s">
        <v>435</v>
      </c>
      <c r="W261" s="731" t="s">
        <v>863</v>
      </c>
      <c r="X261" s="731" t="s">
        <v>864</v>
      </c>
      <c r="Y261" s="731" t="s">
        <v>865</v>
      </c>
      <c r="Z261" s="731" t="s">
        <v>866</v>
      </c>
      <c r="AA261" s="731" t="s">
        <v>867</v>
      </c>
      <c r="AB261" s="731" t="s">
        <v>868</v>
      </c>
      <c r="AC261" s="731" t="s">
        <v>869</v>
      </c>
      <c r="AD261" s="731" t="s">
        <v>870</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YAEAE1a</v>
      </c>
      <c r="H263" s="1006">
        <v>0</v>
      </c>
      <c r="I263" s="1006">
        <v>0</v>
      </c>
      <c r="J263" s="1006">
        <v>0</v>
      </c>
      <c r="K263" s="1006">
        <v>0</v>
      </c>
      <c r="L263" s="1006">
        <v>0</v>
      </c>
      <c r="M263" s="1006">
        <v>0</v>
      </c>
      <c r="N263" s="1006">
        <v>0</v>
      </c>
      <c r="O263" s="1006">
        <v>0</v>
      </c>
      <c r="P263" s="1006">
        <v>0</v>
      </c>
      <c r="Q263" s="1006">
        <v>0</v>
      </c>
      <c r="S263" s="1003" t="b">
        <v>0</v>
      </c>
      <c r="T263" s="1005" t="str">
        <f t="shared" si="14"/>
        <v>YAEAE1a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AYAEAb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AYAEAb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AYAEAbd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AYAEAbd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YAEAOFa</v>
      </c>
      <c r="H266" s="1006">
        <v>0</v>
      </c>
      <c r="I266" s="1006">
        <v>0</v>
      </c>
      <c r="J266" s="1006">
        <v>0</v>
      </c>
      <c r="K266" s="1006">
        <v>0</v>
      </c>
      <c r="L266" s="1006">
        <v>0</v>
      </c>
      <c r="M266" s="1006">
        <v>0</v>
      </c>
      <c r="N266" s="1006">
        <v>0</v>
      </c>
      <c r="O266" s="1006">
        <v>0</v>
      </c>
      <c r="P266" s="1006">
        <v>0</v>
      </c>
      <c r="Q266" s="1006">
        <v>0</v>
      </c>
      <c r="S266" s="1003" t="b">
        <v>0</v>
      </c>
      <c r="T266" s="1005" t="str">
        <f t="shared" si="14"/>
        <v>YAEAOFa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AYAEAof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AYAEAof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YYNENb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YYNENb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YYENE1z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YYENE1z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YYENE1r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YYENE1r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YYNEE1r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YYNEE1r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YYEENw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YYEENw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YYENE1b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YYENE1b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AAANE1b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AAANE1b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AANEE1a</v>
      </c>
      <c r="H277" s="1006">
        <v>0</v>
      </c>
      <c r="I277" s="1006">
        <v>0</v>
      </c>
      <c r="J277" s="1006">
        <v>0</v>
      </c>
      <c r="K277" s="1006">
        <v>0</v>
      </c>
      <c r="L277" s="1006">
        <v>0</v>
      </c>
      <c r="M277" s="1006">
        <v>0</v>
      </c>
      <c r="N277" s="1006">
        <v>0</v>
      </c>
      <c r="O277" s="1006">
        <v>0</v>
      </c>
      <c r="P277" s="1006">
        <v>0</v>
      </c>
      <c r="Q277" s="1006">
        <v>0</v>
      </c>
      <c r="R277" s="312"/>
      <c r="S277" s="1003" t="b">
        <v>0</v>
      </c>
      <c r="T277" s="1005" t="str">
        <f t="shared" si="14"/>
        <v>AANEE1a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AYEEAa</v>
      </c>
      <c r="H278" s="1006">
        <v>0</v>
      </c>
      <c r="I278" s="1006">
        <v>0</v>
      </c>
      <c r="J278" s="1006">
        <v>0</v>
      </c>
      <c r="K278" s="1006">
        <v>0</v>
      </c>
      <c r="L278" s="1006">
        <v>0</v>
      </c>
      <c r="M278" s="1006">
        <v>0</v>
      </c>
      <c r="N278" s="1006">
        <v>0</v>
      </c>
      <c r="O278" s="1006">
        <v>0</v>
      </c>
      <c r="P278" s="1006">
        <v>0</v>
      </c>
      <c r="Q278" s="1006">
        <v>0</v>
      </c>
      <c r="R278" s="312"/>
      <c r="S278" s="1003" t="b">
        <v>0</v>
      </c>
      <c r="T278" s="1005" t="str">
        <f t="shared" si="14"/>
        <v>AYEEAa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YYEAAa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YYEAAa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YYENE1l</v>
      </c>
      <c r="H282" s="1006">
        <v>0</v>
      </c>
      <c r="I282" s="1006">
        <v>0</v>
      </c>
      <c r="J282" s="1006">
        <v>0</v>
      </c>
      <c r="K282" s="1006">
        <v>0</v>
      </c>
      <c r="L282" s="1006">
        <v>0</v>
      </c>
      <c r="M282" s="1006">
        <v>0</v>
      </c>
      <c r="N282" s="1006">
        <v>0</v>
      </c>
      <c r="O282" s="1006">
        <v>0</v>
      </c>
      <c r="P282" s="1006">
        <v>0</v>
      </c>
      <c r="Q282" s="1006">
        <v>0</v>
      </c>
      <c r="S282" s="1003" t="b">
        <v>0</v>
      </c>
      <c r="T282" s="1005" t="str">
        <f t="shared" si="14"/>
        <v>YYENE1l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YYPENw</v>
      </c>
      <c r="H283" s="1006">
        <v>0</v>
      </c>
      <c r="I283" s="1006">
        <v>0</v>
      </c>
      <c r="J283" s="1006">
        <v>0</v>
      </c>
      <c r="K283" s="1006">
        <v>0</v>
      </c>
      <c r="L283" s="1006">
        <v>0</v>
      </c>
      <c r="M283" s="1006">
        <v>0</v>
      </c>
      <c r="N283" s="1006">
        <v>0</v>
      </c>
      <c r="O283" s="1006">
        <v>0</v>
      </c>
      <c r="P283" s="1006">
        <v>0</v>
      </c>
      <c r="Q283" s="1006">
        <v>0</v>
      </c>
      <c r="S283" s="1003" t="b">
        <v>0</v>
      </c>
      <c r="T283" s="1005" t="str">
        <f t="shared" si="14"/>
        <v>YYPENw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YYEPE1z</v>
      </c>
      <c r="H284" s="1006">
        <v>0</v>
      </c>
      <c r="I284" s="1006">
        <v>0</v>
      </c>
      <c r="J284" s="1006">
        <v>0</v>
      </c>
      <c r="K284" s="1006">
        <v>0</v>
      </c>
      <c r="L284" s="1006">
        <v>0</v>
      </c>
      <c r="M284" s="1006">
        <v>0</v>
      </c>
      <c r="N284" s="1006">
        <v>0</v>
      </c>
      <c r="O284" s="1006">
        <v>0</v>
      </c>
      <c r="P284" s="1006">
        <v>0</v>
      </c>
      <c r="Q284" s="1006">
        <v>0</v>
      </c>
      <c r="S284" s="1003" t="b">
        <v>0</v>
      </c>
      <c r="T284" s="1005" t="str">
        <f t="shared" si="14"/>
        <v>YYEPE1z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YYNEPw</v>
      </c>
      <c r="H285" s="1006">
        <v>0</v>
      </c>
      <c r="I285" s="1006">
        <v>0</v>
      </c>
      <c r="J285" s="1006">
        <v>0</v>
      </c>
      <c r="K285" s="1006">
        <v>0</v>
      </c>
      <c r="L285" s="1006">
        <v>0</v>
      </c>
      <c r="M285" s="1006">
        <v>0</v>
      </c>
      <c r="N285" s="1006">
        <v>0</v>
      </c>
      <c r="O285" s="1006">
        <v>0</v>
      </c>
      <c r="P285" s="1006">
        <v>0</v>
      </c>
      <c r="Q285" s="1006">
        <v>0</v>
      </c>
      <c r="S285" s="1003" t="b">
        <v>0</v>
      </c>
      <c r="T285" s="1005" t="str">
        <f t="shared" si="14"/>
        <v>YYNEPw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AAEAAa</v>
      </c>
      <c r="H287" s="1006">
        <v>0</v>
      </c>
      <c r="I287" s="1006">
        <v>0</v>
      </c>
      <c r="J287" s="1006">
        <v>0</v>
      </c>
      <c r="K287" s="1006">
        <v>0</v>
      </c>
      <c r="L287" s="1006">
        <v>0</v>
      </c>
      <c r="M287" s="1006">
        <v>0</v>
      </c>
      <c r="N287" s="1006">
        <v>0</v>
      </c>
      <c r="O287" s="1006">
        <v>0</v>
      </c>
      <c r="P287" s="1006">
        <v>0</v>
      </c>
      <c r="Q287" s="1006">
        <v>0</v>
      </c>
      <c r="S287" s="1003" t="b">
        <v>0</v>
      </c>
      <c r="T287" s="1005" t="str">
        <f t="shared" si="14"/>
        <v>AAEAAa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AAAEAa</v>
      </c>
      <c r="H288" s="1006">
        <v>0</v>
      </c>
      <c r="I288" s="1006">
        <v>0</v>
      </c>
      <c r="J288" s="1006">
        <v>0</v>
      </c>
      <c r="K288" s="1006">
        <v>0</v>
      </c>
      <c r="L288" s="1006">
        <v>0</v>
      </c>
      <c r="M288" s="1006">
        <v>0</v>
      </c>
      <c r="N288" s="1006">
        <v>0</v>
      </c>
      <c r="O288" s="1006">
        <v>0</v>
      </c>
      <c r="P288" s="1006">
        <v>0</v>
      </c>
      <c r="Q288" s="1006">
        <v>0</v>
      </c>
      <c r="S288" s="1003" t="b">
        <v>0</v>
      </c>
      <c r="T288" s="1005" t="str">
        <f t="shared" si="14"/>
        <v>AAAEAa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YAAAE1a</v>
      </c>
      <c r="H289" s="1006">
        <v>0</v>
      </c>
      <c r="I289" s="1006">
        <v>0</v>
      </c>
      <c r="J289" s="1006">
        <v>0</v>
      </c>
      <c r="K289" s="1006">
        <v>0</v>
      </c>
      <c r="L289" s="1006">
        <v>0</v>
      </c>
      <c r="M289" s="1006">
        <v>0</v>
      </c>
      <c r="N289" s="1006">
        <v>0</v>
      </c>
      <c r="O289" s="1006">
        <v>0</v>
      </c>
      <c r="P289" s="1006">
        <v>0</v>
      </c>
      <c r="Q289" s="1006">
        <v>0</v>
      </c>
      <c r="S289" s="1003" t="b">
        <v>0</v>
      </c>
      <c r="T289" s="1005" t="str">
        <f t="shared" si="14"/>
        <v>YAAAE1a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AYEAAa</v>
      </c>
      <c r="H292" s="1006">
        <v>0</v>
      </c>
      <c r="I292" s="1006">
        <v>0</v>
      </c>
      <c r="J292" s="1006">
        <v>0</v>
      </c>
      <c r="K292" s="1006">
        <v>0</v>
      </c>
      <c r="L292" s="1006">
        <v>0</v>
      </c>
      <c r="M292" s="1006">
        <v>0</v>
      </c>
      <c r="N292" s="1006">
        <v>0</v>
      </c>
      <c r="O292" s="1006">
        <v>0</v>
      </c>
      <c r="P292" s="1006">
        <v>0</v>
      </c>
      <c r="Q292" s="1006">
        <v>0</v>
      </c>
      <c r="S292" s="1003" t="b">
        <v>0</v>
      </c>
      <c r="T292" s="1005" t="str">
        <f t="shared" si="14"/>
        <v>AYEAAa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AANEAa</v>
      </c>
      <c r="H293" s="1006">
        <v>0</v>
      </c>
      <c r="I293" s="1006">
        <v>0</v>
      </c>
      <c r="J293" s="1006">
        <v>0</v>
      </c>
      <c r="K293" s="1006">
        <v>0</v>
      </c>
      <c r="L293" s="1006">
        <v>0</v>
      </c>
      <c r="M293" s="1006">
        <v>0</v>
      </c>
      <c r="N293" s="1006">
        <v>0</v>
      </c>
      <c r="O293" s="1006">
        <v>0</v>
      </c>
      <c r="P293" s="1006">
        <v>0</v>
      </c>
      <c r="Q293" s="1006">
        <v>0</v>
      </c>
      <c r="S293" s="1003" t="b">
        <v>0</v>
      </c>
      <c r="T293" s="1005" t="str">
        <f t="shared" si="14"/>
        <v>AANEAa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AAANE1a</v>
      </c>
      <c r="H294" s="1006">
        <v>0</v>
      </c>
      <c r="I294" s="1006">
        <v>0</v>
      </c>
      <c r="J294" s="1006">
        <v>0</v>
      </c>
      <c r="K294" s="1006">
        <v>0</v>
      </c>
      <c r="L294" s="1006">
        <v>0</v>
      </c>
      <c r="M294" s="1006">
        <v>0</v>
      </c>
      <c r="N294" s="1006">
        <v>0</v>
      </c>
      <c r="O294" s="1006">
        <v>0</v>
      </c>
      <c r="P294" s="1006">
        <v>0</v>
      </c>
      <c r="Q294" s="1006">
        <v>0</v>
      </c>
      <c r="S294" s="1003" t="b">
        <v>0</v>
      </c>
      <c r="T294" s="1005" t="str">
        <f t="shared" si="14"/>
        <v>AAANE1a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873</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877</v>
      </c>
      <c r="H302" s="77" t="s">
        <v>895</v>
      </c>
      <c r="I302" s="77" t="s">
        <v>895</v>
      </c>
      <c r="J302" s="77" t="s">
        <v>895</v>
      </c>
      <c r="K302" s="77" t="s">
        <v>895</v>
      </c>
      <c r="L302" s="77" t="s">
        <v>895</v>
      </c>
      <c r="M302" s="77" t="s">
        <v>895</v>
      </c>
      <c r="N302" s="77" t="s">
        <v>435</v>
      </c>
      <c r="O302" s="77" t="s">
        <v>435</v>
      </c>
      <c r="P302" s="77" t="s">
        <v>435</v>
      </c>
      <c r="Q302" s="77" t="s">
        <v>435</v>
      </c>
      <c r="R302" s="77" t="s">
        <v>435</v>
      </c>
      <c r="S302" s="77" t="s">
        <v>435</v>
      </c>
      <c r="T302" s="77" t="s">
        <v>863</v>
      </c>
      <c r="U302" s="77" t="s">
        <v>863</v>
      </c>
      <c r="V302" s="77" t="s">
        <v>863</v>
      </c>
      <c r="W302" s="77" t="s">
        <v>863</v>
      </c>
      <c r="X302" s="77" t="s">
        <v>863</v>
      </c>
      <c r="Y302" s="77" t="s">
        <v>863</v>
      </c>
      <c r="Z302" s="77" t="s">
        <v>864</v>
      </c>
      <c r="AA302" s="77" t="s">
        <v>864</v>
      </c>
      <c r="AB302" s="77" t="s">
        <v>864</v>
      </c>
      <c r="AC302" s="77" t="s">
        <v>864</v>
      </c>
      <c r="AD302" s="77" t="s">
        <v>864</v>
      </c>
      <c r="AE302" s="77" t="s">
        <v>864</v>
      </c>
      <c r="AF302" s="77" t="s">
        <v>865</v>
      </c>
      <c r="AG302" s="77" t="s">
        <v>865</v>
      </c>
      <c r="AH302" s="77" t="s">
        <v>865</v>
      </c>
      <c r="AI302" s="77" t="s">
        <v>865</v>
      </c>
      <c r="AJ302" s="77" t="s">
        <v>865</v>
      </c>
      <c r="AK302" s="77" t="s">
        <v>865</v>
      </c>
      <c r="AL302" s="77" t="s">
        <v>866</v>
      </c>
      <c r="AM302" s="77" t="s">
        <v>866</v>
      </c>
      <c r="AN302" s="77" t="s">
        <v>866</v>
      </c>
      <c r="AO302" s="77" t="s">
        <v>866</v>
      </c>
      <c r="AP302" s="77" t="s">
        <v>866</v>
      </c>
      <c r="AQ302" s="77" t="s">
        <v>866</v>
      </c>
      <c r="AR302" s="77" t="s">
        <v>867</v>
      </c>
      <c r="AS302" s="77" t="s">
        <v>867</v>
      </c>
      <c r="AT302" s="77" t="s">
        <v>867</v>
      </c>
      <c r="AU302" s="77" t="s">
        <v>867</v>
      </c>
      <c r="AV302" s="77" t="s">
        <v>867</v>
      </c>
      <c r="AW302" s="77" t="s">
        <v>867</v>
      </c>
      <c r="AX302" s="77" t="s">
        <v>868</v>
      </c>
      <c r="AY302" s="77" t="s">
        <v>868</v>
      </c>
      <c r="AZ302" s="77" t="s">
        <v>868</v>
      </c>
      <c r="BA302" s="77" t="s">
        <v>868</v>
      </c>
      <c r="BB302" s="77" t="s">
        <v>868</v>
      </c>
      <c r="BC302" s="77" t="s">
        <v>868</v>
      </c>
      <c r="BD302" s="77" t="s">
        <v>869</v>
      </c>
      <c r="BE302" s="77" t="s">
        <v>869</v>
      </c>
      <c r="BF302" s="77" t="s">
        <v>869</v>
      </c>
      <c r="BG302" s="77" t="s">
        <v>869</v>
      </c>
      <c r="BH302" s="77" t="s">
        <v>869</v>
      </c>
      <c r="BI302" s="77" t="s">
        <v>869</v>
      </c>
      <c r="BJ302" s="77" t="s">
        <v>870</v>
      </c>
      <c r="BK302" s="77" t="s">
        <v>870</v>
      </c>
      <c r="BL302" s="77" t="s">
        <v>870</v>
      </c>
      <c r="BM302" s="77" t="s">
        <v>870</v>
      </c>
      <c r="BN302" s="77" t="s">
        <v>870</v>
      </c>
      <c r="BO302" s="77" t="s">
        <v>870</v>
      </c>
      <c r="BP302" s="319"/>
      <c r="BQ302" s="319"/>
      <c r="BR302" s="247"/>
      <c r="BS302" s="239"/>
      <c r="BT302" s="239"/>
      <c r="BU302" s="239"/>
    </row>
    <row r="303" spans="1:73" s="77" customFormat="1" ht="15" outlineLevel="1" x14ac:dyDescent="0.25">
      <c r="A303" s="237"/>
      <c r="B303" s="238"/>
      <c r="C303" s="248"/>
      <c r="D303" s="248"/>
      <c r="E303" s="248"/>
      <c r="F303" s="256"/>
      <c r="G303" s="256" t="s">
        <v>876</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874</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877</v>
      </c>
      <c r="H340" s="77" t="s">
        <v>895</v>
      </c>
      <c r="I340" s="77" t="s">
        <v>895</v>
      </c>
      <c r="J340" s="77" t="s">
        <v>895</v>
      </c>
      <c r="K340" s="77" t="s">
        <v>895</v>
      </c>
      <c r="L340" s="77" t="s">
        <v>435</v>
      </c>
      <c r="M340" s="77" t="s">
        <v>435</v>
      </c>
      <c r="N340" s="77" t="s">
        <v>435</v>
      </c>
      <c r="O340" s="77" t="s">
        <v>435</v>
      </c>
      <c r="P340" s="77" t="s">
        <v>863</v>
      </c>
      <c r="Q340" s="77" t="s">
        <v>863</v>
      </c>
      <c r="R340" s="77" t="s">
        <v>863</v>
      </c>
      <c r="S340" s="77" t="s">
        <v>863</v>
      </c>
      <c r="T340" s="77" t="s">
        <v>864</v>
      </c>
      <c r="U340" s="77" t="s">
        <v>864</v>
      </c>
      <c r="V340" s="77" t="s">
        <v>864</v>
      </c>
      <c r="W340" s="77" t="s">
        <v>864</v>
      </c>
      <c r="X340" s="77" t="s">
        <v>865</v>
      </c>
      <c r="Y340" s="77" t="s">
        <v>865</v>
      </c>
      <c r="Z340" s="77" t="s">
        <v>865</v>
      </c>
      <c r="AA340" s="77" t="s">
        <v>865</v>
      </c>
      <c r="AB340" s="77" t="s">
        <v>866</v>
      </c>
      <c r="AC340" s="77" t="s">
        <v>866</v>
      </c>
      <c r="AD340" s="77" t="s">
        <v>866</v>
      </c>
      <c r="AE340" s="77" t="s">
        <v>866</v>
      </c>
      <c r="AF340" s="77" t="s">
        <v>867</v>
      </c>
      <c r="AG340" s="77" t="s">
        <v>867</v>
      </c>
      <c r="AH340" s="77" t="s">
        <v>867</v>
      </c>
      <c r="AI340" s="77" t="s">
        <v>867</v>
      </c>
      <c r="AJ340" s="77" t="s">
        <v>868</v>
      </c>
      <c r="AK340" s="77" t="s">
        <v>868</v>
      </c>
      <c r="AL340" s="77" t="s">
        <v>868</v>
      </c>
      <c r="AM340" s="77" t="s">
        <v>868</v>
      </c>
      <c r="AN340" s="77" t="s">
        <v>869</v>
      </c>
      <c r="AO340" s="77" t="s">
        <v>869</v>
      </c>
      <c r="AP340" s="77" t="s">
        <v>869</v>
      </c>
      <c r="AQ340" s="77" t="s">
        <v>869</v>
      </c>
      <c r="AR340" s="77" t="s">
        <v>870</v>
      </c>
      <c r="AS340" s="77" t="s">
        <v>870</v>
      </c>
      <c r="AT340" s="77" t="s">
        <v>870</v>
      </c>
      <c r="AU340" s="77" t="s">
        <v>870</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875</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877</v>
      </c>
      <c r="H378" s="77" t="s">
        <v>895</v>
      </c>
      <c r="I378" s="77" t="s">
        <v>895</v>
      </c>
      <c r="J378" s="77" t="s">
        <v>895</v>
      </c>
      <c r="K378" s="77" t="s">
        <v>895</v>
      </c>
      <c r="L378" s="77" t="s">
        <v>435</v>
      </c>
      <c r="M378" s="77" t="s">
        <v>435</v>
      </c>
      <c r="N378" s="77" t="s">
        <v>435</v>
      </c>
      <c r="O378" s="77" t="s">
        <v>435</v>
      </c>
      <c r="P378" s="77" t="s">
        <v>863</v>
      </c>
      <c r="Q378" s="77" t="s">
        <v>863</v>
      </c>
      <c r="R378" s="77" t="s">
        <v>863</v>
      </c>
      <c r="S378" s="77" t="s">
        <v>863</v>
      </c>
      <c r="T378" s="77" t="s">
        <v>864</v>
      </c>
      <c r="U378" s="77" t="s">
        <v>864</v>
      </c>
      <c r="V378" s="77" t="s">
        <v>864</v>
      </c>
      <c r="W378" s="77" t="s">
        <v>864</v>
      </c>
      <c r="X378" s="77" t="s">
        <v>865</v>
      </c>
      <c r="Y378" s="77" t="s">
        <v>865</v>
      </c>
      <c r="Z378" s="77" t="s">
        <v>865</v>
      </c>
      <c r="AA378" s="77" t="s">
        <v>865</v>
      </c>
      <c r="AB378" s="77" t="s">
        <v>866</v>
      </c>
      <c r="AC378" s="77" t="s">
        <v>866</v>
      </c>
      <c r="AD378" s="77" t="s">
        <v>866</v>
      </c>
      <c r="AE378" s="77" t="s">
        <v>866</v>
      </c>
      <c r="AF378" s="77" t="s">
        <v>867</v>
      </c>
      <c r="AG378" s="77" t="s">
        <v>867</v>
      </c>
      <c r="AH378" s="77" t="s">
        <v>867</v>
      </c>
      <c r="AI378" s="77" t="s">
        <v>867</v>
      </c>
      <c r="AJ378" s="77" t="s">
        <v>868</v>
      </c>
      <c r="AK378" s="77" t="s">
        <v>868</v>
      </c>
      <c r="AL378" s="77" t="s">
        <v>868</v>
      </c>
      <c r="AM378" s="77" t="s">
        <v>868</v>
      </c>
      <c r="AN378" s="77" t="s">
        <v>869</v>
      </c>
      <c r="AO378" s="77" t="s">
        <v>869</v>
      </c>
      <c r="AP378" s="77" t="s">
        <v>869</v>
      </c>
      <c r="AQ378" s="77" t="s">
        <v>869</v>
      </c>
      <c r="AR378" s="77" t="s">
        <v>870</v>
      </c>
      <c r="AS378" s="77" t="s">
        <v>870</v>
      </c>
      <c r="AT378" s="77" t="s">
        <v>870</v>
      </c>
      <c r="AU378" s="77" t="s">
        <v>870</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878</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421</v>
      </c>
      <c r="K478" s="254" t="s">
        <v>59</v>
      </c>
      <c r="L478" s="254" t="s">
        <v>60</v>
      </c>
      <c r="M478" s="254" t="s">
        <v>61</v>
      </c>
      <c r="N478" s="254" t="s">
        <v>62</v>
      </c>
      <c r="O478" s="254" t="s">
        <v>964</v>
      </c>
      <c r="P478" s="254" t="s">
        <v>965</v>
      </c>
      <c r="Q478" s="254" t="s">
        <v>966</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397</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421</v>
      </c>
      <c r="J511" s="254" t="s">
        <v>59</v>
      </c>
      <c r="K511" s="254" t="s">
        <v>60</v>
      </c>
      <c r="L511" s="254" t="s">
        <v>61</v>
      </c>
      <c r="M511" s="254" t="s">
        <v>62</v>
      </c>
      <c r="N511" s="254" t="s">
        <v>964</v>
      </c>
      <c r="O511" s="254" t="s">
        <v>965</v>
      </c>
      <c r="P511" s="254" t="s">
        <v>966</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421</v>
      </c>
      <c r="J563" s="254" t="s">
        <v>59</v>
      </c>
      <c r="K563" s="254" t="s">
        <v>60</v>
      </c>
      <c r="L563" s="254" t="s">
        <v>61</v>
      </c>
      <c r="M563" s="254" t="s">
        <v>62</v>
      </c>
      <c r="N563" s="254" t="s">
        <v>964</v>
      </c>
      <c r="O563" s="254" t="s">
        <v>965</v>
      </c>
      <c r="P563" s="254" t="s">
        <v>966</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421</v>
      </c>
      <c r="J586" s="254" t="s">
        <v>59</v>
      </c>
      <c r="K586" s="254" t="s">
        <v>60</v>
      </c>
      <c r="L586" s="254" t="s">
        <v>61</v>
      </c>
      <c r="M586" s="254" t="s">
        <v>62</v>
      </c>
      <c r="N586" s="254" t="s">
        <v>964</v>
      </c>
      <c r="O586" s="254" t="s">
        <v>965</v>
      </c>
      <c r="P586" s="254" t="s">
        <v>966</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30"/>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30"/>
      <c r="I627" s="19"/>
      <c r="J627" s="1033" t="s">
        <v>1158</v>
      </c>
      <c r="K627" s="1034"/>
      <c r="L627" s="1034"/>
      <c r="M627" s="1034"/>
      <c r="N627" s="1034"/>
      <c r="O627" s="1034"/>
      <c r="P627" s="1034"/>
      <c r="Q627" s="1034"/>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30"/>
      <c r="I628" s="19"/>
      <c r="J628" s="254" t="s">
        <v>421</v>
      </c>
      <c r="K628" s="254" t="s">
        <v>59</v>
      </c>
      <c r="L628" s="254" t="s">
        <v>60</v>
      </c>
      <c r="M628" s="254" t="s">
        <v>61</v>
      </c>
      <c r="N628" s="254" t="s">
        <v>62</v>
      </c>
      <c r="O628" s="254" t="s">
        <v>964</v>
      </c>
      <c r="P628" s="254" t="s">
        <v>965</v>
      </c>
      <c r="Q628" s="254" t="s">
        <v>966</v>
      </c>
      <c r="R628" s="25"/>
      <c r="S628" s="769"/>
      <c r="T628" s="772" t="s">
        <v>1138</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434</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1016</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1027</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421</v>
      </c>
      <c r="I20" s="27" t="s">
        <v>59</v>
      </c>
      <c r="J20" s="27" t="s">
        <v>60</v>
      </c>
      <c r="K20" s="27" t="s">
        <v>61</v>
      </c>
      <c r="L20" s="27" t="s">
        <v>62</v>
      </c>
      <c r="M20" s="27" t="s">
        <v>964</v>
      </c>
      <c r="N20" s="27" t="s">
        <v>965</v>
      </c>
      <c r="O20" s="27" t="s">
        <v>966</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1026</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1031</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1032</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1024</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1025</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1017</v>
      </c>
      <c r="H55" s="744"/>
      <c r="I55" s="744"/>
      <c r="J55" s="865"/>
      <c r="K55" s="769" t="s">
        <v>420</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895</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435</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863</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864</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865</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866</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867</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868</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869</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870</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1021</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1018</v>
      </c>
      <c r="H69" s="744"/>
      <c r="I69" s="744"/>
      <c r="J69" s="769" t="s">
        <v>824</v>
      </c>
      <c r="K69" s="769" t="s">
        <v>420</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1020</v>
      </c>
      <c r="L70" s="769" t="s">
        <v>1020</v>
      </c>
      <c r="M70" s="769" t="s">
        <v>1020</v>
      </c>
      <c r="N70" s="769" t="s">
        <v>1020</v>
      </c>
      <c r="O70" s="769" t="s">
        <v>1020</v>
      </c>
      <c r="P70" s="769" t="s">
        <v>1020</v>
      </c>
      <c r="Q70" s="769" t="s">
        <v>1020</v>
      </c>
      <c r="R70" s="769" t="s">
        <v>1020</v>
      </c>
      <c r="S70" s="769" t="s">
        <v>1020</v>
      </c>
      <c r="T70" s="769" t="s">
        <v>1020</v>
      </c>
      <c r="U70" s="769"/>
      <c r="V70" s="855"/>
      <c r="W70" s="739"/>
      <c r="X70" s="734"/>
    </row>
    <row r="71" spans="1:24" x14ac:dyDescent="0.25">
      <c r="A71" s="733"/>
      <c r="B71" s="732"/>
      <c r="C71" s="744"/>
      <c r="D71" s="744"/>
      <c r="E71" s="744"/>
      <c r="F71" s="748"/>
      <c r="G71" s="748"/>
      <c r="H71" s="748"/>
      <c r="I71" s="731" t="s">
        <v>895</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895</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895</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895</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895</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895</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895</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895</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895</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895</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895</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895</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895</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895</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895</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895</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895</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435</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435</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435</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435</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435</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435</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435</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435</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435</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435</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435</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435</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435</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435</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435</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435</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435</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863</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863</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863</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863</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863</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863</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863</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863</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863</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863</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863</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863</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863</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863</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863</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863</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863</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864</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864</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864</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864</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864</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864</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864</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864</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864</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864</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864</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864</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864</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864</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864</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864</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864</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865</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865</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865</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865</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865</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865</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865</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865</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865</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865</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865</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865</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865</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865</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865</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865</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865</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866</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866</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866</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866</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866</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866</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866</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866</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866</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866</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866</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866</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866</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866</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866</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866</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866</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867</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867</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867</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867</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867</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867</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867</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867</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867</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867</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867</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867</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867</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867</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867</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867</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867</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868</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868</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868</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868</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868</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868</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868</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868</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868</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868</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868</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868</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868</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868</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868</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868</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868</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869</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869</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869</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869</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869</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869</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869</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869</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869</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869</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869</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869</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869</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869</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869</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869</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869</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870</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870</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870</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870</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870</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870</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870</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870</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870</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870</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870</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870</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870</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870</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870</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870</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870</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1019</v>
      </c>
      <c r="H242" s="744"/>
      <c r="I242" s="744"/>
      <c r="J242" s="769"/>
      <c r="K242" s="769" t="s">
        <v>412</v>
      </c>
      <c r="L242" s="769" t="s">
        <v>413</v>
      </c>
      <c r="M242" s="769" t="s">
        <v>415</v>
      </c>
      <c r="N242" s="769" t="s">
        <v>416</v>
      </c>
      <c r="O242" s="769" t="s">
        <v>417</v>
      </c>
      <c r="P242" s="769" t="s">
        <v>419</v>
      </c>
      <c r="Q242" s="769" t="s">
        <v>967</v>
      </c>
      <c r="R242" s="769" t="s">
        <v>968</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1014</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824</v>
      </c>
      <c r="K269" s="769" t="s">
        <v>420</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498</v>
      </c>
      <c r="H270" s="744"/>
      <c r="I270" s="744"/>
      <c r="J270" s="769"/>
      <c r="K270" s="769" t="s">
        <v>498</v>
      </c>
      <c r="L270" s="769" t="s">
        <v>498</v>
      </c>
      <c r="M270" s="769" t="s">
        <v>498</v>
      </c>
      <c r="N270" s="769" t="s">
        <v>498</v>
      </c>
      <c r="O270" s="769" t="s">
        <v>498</v>
      </c>
      <c r="P270" s="769" t="s">
        <v>498</v>
      </c>
      <c r="Q270" s="769" t="s">
        <v>498</v>
      </c>
      <c r="R270" s="769" t="s">
        <v>498</v>
      </c>
      <c r="S270" s="769" t="s">
        <v>498</v>
      </c>
      <c r="T270" s="769" t="s">
        <v>498</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1023</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1022</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820</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1028</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1015</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1013</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1033</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420</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1080</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1081</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895</v>
      </c>
      <c r="G9" s="657" t="s">
        <v>835</v>
      </c>
      <c r="H9" s="657" t="s">
        <v>827</v>
      </c>
      <c r="I9" s="657" t="s">
        <v>828</v>
      </c>
      <c r="J9" s="657" t="s">
        <v>829</v>
      </c>
      <c r="K9" s="657" t="s">
        <v>830</v>
      </c>
      <c r="L9" s="657" t="s">
        <v>831</v>
      </c>
      <c r="M9" s="657" t="s">
        <v>832</v>
      </c>
      <c r="N9" s="657" t="s">
        <v>833</v>
      </c>
      <c r="O9" s="657" t="s">
        <v>834</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422</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1074</v>
      </c>
      <c r="Y10" s="247"/>
      <c r="Z10" s="239"/>
      <c r="AA10" s="239"/>
      <c r="AB10" s="239"/>
    </row>
    <row r="11" spans="1:28" s="77" customFormat="1" outlineLevel="1" x14ac:dyDescent="0.25">
      <c r="A11" s="237"/>
      <c r="B11" s="238"/>
      <c r="C11" s="248"/>
      <c r="D11" s="256"/>
      <c r="E11" s="679" t="s">
        <v>423</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1073</v>
      </c>
      <c r="Q11" s="419"/>
      <c r="R11" s="419"/>
      <c r="S11" s="419"/>
      <c r="T11" s="419"/>
      <c r="Y11" s="247"/>
      <c r="Z11" s="239"/>
      <c r="AA11" s="239"/>
      <c r="AB11" s="239"/>
    </row>
    <row r="12" spans="1:28" s="77" customFormat="1" outlineLevel="1" x14ac:dyDescent="0.25">
      <c r="A12" s="237"/>
      <c r="B12" s="238"/>
      <c r="C12" s="248"/>
      <c r="D12" s="256"/>
      <c r="E12" s="679" t="s">
        <v>424</v>
      </c>
      <c r="F12" s="925">
        <v>43628</v>
      </c>
      <c r="G12" s="925">
        <v>43577</v>
      </c>
      <c r="H12" s="925">
        <v>43577</v>
      </c>
      <c r="I12" s="925">
        <v>43577</v>
      </c>
      <c r="J12" s="925">
        <v>43577</v>
      </c>
      <c r="K12" s="925">
        <v>43577</v>
      </c>
      <c r="L12" s="925">
        <v>43577</v>
      </c>
      <c r="M12" s="925">
        <v>43577</v>
      </c>
      <c r="N12" s="925">
        <v>43577</v>
      </c>
      <c r="O12" s="925">
        <v>43577</v>
      </c>
      <c r="P12" s="1" t="s">
        <v>1072</v>
      </c>
      <c r="Q12" s="1"/>
      <c r="R12" s="1"/>
      <c r="S12" s="1"/>
      <c r="T12" s="1"/>
      <c r="Y12" s="247"/>
      <c r="Z12" s="239"/>
      <c r="AA12" s="239"/>
      <c r="AB12" s="239"/>
    </row>
    <row r="13" spans="1:28" s="77" customFormat="1" outlineLevel="1" x14ac:dyDescent="0.25">
      <c r="A13" s="237"/>
      <c r="B13" s="238"/>
      <c r="C13" s="248"/>
      <c r="D13" s="256"/>
      <c r="E13" s="679" t="s">
        <v>425</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1075</v>
      </c>
      <c r="Y13" s="247"/>
      <c r="Z13" s="239"/>
      <c r="AA13" s="239"/>
      <c r="AB13" s="239"/>
    </row>
    <row r="14" spans="1:28" s="77" customFormat="1" outlineLevel="1" x14ac:dyDescent="0.25">
      <c r="A14" s="237"/>
      <c r="B14" s="238"/>
      <c r="C14" s="248"/>
      <c r="D14" s="256"/>
      <c r="E14" s="679" t="s">
        <v>426</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1083</v>
      </c>
      <c r="Y14" s="247"/>
      <c r="Z14" s="239"/>
      <c r="AA14" s="239"/>
      <c r="AB14" s="239"/>
    </row>
    <row r="15" spans="1:28" s="77" customFormat="1" outlineLevel="1" x14ac:dyDescent="0.25">
      <c r="A15" s="237"/>
      <c r="B15" s="238"/>
      <c r="C15" s="248"/>
      <c r="D15" s="256"/>
      <c r="E15" s="679" t="s">
        <v>427</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428</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429</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430</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431</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432</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1082</v>
      </c>
      <c r="Y20" s="247"/>
      <c r="Z20" s="239"/>
      <c r="AA20" s="239"/>
      <c r="AB20" s="239"/>
    </row>
    <row r="21" spans="1:28" s="77" customFormat="1" ht="15" customHeight="1" outlineLevel="1" x14ac:dyDescent="0.25">
      <c r="A21" s="237"/>
      <c r="B21" s="238"/>
      <c r="C21" s="248"/>
      <c r="D21" s="264"/>
      <c r="E21" s="220" t="s">
        <v>1076</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1079</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837</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895</v>
      </c>
      <c r="H34" s="657" t="s">
        <v>835</v>
      </c>
      <c r="I34" s="657" t="s">
        <v>827</v>
      </c>
      <c r="J34" s="657" t="s">
        <v>828</v>
      </c>
      <c r="K34" s="657" t="s">
        <v>829</v>
      </c>
      <c r="L34" s="657" t="s">
        <v>830</v>
      </c>
      <c r="M34" s="657" t="s">
        <v>831</v>
      </c>
      <c r="N34" s="657" t="s">
        <v>832</v>
      </c>
      <c r="O34" s="657" t="s">
        <v>833</v>
      </c>
      <c r="P34" s="657" t="s">
        <v>834</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842</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879</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879</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839</v>
      </c>
      <c r="G58" s="663"/>
      <c r="H58" s="663"/>
      <c r="I58" s="1035" t="s">
        <v>840</v>
      </c>
      <c r="J58" s="1035"/>
      <c r="K58" s="1035"/>
      <c r="L58" s="1035" t="s">
        <v>841</v>
      </c>
      <c r="M58" s="1035"/>
      <c r="N58" s="1035"/>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835</v>
      </c>
      <c r="G60" s="657" t="s">
        <v>827</v>
      </c>
      <c r="H60" s="657" t="s">
        <v>828</v>
      </c>
      <c r="I60" s="657" t="s">
        <v>829</v>
      </c>
      <c r="J60" s="657" t="s">
        <v>830</v>
      </c>
      <c r="K60" s="657" t="s">
        <v>831</v>
      </c>
      <c r="L60" s="657" t="s">
        <v>832</v>
      </c>
      <c r="M60" s="657" t="s">
        <v>833</v>
      </c>
      <c r="N60" s="657" t="s">
        <v>834</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843</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857</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844</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845</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846</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1054</v>
      </c>
      <c r="R64" s="219"/>
      <c r="S64" s="219"/>
      <c r="T64" s="219"/>
      <c r="U64" s="659"/>
      <c r="V64" s="219"/>
      <c r="W64" s="219"/>
      <c r="X64" s="220"/>
      <c r="Y64" s="247"/>
      <c r="Z64" s="239"/>
      <c r="AA64" s="239"/>
      <c r="AB64" s="239"/>
    </row>
    <row r="65" spans="1:28" s="77" customFormat="1" outlineLevel="1" x14ac:dyDescent="0.25">
      <c r="A65" s="237"/>
      <c r="B65" s="238"/>
      <c r="C65" s="248"/>
      <c r="D65" s="256"/>
      <c r="E65" s="749" t="s">
        <v>847</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1050</v>
      </c>
      <c r="R65" s="219"/>
      <c r="S65" s="896"/>
      <c r="T65" s="219"/>
      <c r="U65" s="659"/>
      <c r="V65" s="219"/>
      <c r="W65" s="219"/>
      <c r="X65" s="220"/>
      <c r="Y65" s="247"/>
      <c r="Z65" s="239"/>
      <c r="AA65" s="239"/>
      <c r="AB65" s="239"/>
    </row>
    <row r="66" spans="1:28" s="77" customFormat="1" outlineLevel="1" x14ac:dyDescent="0.25">
      <c r="A66" s="237"/>
      <c r="B66" s="238"/>
      <c r="C66" s="248"/>
      <c r="D66" s="256"/>
      <c r="E66" s="749" t="s">
        <v>848</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1048</v>
      </c>
      <c r="R66" s="219"/>
      <c r="S66" s="219"/>
      <c r="T66" s="219"/>
      <c r="Y66" s="247"/>
      <c r="Z66" s="239"/>
      <c r="AA66" s="239"/>
      <c r="AB66" s="239"/>
    </row>
    <row r="67" spans="1:28" s="77" customFormat="1" outlineLevel="1" x14ac:dyDescent="0.25">
      <c r="A67" s="237"/>
      <c r="B67" s="238"/>
      <c r="C67" s="248"/>
      <c r="D67" s="256"/>
      <c r="E67" s="749" t="s">
        <v>849</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850</v>
      </c>
      <c r="F68" s="658">
        <v>43709</v>
      </c>
      <c r="G68" s="658">
        <v>43709</v>
      </c>
      <c r="H68" s="658">
        <v>43709</v>
      </c>
      <c r="I68" s="902">
        <v>43678</v>
      </c>
      <c r="J68" s="902">
        <v>43678</v>
      </c>
      <c r="K68" s="902">
        <v>43678</v>
      </c>
      <c r="L68" s="658">
        <v>43709</v>
      </c>
      <c r="M68" s="658">
        <v>43709</v>
      </c>
      <c r="N68" s="658">
        <v>43709</v>
      </c>
      <c r="P68" s="77" t="s">
        <v>1049</v>
      </c>
      <c r="R68" s="219"/>
      <c r="S68" s="219"/>
      <c r="T68" s="219"/>
      <c r="U68" s="659"/>
      <c r="V68" s="219"/>
      <c r="W68" s="219"/>
      <c r="X68" s="220"/>
      <c r="Y68" s="247"/>
      <c r="Z68" s="239"/>
      <c r="AA68" s="239"/>
      <c r="AB68" s="239"/>
    </row>
    <row r="69" spans="1:28" s="77" customFormat="1" outlineLevel="1" x14ac:dyDescent="0.25">
      <c r="A69" s="237"/>
      <c r="B69" s="238"/>
      <c r="C69" s="248"/>
      <c r="D69" s="256"/>
      <c r="E69" s="749" t="s">
        <v>851</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852</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855</v>
      </c>
      <c r="R70" s="219"/>
      <c r="S70" s="219"/>
      <c r="T70" s="219"/>
      <c r="U70" s="659"/>
      <c r="V70" s="219"/>
      <c r="W70" s="219"/>
      <c r="X70" s="220"/>
      <c r="Y70" s="247"/>
      <c r="Z70" s="239"/>
      <c r="AA70" s="239"/>
      <c r="AB70" s="239"/>
    </row>
    <row r="71" spans="1:28" s="77" customFormat="1" outlineLevel="1" x14ac:dyDescent="0.25">
      <c r="A71" s="237"/>
      <c r="B71" s="238"/>
      <c r="C71" s="248"/>
      <c r="D71" s="256"/>
      <c r="E71" s="749" t="s">
        <v>536</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856</v>
      </c>
      <c r="R71" s="219"/>
      <c r="S71" s="219"/>
      <c r="T71" s="219"/>
      <c r="U71" s="659"/>
      <c r="V71" s="219"/>
      <c r="W71" s="219"/>
      <c r="X71" s="220"/>
      <c r="Y71" s="247"/>
      <c r="Z71" s="239"/>
      <c r="AA71" s="239"/>
      <c r="AB71" s="239"/>
    </row>
    <row r="72" spans="1:28" s="77" customFormat="1" outlineLevel="1" x14ac:dyDescent="0.25">
      <c r="A72" s="237"/>
      <c r="B72" s="238"/>
      <c r="C72" s="248"/>
      <c r="D72" s="256"/>
      <c r="E72" s="749" t="s">
        <v>853</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858</v>
      </c>
      <c r="R72" s="221"/>
      <c r="S72" s="221"/>
      <c r="T72" s="221"/>
      <c r="U72" s="661"/>
      <c r="V72" s="221"/>
      <c r="W72" s="221"/>
      <c r="X72" s="220"/>
      <c r="Y72" s="247"/>
      <c r="Z72" s="239"/>
      <c r="AA72" s="239"/>
      <c r="AB72" s="239"/>
    </row>
    <row r="73" spans="1:28" s="77" customFormat="1" outlineLevel="1" x14ac:dyDescent="0.25">
      <c r="A73" s="237"/>
      <c r="B73" s="238"/>
      <c r="C73" s="248"/>
      <c r="D73" s="256"/>
      <c r="E73" s="749" t="s">
        <v>854</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859</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1012</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399</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1011</v>
      </c>
      <c r="H74" s="198" t="s">
        <v>276</v>
      </c>
      <c r="I74" s="850"/>
      <c r="J74" s="769" t="s">
        <v>103</v>
      </c>
      <c r="K74" s="769" t="s">
        <v>1011</v>
      </c>
      <c r="L74" s="769" t="s">
        <v>276</v>
      </c>
      <c r="M74" s="850"/>
      <c r="N74" s="769" t="s">
        <v>103</v>
      </c>
      <c r="O74" s="769" t="s">
        <v>1011</v>
      </c>
      <c r="P74" s="769" t="s">
        <v>276</v>
      </c>
      <c r="Q74" s="850"/>
      <c r="R74" s="769" t="s">
        <v>103</v>
      </c>
      <c r="S74" s="769" t="s">
        <v>1011</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1010</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404</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5"/>
      <c r="F101" s="1036"/>
      <c r="G101" s="25" t="s">
        <v>283</v>
      </c>
      <c r="H101" s="25"/>
      <c r="I101" s="25"/>
      <c r="J101" s="770" t="s">
        <v>400</v>
      </c>
      <c r="K101" s="770"/>
      <c r="L101" s="770"/>
      <c r="M101" s="860"/>
      <c r="N101" s="770" t="s">
        <v>401</v>
      </c>
      <c r="O101" s="770"/>
      <c r="P101" s="382"/>
      <c r="Q101" s="772"/>
      <c r="R101" s="382" t="s">
        <v>402</v>
      </c>
      <c r="S101" s="186"/>
      <c r="T101" s="186"/>
      <c r="U101" s="772"/>
      <c r="V101" s="186" t="s">
        <v>403</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1011</v>
      </c>
      <c r="L102" s="25" t="s">
        <v>276</v>
      </c>
      <c r="M102" s="769"/>
      <c r="N102" s="25" t="s">
        <v>103</v>
      </c>
      <c r="O102" s="769" t="s">
        <v>1011</v>
      </c>
      <c r="P102" s="25" t="s">
        <v>276</v>
      </c>
      <c r="Q102" s="769"/>
      <c r="R102" s="25" t="s">
        <v>103</v>
      </c>
      <c r="S102" s="769" t="s">
        <v>1011</v>
      </c>
      <c r="T102" s="25" t="s">
        <v>276</v>
      </c>
      <c r="U102" s="25"/>
      <c r="V102" s="25" t="s">
        <v>103</v>
      </c>
      <c r="W102" s="769" t="s">
        <v>1011</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811</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812</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810</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907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906</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411</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7" t="s">
        <v>1078</v>
      </c>
      <c r="I45" s="1038"/>
      <c r="J45" s="1038"/>
      <c r="K45" s="1038"/>
      <c r="L45" s="1038"/>
      <c r="M45" s="1038"/>
      <c r="N45" s="1038"/>
      <c r="O45" s="1038"/>
      <c r="P45" s="1038"/>
      <c r="Q45" s="1038"/>
      <c r="R45" s="1038"/>
      <c r="S45" s="1038"/>
      <c r="T45" s="1039"/>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895</v>
      </c>
      <c r="K59" s="108" t="s">
        <v>435</v>
      </c>
      <c r="L59" s="254" t="s">
        <v>863</v>
      </c>
      <c r="M59" s="254" t="s">
        <v>864</v>
      </c>
      <c r="N59" s="254" t="s">
        <v>865</v>
      </c>
      <c r="O59" s="254" t="s">
        <v>866</v>
      </c>
      <c r="P59" s="254" t="s">
        <v>867</v>
      </c>
      <c r="Q59" s="254" t="s">
        <v>868</v>
      </c>
      <c r="R59" s="254" t="s">
        <v>869</v>
      </c>
      <c r="S59" s="254" t="s">
        <v>870</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972</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1065</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1066</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414</v>
      </c>
      <c r="J82" s="132" t="s">
        <v>1068</v>
      </c>
      <c r="K82" s="132"/>
      <c r="L82" s="132"/>
      <c r="M82" s="132"/>
      <c r="N82" s="132"/>
      <c r="O82" s="132"/>
      <c r="P82" s="132"/>
      <c r="Q82" s="132"/>
      <c r="R82" s="132"/>
      <c r="S82" s="254"/>
      <c r="T82" s="132" t="s">
        <v>1069</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503</v>
      </c>
      <c r="I83" s="108" t="s">
        <v>38</v>
      </c>
      <c r="J83" s="108" t="s">
        <v>412</v>
      </c>
      <c r="K83" s="108" t="s">
        <v>413</v>
      </c>
      <c r="L83" s="108" t="s">
        <v>415</v>
      </c>
      <c r="M83" s="108" t="s">
        <v>416</v>
      </c>
      <c r="N83" s="254" t="s">
        <v>417</v>
      </c>
      <c r="O83" s="254" t="s">
        <v>419</v>
      </c>
      <c r="P83" s="254" t="s">
        <v>967</v>
      </c>
      <c r="Q83" s="254" t="s">
        <v>968</v>
      </c>
      <c r="R83" s="108"/>
      <c r="S83" s="254"/>
      <c r="T83" s="254" t="s">
        <v>420</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895</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435</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863</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864</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865</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866</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867</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868</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869</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870</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414</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412</v>
      </c>
      <c r="N124" s="175" t="s">
        <v>413</v>
      </c>
      <c r="O124" s="175" t="s">
        <v>415</v>
      </c>
      <c r="P124" s="175" t="s">
        <v>416</v>
      </c>
      <c r="Q124" s="175" t="s">
        <v>417</v>
      </c>
      <c r="R124" s="175" t="s">
        <v>419</v>
      </c>
      <c r="S124" s="175" t="s">
        <v>967</v>
      </c>
      <c r="T124" s="175" t="s">
        <v>968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1067</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1070</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1071</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503</v>
      </c>
      <c r="J165" s="108" t="s">
        <v>824</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418</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412</v>
      </c>
      <c r="L166" s="108" t="s">
        <v>413</v>
      </c>
      <c r="M166" s="108" t="s">
        <v>415</v>
      </c>
      <c r="N166" s="108" t="s">
        <v>416</v>
      </c>
      <c r="O166" s="254" t="s">
        <v>417</v>
      </c>
      <c r="P166" s="254" t="s">
        <v>419</v>
      </c>
      <c r="Q166" s="254" t="s">
        <v>967</v>
      </c>
      <c r="R166" s="254" t="s">
        <v>968</v>
      </c>
      <c r="S166" s="108"/>
      <c r="T166" s="108"/>
      <c r="U166" s="108" t="s">
        <v>412</v>
      </c>
      <c r="V166" s="108" t="s">
        <v>413</v>
      </c>
      <c r="W166" s="108" t="s">
        <v>415</v>
      </c>
      <c r="X166" s="108" t="s">
        <v>416</v>
      </c>
      <c r="Y166" s="254" t="s">
        <v>417</v>
      </c>
      <c r="Z166" s="254" t="s">
        <v>419</v>
      </c>
      <c r="AA166" s="254" t="s">
        <v>967</v>
      </c>
      <c r="AB166" s="254" t="s">
        <v>968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895</v>
      </c>
      <c r="J167" s="134" t="s">
        <v>422</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420</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423</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424</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425</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426</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427</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428</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429</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430</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431</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435</v>
      </c>
      <c r="J177" s="134" t="s">
        <v>422</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420</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423</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424</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425</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426</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427</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428</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429</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430</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431</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863</v>
      </c>
      <c r="J187" s="134" t="s">
        <v>422</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420</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423</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424</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425</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426</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427</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428</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429</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430</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431</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864</v>
      </c>
      <c r="J197" s="134" t="s">
        <v>422</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420</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423</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424</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425</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426</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427</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428</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429</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430</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431</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865</v>
      </c>
      <c r="J207" s="134" t="s">
        <v>422</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420</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423</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424</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425</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426</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427</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428</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429</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430</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431</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866</v>
      </c>
      <c r="J217" s="134" t="s">
        <v>422</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420</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423</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424</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425</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426</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427</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428</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429</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430</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431</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867</v>
      </c>
      <c r="J227" s="134" t="s">
        <v>422</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420</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423</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424</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425</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426</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427</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428</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429</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430</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431</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868</v>
      </c>
      <c r="J237" s="134" t="s">
        <v>422</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420</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423</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424</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425</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426</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427</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428</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429</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430</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431</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869</v>
      </c>
      <c r="J247" s="134" t="s">
        <v>422</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420</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423</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424</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425</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426</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427</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428</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429</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430</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431</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870</v>
      </c>
      <c r="J257" s="134" t="s">
        <v>422</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420</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423</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424</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425</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426</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427</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428</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429</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430</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431</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503</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418</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412</v>
      </c>
      <c r="L280" s="108" t="s">
        <v>413</v>
      </c>
      <c r="M280" s="108" t="s">
        <v>415</v>
      </c>
      <c r="N280" s="108" t="s">
        <v>416</v>
      </c>
      <c r="O280" s="108" t="s">
        <v>417</v>
      </c>
      <c r="P280" s="254" t="s">
        <v>419</v>
      </c>
      <c r="Q280" s="254" t="s">
        <v>967</v>
      </c>
      <c r="R280" s="254" t="s">
        <v>968</v>
      </c>
      <c r="S280" s="108"/>
      <c r="T280" s="108"/>
      <c r="U280" s="108" t="s">
        <v>412</v>
      </c>
      <c r="V280" s="108" t="s">
        <v>413</v>
      </c>
      <c r="W280" s="108" t="s">
        <v>415</v>
      </c>
      <c r="X280" s="108" t="s">
        <v>416</v>
      </c>
      <c r="Y280" s="108" t="s">
        <v>417</v>
      </c>
      <c r="Z280" s="254" t="s">
        <v>419</v>
      </c>
      <c r="AA280" s="254" t="s">
        <v>967</v>
      </c>
      <c r="AB280" s="254" t="s">
        <v>968</v>
      </c>
      <c r="AC280" s="108" t="s">
        <v>417</v>
      </c>
      <c r="AD280" s="108" t="s">
        <v>417</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895</v>
      </c>
      <c r="J281" s="134" t="s">
        <v>420</v>
      </c>
      <c r="K281" s="389">
        <v>200</v>
      </c>
      <c r="L281" s="389">
        <v>300</v>
      </c>
      <c r="M281" s="389">
        <v>300</v>
      </c>
      <c r="N281" s="387">
        <f t="shared" ref="N281:N312" si="293">$O281</f>
        <v>400</v>
      </c>
      <c r="O281" s="183">
        <v>400</v>
      </c>
      <c r="P281" s="183">
        <v>0</v>
      </c>
      <c r="Q281" s="183">
        <v>0</v>
      </c>
      <c r="R281" s="183">
        <v>0</v>
      </c>
      <c r="S281" s="113"/>
      <c r="T281" s="134" t="s">
        <v>420</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435</v>
      </c>
      <c r="J291" s="134" t="s">
        <v>420</v>
      </c>
      <c r="K291" s="389">
        <v>200</v>
      </c>
      <c r="L291" s="389">
        <v>300</v>
      </c>
      <c r="M291" s="389">
        <v>300</v>
      </c>
      <c r="N291" s="387">
        <f t="shared" si="293"/>
        <v>400</v>
      </c>
      <c r="O291" s="183">
        <v>400</v>
      </c>
      <c r="P291" s="183">
        <v>0</v>
      </c>
      <c r="Q291" s="183">
        <v>0</v>
      </c>
      <c r="R291" s="183">
        <v>0</v>
      </c>
      <c r="S291" s="113"/>
      <c r="T291" s="134" t="s">
        <v>420</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863</v>
      </c>
      <c r="J301" s="134" t="s">
        <v>420</v>
      </c>
      <c r="K301" s="389">
        <v>200</v>
      </c>
      <c r="L301" s="389">
        <v>300</v>
      </c>
      <c r="M301" s="389">
        <v>300</v>
      </c>
      <c r="N301" s="387">
        <f t="shared" si="293"/>
        <v>400</v>
      </c>
      <c r="O301" s="183">
        <v>400</v>
      </c>
      <c r="P301" s="183">
        <v>0</v>
      </c>
      <c r="Q301" s="183">
        <v>0</v>
      </c>
      <c r="R301" s="183">
        <v>0</v>
      </c>
      <c r="S301" s="113"/>
      <c r="T301" s="134" t="s">
        <v>420</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864</v>
      </c>
      <c r="J311" s="134" t="s">
        <v>420</v>
      </c>
      <c r="K311" s="389">
        <v>200</v>
      </c>
      <c r="L311" s="389">
        <v>300</v>
      </c>
      <c r="M311" s="389">
        <v>300</v>
      </c>
      <c r="N311" s="387">
        <f t="shared" si="293"/>
        <v>400</v>
      </c>
      <c r="O311" s="183">
        <v>400</v>
      </c>
      <c r="P311" s="183">
        <v>0</v>
      </c>
      <c r="Q311" s="183">
        <v>0</v>
      </c>
      <c r="R311" s="183">
        <v>0</v>
      </c>
      <c r="S311" s="113"/>
      <c r="T311" s="134" t="s">
        <v>420</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865</v>
      </c>
      <c r="J321" s="134" t="s">
        <v>420</v>
      </c>
      <c r="K321" s="389">
        <v>200</v>
      </c>
      <c r="L321" s="389">
        <v>300</v>
      </c>
      <c r="M321" s="389">
        <v>300</v>
      </c>
      <c r="N321" s="387">
        <f t="shared" si="306"/>
        <v>400</v>
      </c>
      <c r="O321" s="183">
        <v>400</v>
      </c>
      <c r="P321" s="183">
        <v>0</v>
      </c>
      <c r="Q321" s="183">
        <v>0</v>
      </c>
      <c r="R321" s="183">
        <v>0</v>
      </c>
      <c r="S321" s="113"/>
      <c r="T321" s="134" t="s">
        <v>420</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866</v>
      </c>
      <c r="J331" s="134" t="s">
        <v>420</v>
      </c>
      <c r="K331" s="389">
        <v>200</v>
      </c>
      <c r="L331" s="389">
        <v>300</v>
      </c>
      <c r="M331" s="389">
        <v>300</v>
      </c>
      <c r="N331" s="387">
        <f t="shared" si="306"/>
        <v>400</v>
      </c>
      <c r="O331" s="183">
        <v>400</v>
      </c>
      <c r="P331" s="183">
        <v>0</v>
      </c>
      <c r="Q331" s="183">
        <v>0</v>
      </c>
      <c r="R331" s="183">
        <v>0</v>
      </c>
      <c r="S331" s="113"/>
      <c r="T331" s="134" t="s">
        <v>420</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867</v>
      </c>
      <c r="J341" s="134" t="s">
        <v>420</v>
      </c>
      <c r="K341" s="389">
        <v>200</v>
      </c>
      <c r="L341" s="389">
        <v>300</v>
      </c>
      <c r="M341" s="389">
        <v>300</v>
      </c>
      <c r="N341" s="387">
        <f t="shared" si="306"/>
        <v>400</v>
      </c>
      <c r="O341" s="183">
        <v>400</v>
      </c>
      <c r="P341" s="183">
        <v>0</v>
      </c>
      <c r="Q341" s="183">
        <v>0</v>
      </c>
      <c r="R341" s="183">
        <v>0</v>
      </c>
      <c r="S341" s="113"/>
      <c r="T341" s="134" t="s">
        <v>420</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868</v>
      </c>
      <c r="J351" s="134" t="s">
        <v>420</v>
      </c>
      <c r="K351" s="389">
        <v>200</v>
      </c>
      <c r="L351" s="389">
        <v>300</v>
      </c>
      <c r="M351" s="389">
        <v>300</v>
      </c>
      <c r="N351" s="387">
        <f t="shared" si="319"/>
        <v>400</v>
      </c>
      <c r="O351" s="183">
        <v>400</v>
      </c>
      <c r="P351" s="183">
        <v>0</v>
      </c>
      <c r="Q351" s="183">
        <v>0</v>
      </c>
      <c r="R351" s="183">
        <v>0</v>
      </c>
      <c r="S351" s="113"/>
      <c r="T351" s="134" t="s">
        <v>420</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869</v>
      </c>
      <c r="J361" s="134" t="s">
        <v>420</v>
      </c>
      <c r="K361" s="389">
        <v>200</v>
      </c>
      <c r="L361" s="389">
        <v>300</v>
      </c>
      <c r="M361" s="389">
        <v>300</v>
      </c>
      <c r="N361" s="387">
        <f t="shared" si="319"/>
        <v>400</v>
      </c>
      <c r="O361" s="183">
        <v>400</v>
      </c>
      <c r="P361" s="183">
        <v>0</v>
      </c>
      <c r="Q361" s="183">
        <v>0</v>
      </c>
      <c r="R361" s="183">
        <v>0</v>
      </c>
      <c r="S361" s="113"/>
      <c r="T361" s="134" t="s">
        <v>420</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870</v>
      </c>
      <c r="J371" s="134" t="s">
        <v>420</v>
      </c>
      <c r="K371" s="389">
        <v>200</v>
      </c>
      <c r="L371" s="389">
        <v>300</v>
      </c>
      <c r="M371" s="389">
        <v>300</v>
      </c>
      <c r="N371" s="387">
        <f t="shared" si="319"/>
        <v>400</v>
      </c>
      <c r="O371" s="183">
        <v>400</v>
      </c>
      <c r="P371" s="183">
        <v>0</v>
      </c>
      <c r="Q371" s="183">
        <v>0</v>
      </c>
      <c r="R371" s="183">
        <v>0</v>
      </c>
      <c r="S371" s="113"/>
      <c r="T371" s="134" t="s">
        <v>420</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912</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420</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880</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422</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423</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424</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425</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426</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427</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428</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429</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430</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431</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909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908</v>
      </c>
      <c r="K450" s="93"/>
      <c r="L450" s="107"/>
      <c r="M450" s="107"/>
      <c r="N450" s="107"/>
      <c r="O450" s="784"/>
      <c r="P450" s="784"/>
      <c r="Q450" s="784"/>
      <c r="R450" s="107"/>
      <c r="S450" s="686"/>
      <c r="T450" s="108" t="s">
        <v>203</v>
      </c>
      <c r="U450" s="107"/>
      <c r="V450" s="107" t="s">
        <v>911</v>
      </c>
      <c r="W450" s="107"/>
      <c r="X450" s="108" t="s">
        <v>204</v>
      </c>
      <c r="Y450" s="108"/>
      <c r="Z450" s="833"/>
      <c r="AA450" s="791"/>
      <c r="AB450" s="791"/>
      <c r="AC450" s="810" t="s">
        <v>973</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883</v>
      </c>
      <c r="I451" s="842" t="s">
        <v>168</v>
      </c>
      <c r="J451" s="842" t="s">
        <v>421</v>
      </c>
      <c r="K451" s="842" t="s">
        <v>59</v>
      </c>
      <c r="L451" s="842" t="s">
        <v>60</v>
      </c>
      <c r="M451" s="842" t="s">
        <v>61</v>
      </c>
      <c r="N451" s="842" t="s">
        <v>62</v>
      </c>
      <c r="O451" s="842" t="s">
        <v>964</v>
      </c>
      <c r="P451" s="842" t="s">
        <v>965</v>
      </c>
      <c r="Q451" s="842" t="s">
        <v>966</v>
      </c>
      <c r="R451" s="841"/>
      <c r="S451" s="841"/>
      <c r="T451" s="841" t="s">
        <v>205</v>
      </c>
      <c r="U451" s="841"/>
      <c r="V451" s="841" t="s">
        <v>910</v>
      </c>
      <c r="W451" s="841"/>
      <c r="X451" s="841"/>
      <c r="Y451" s="841"/>
      <c r="Z451" s="841"/>
      <c r="AA451" s="841"/>
      <c r="AB451" s="841"/>
      <c r="AC451" s="841" t="s">
        <v>883</v>
      </c>
      <c r="AD451" s="841" t="s">
        <v>974</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895</v>
      </c>
      <c r="I452" s="136" t="s">
        <v>422</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423</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424</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425</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426</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427</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428</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429</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430</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431</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435</v>
      </c>
      <c r="I462" s="136" t="s">
        <v>422</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423</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424</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425</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426</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427</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428</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429</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430</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431</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863</v>
      </c>
      <c r="I472" s="136" t="s">
        <v>422</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423</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424</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425</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426</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427</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428</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429</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430</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431</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864</v>
      </c>
      <c r="I482" s="136" t="s">
        <v>422</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423</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424</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425</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426</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427</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428</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429</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430</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431</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865</v>
      </c>
      <c r="I492" s="136" t="s">
        <v>422</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423</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424</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425</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426</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427</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428</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429</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430</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431</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866</v>
      </c>
      <c r="I502" s="136" t="s">
        <v>422</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423</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424</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425</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426</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427</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428</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429</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430</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431</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867</v>
      </c>
      <c r="I512" s="136" t="s">
        <v>422</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423</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424</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425</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426</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427</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428</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429</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430</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431</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868</v>
      </c>
      <c r="I522" s="136" t="s">
        <v>422</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423</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424</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425</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426</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427</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428</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429</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430</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431</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869</v>
      </c>
      <c r="I532" s="136" t="s">
        <v>422</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423</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424</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425</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426</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427</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428</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429</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430</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431</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870</v>
      </c>
      <c r="I542" s="136" t="s">
        <v>422</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423</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424</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425</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426</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427</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428</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429</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430</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431</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916</v>
      </c>
      <c r="O562" s="190"/>
      <c r="P562" s="720" t="s">
        <v>913</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915</v>
      </c>
      <c r="O563" s="248"/>
      <c r="P563" s="720" t="s">
        <v>914</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881</v>
      </c>
      <c r="O564" s="254"/>
      <c r="P564" s="254" t="s">
        <v>882</v>
      </c>
      <c r="Q564" s="686"/>
      <c r="R564" s="108"/>
      <c r="S564" s="132" t="s">
        <v>210</v>
      </c>
      <c r="T564" s="132"/>
      <c r="U564" s="254"/>
      <c r="V564" s="197" t="s">
        <v>204</v>
      </c>
      <c r="W564" s="707"/>
      <c r="X564" s="707"/>
      <c r="Y564" s="707"/>
      <c r="Z564" s="707"/>
      <c r="AA564" s="791"/>
      <c r="AB564" s="791"/>
      <c r="AC564" s="810" t="s">
        <v>973</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877</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883</v>
      </c>
      <c r="AD565" s="805" t="s">
        <v>974</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895</v>
      </c>
      <c r="I568" s="134" t="s">
        <v>422</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423</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424</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425</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426</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427</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428</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429</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430</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431</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435</v>
      </c>
      <c r="I578" s="134" t="s">
        <v>422</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423</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424</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425</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426</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427</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428</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429</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430</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431</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863</v>
      </c>
      <c r="I588" s="134" t="s">
        <v>422</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423</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424</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425</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426</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427</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428</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429</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430</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431</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864</v>
      </c>
      <c r="I598" s="134" t="s">
        <v>422</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423</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424</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425</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426</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427</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428</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429</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430</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431</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865</v>
      </c>
      <c r="I608" s="134" t="s">
        <v>422</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423</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424</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425</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426</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427</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428</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429</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430</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431</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866</v>
      </c>
      <c r="I618" s="134" t="s">
        <v>422</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423</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424</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425</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426</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427</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428</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429</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430</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431</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867</v>
      </c>
      <c r="I628" s="134" t="s">
        <v>422</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423</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424</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425</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426</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427</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428</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429</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430</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431</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868</v>
      </c>
      <c r="I638" s="134" t="s">
        <v>422</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423</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424</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425</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426</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427</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428</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429</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430</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431</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869</v>
      </c>
      <c r="I648" s="134" t="s">
        <v>422</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423</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424</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425</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426</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427</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428</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429</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430</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431</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870</v>
      </c>
      <c r="I658" s="134" t="s">
        <v>422</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423</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424</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425</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426</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427</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428</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429</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430</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431</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3"/>
      <c r="M683" s="1034"/>
      <c r="N683" s="1034"/>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408</v>
      </c>
      <c r="M687" s="136" t="s">
        <v>421</v>
      </c>
      <c r="N687" s="136" t="s">
        <v>59</v>
      </c>
      <c r="O687" s="136" t="s">
        <v>60</v>
      </c>
      <c r="P687" s="136" t="s">
        <v>61</v>
      </c>
      <c r="Q687" s="136" t="s">
        <v>62</v>
      </c>
      <c r="R687" s="136" t="s">
        <v>964</v>
      </c>
      <c r="S687" s="136" t="s">
        <v>965</v>
      </c>
      <c r="T687" s="136" t="s">
        <v>966</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420</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422</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423</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424</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425</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426</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427</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428</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429</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430</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431</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978</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421</v>
      </c>
      <c r="L741" s="108" t="s">
        <v>59</v>
      </c>
      <c r="M741" s="108" t="s">
        <v>60</v>
      </c>
      <c r="N741" s="108" t="s">
        <v>61</v>
      </c>
      <c r="O741" s="254" t="s">
        <v>62</v>
      </c>
      <c r="P741" s="254" t="s">
        <v>964</v>
      </c>
      <c r="Q741" s="254" t="s">
        <v>965</v>
      </c>
      <c r="R741" s="254" t="s">
        <v>966</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422</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423</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424</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425</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426</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427</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428</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429</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430</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431</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817</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821</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1029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819</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818</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996</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396</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410</v>
      </c>
      <c r="O769" s="642" t="s">
        <v>409</v>
      </c>
      <c r="P769" s="642" t="s">
        <v>208</v>
      </c>
      <c r="Q769" s="108" t="s">
        <v>816</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422</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423</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424</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425</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426</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427</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428</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429</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430</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431</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997</v>
      </c>
      <c r="H781" s="112"/>
      <c r="I781" s="112"/>
      <c r="J781" s="112"/>
      <c r="K781" s="112"/>
      <c r="L781" s="648">
        <v>6.5</v>
      </c>
      <c r="M781" s="112" t="s">
        <v>822</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5"/>
  <sheetViews>
    <sheetView tabSelected="1" topLeftCell="A234" zoomScale="93" zoomScaleNormal="93" workbookViewId="0">
      <selection activeCell="J18" sqref="J18:X18"/>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446</v>
      </c>
      <c r="F6" s="474">
        <v>2</v>
      </c>
      <c r="G6" s="410"/>
      <c r="H6" s="913" t="s">
        <v>447</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448</v>
      </c>
      <c r="F7" s="480">
        <v>1</v>
      </c>
      <c r="G7" s="414"/>
      <c r="H7" s="415" t="s">
        <v>449</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450</v>
      </c>
      <c r="J12" s="422" t="s">
        <v>451</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452</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453</v>
      </c>
      <c r="C15" s="398">
        <f>INT(MAX($C$16:$C$31))+1</f>
        <v>5</v>
      </c>
      <c r="D15" s="423" t="s">
        <v>454</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455</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456</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457</v>
      </c>
      <c r="I18" s="653">
        <v>44588.835579166698</v>
      </c>
      <c r="J18" s="1046" t="s">
        <v>1164</v>
      </c>
      <c r="K18" s="1047"/>
      <c r="L18" s="1047"/>
      <c r="M18" s="1047"/>
      <c r="N18" s="1047"/>
      <c r="O18" s="1047"/>
      <c r="P18" s="1047"/>
      <c r="Q18" s="1047"/>
      <c r="R18" s="1047"/>
      <c r="S18" s="1047"/>
      <c r="T18" s="1047"/>
      <c r="U18" s="1047"/>
      <c r="V18" s="1047"/>
      <c r="W18" s="1047"/>
      <c r="X18" s="1048"/>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458</v>
      </c>
      <c r="I21" s="537">
        <v>44588.8340678241</v>
      </c>
      <c r="J21" s="1049" t="s">
        <v>1163</v>
      </c>
      <c r="K21" s="1049"/>
      <c r="L21" s="1049"/>
      <c r="M21" s="1049"/>
      <c r="N21" s="1049"/>
      <c r="O21" s="1049"/>
      <c r="P21" s="1049"/>
      <c r="Q21" s="1049"/>
      <c r="R21" s="1049"/>
      <c r="S21" s="1049"/>
      <c r="T21" s="1049"/>
      <c r="U21" s="1049"/>
      <c r="V21" s="1049"/>
      <c r="W21" s="1049"/>
      <c r="X21" s="1049"/>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459</v>
      </c>
      <c r="AQ24" s="408"/>
      <c r="AR24" s="396"/>
      <c r="AS24" s="396"/>
      <c r="AT24" s="396"/>
    </row>
    <row r="25" spans="1:46" ht="5.0999999999999996" hidden="1" customHeight="1" outlineLevel="3" x14ac:dyDescent="0.25">
      <c r="A25" s="396"/>
      <c r="B25" s="405"/>
      <c r="C25" s="398">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460</v>
      </c>
      <c r="I26" s="430" t="s">
        <v>461</v>
      </c>
      <c r="J26" s="431">
        <v>15</v>
      </c>
      <c r="K26" s="430" t="s">
        <v>462</v>
      </c>
      <c r="L26" s="431">
        <v>8.43</v>
      </c>
      <c r="M26" s="428" t="s">
        <v>463</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464</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465</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466</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467</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459</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446</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448</v>
      </c>
      <c r="F41" s="480">
        <v>1</v>
      </c>
      <c r="G41" s="414"/>
      <c r="H41" s="415" t="s">
        <v>468</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hidden="1" customHeight="1" outlineLevel="2" collapsed="1" x14ac:dyDescent="0.25">
      <c r="A47" s="396"/>
      <c r="B47" s="405" t="s">
        <v>452</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453</v>
      </c>
      <c r="C49" s="398">
        <f>INT(MAX($C$51:$C$178))+1</f>
        <v>5</v>
      </c>
      <c r="D49" s="423" t="s">
        <v>454</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469</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455</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470</v>
      </c>
      <c r="I52" s="444"/>
      <c r="J52" s="445">
        <v>3</v>
      </c>
      <c r="K52" s="428"/>
      <c r="L52" s="428" t="s">
        <v>976</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471</v>
      </c>
      <c r="I53" s="444"/>
      <c r="J53" s="445">
        <v>0</v>
      </c>
      <c r="K53" s="428"/>
      <c r="L53" s="428" t="s">
        <v>472</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473</v>
      </c>
      <c r="I54" s="444" t="s">
        <v>474</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475</v>
      </c>
      <c r="I55" s="444" t="s">
        <v>474</v>
      </c>
      <c r="J55" s="445">
        <v>15</v>
      </c>
      <c r="K55" s="428"/>
      <c r="L55" s="428" t="s">
        <v>476</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477</v>
      </c>
      <c r="I56" s="444"/>
      <c r="J56" s="445">
        <v>0</v>
      </c>
      <c r="K56" s="428"/>
      <c r="L56" s="428" t="s">
        <v>478</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479</v>
      </c>
      <c r="I57" s="447" t="s">
        <v>480</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481</v>
      </c>
      <c r="I58" s="444"/>
      <c r="J58" s="445">
        <v>1</v>
      </c>
      <c r="K58" s="428"/>
      <c r="L58" s="428" t="s">
        <v>482</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483</v>
      </c>
      <c r="I59" s="444" t="s">
        <v>484</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485</v>
      </c>
      <c r="I60" s="428"/>
      <c r="J60" s="431">
        <v>35</v>
      </c>
      <c r="K60" s="428"/>
      <c r="L60" s="428" t="s">
        <v>1056</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486</v>
      </c>
      <c r="I61" s="444" t="s">
        <v>480</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487</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488</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489</v>
      </c>
      <c r="J65" s="451"/>
      <c r="K65" s="451" t="s">
        <v>490</v>
      </c>
      <c r="L65" s="451"/>
      <c r="M65" s="451" t="s">
        <v>491</v>
      </c>
      <c r="N65" s="451"/>
      <c r="O65" s="451" t="s">
        <v>492</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493</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459</v>
      </c>
      <c r="AQ67" s="408"/>
      <c r="AR67" s="396"/>
      <c r="AS67" s="396"/>
      <c r="AT67" s="396"/>
    </row>
    <row r="68" spans="1:46" outlineLevel="1" x14ac:dyDescent="0.25">
      <c r="A68" s="396"/>
      <c r="B68" s="405"/>
      <c r="C68" s="398">
        <f>INT($C$40)+1</f>
        <v>2</v>
      </c>
      <c r="D68" s="423"/>
      <c r="E68" s="480"/>
      <c r="F68" s="480"/>
      <c r="G68" s="423"/>
      <c r="H68" s="440" t="s">
        <v>494</v>
      </c>
      <c r="I68" s="441"/>
      <c r="J68" s="442"/>
      <c r="K68" s="454" t="s">
        <v>495</v>
      </c>
      <c r="L68" s="454" t="s">
        <v>496</v>
      </c>
      <c r="M68" s="455"/>
      <c r="N68" s="456"/>
      <c r="O68" s="411" t="s">
        <v>497</v>
      </c>
      <c r="P68" s="411"/>
      <c r="Q68" s="411" t="s">
        <v>498</v>
      </c>
      <c r="R68" s="411"/>
      <c r="S68" s="457" t="s">
        <v>22</v>
      </c>
      <c r="T68" s="442"/>
      <c r="U68" s="922" t="s">
        <v>499</v>
      </c>
      <c r="V68" s="411" t="s">
        <v>1061</v>
      </c>
      <c r="W68" s="442"/>
      <c r="X68" s="456" t="s">
        <v>501</v>
      </c>
      <c r="Y68" s="458" t="s">
        <v>500</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502</v>
      </c>
      <c r="I69" s="457" t="s">
        <v>503</v>
      </c>
      <c r="J69" s="456"/>
      <c r="K69" s="454"/>
      <c r="L69" s="454" t="s">
        <v>504</v>
      </c>
      <c r="M69" s="455"/>
      <c r="N69" s="456"/>
      <c r="O69" s="457" t="s">
        <v>506</v>
      </c>
      <c r="P69" s="457" t="s">
        <v>507</v>
      </c>
      <c r="Q69" s="457" t="s">
        <v>506</v>
      </c>
      <c r="R69" s="457" t="s">
        <v>507</v>
      </c>
      <c r="S69" s="457" t="s">
        <v>505</v>
      </c>
      <c r="T69" s="456" t="s">
        <v>508</v>
      </c>
      <c r="U69" s="456" t="s">
        <v>509</v>
      </c>
      <c r="V69" s="457" t="s">
        <v>1062</v>
      </c>
      <c r="W69" s="456"/>
      <c r="X69" s="456" t="s">
        <v>510</v>
      </c>
      <c r="Y69" s="830" t="s">
        <v>489</v>
      </c>
      <c r="Z69" s="830"/>
      <c r="AA69" s="830"/>
      <c r="AB69" s="830" t="s">
        <v>490</v>
      </c>
      <c r="AC69" s="830"/>
      <c r="AD69" s="830"/>
      <c r="AE69" s="830" t="s">
        <v>492</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455</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815</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814</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503</v>
      </c>
      <c r="J73" s="444" t="s">
        <v>168</v>
      </c>
      <c r="K73" s="444" t="s">
        <v>167</v>
      </c>
      <c r="L73" s="444" t="s">
        <v>496</v>
      </c>
      <c r="M73" s="428"/>
      <c r="N73" s="719" t="s">
        <v>900</v>
      </c>
      <c r="O73" s="919" t="s">
        <v>899</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895</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835</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827</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828</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829</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830</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831</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832</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833</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834</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459</v>
      </c>
      <c r="AQ175" s="408"/>
      <c r="AR175" s="396"/>
      <c r="AS175" s="396"/>
      <c r="AT175" s="396"/>
    </row>
    <row r="176" spans="1:46" ht="5.0999999999999996" hidden="1" customHeight="1" outlineLevel="3" x14ac:dyDescent="0.25">
      <c r="A176" s="396"/>
      <c r="B176" s="405"/>
      <c r="C176" s="398">
        <f>INT($C$40)+3.005</f>
        <v>4.0049999999999999</v>
      </c>
      <c r="D176" s="423" t="s">
        <v>455</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511</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459</v>
      </c>
      <c r="AQ178" s="408"/>
      <c r="AR178" s="396"/>
      <c r="AS178" s="396"/>
      <c r="AT178" s="396"/>
    </row>
    <row r="179" spans="1:46" outlineLevel="1" x14ac:dyDescent="0.25">
      <c r="A179" s="396"/>
      <c r="B179" s="405"/>
      <c r="C179" s="398">
        <f>INT($C$40)+1</f>
        <v>2</v>
      </c>
      <c r="D179" s="423"/>
      <c r="E179" s="480"/>
      <c r="F179" s="480"/>
      <c r="G179" s="423"/>
      <c r="H179" s="440" t="s">
        <v>512</v>
      </c>
      <c r="I179" s="464"/>
      <c r="J179" s="457" t="s">
        <v>513</v>
      </c>
      <c r="K179" s="411" t="s">
        <v>514</v>
      </c>
      <c r="L179" s="411"/>
      <c r="M179" s="411"/>
      <c r="N179" s="457"/>
      <c r="O179" s="411" t="s">
        <v>515</v>
      </c>
      <c r="P179" s="411"/>
      <c r="Q179" s="411"/>
      <c r="R179" s="411"/>
      <c r="S179" s="411"/>
      <c r="T179" s="411"/>
      <c r="U179" s="411" t="s">
        <v>516</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517</v>
      </c>
      <c r="P180" s="457" t="s">
        <v>518</v>
      </c>
      <c r="Q180" s="457" t="s">
        <v>519</v>
      </c>
      <c r="R180" s="457" t="s">
        <v>975</v>
      </c>
      <c r="S180" s="457" t="s">
        <v>520</v>
      </c>
      <c r="T180" s="457" t="s">
        <v>521</v>
      </c>
      <c r="U180" s="411" t="s">
        <v>522</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455</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523</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25">
      <c r="A183" s="396"/>
      <c r="B183" s="405"/>
      <c r="C183" s="398">
        <f>INT($C$40)+2</f>
        <v>3</v>
      </c>
      <c r="D183" s="423"/>
      <c r="E183" s="480"/>
      <c r="F183" s="480"/>
      <c r="G183" s="423"/>
      <c r="H183" s="444" t="s">
        <v>524</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525</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526</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527</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528</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529</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530</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531</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532</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533</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534</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459</v>
      </c>
      <c r="AQ194" s="408"/>
      <c r="AR194" s="396"/>
      <c r="AS194" s="396"/>
      <c r="AT194" s="396"/>
    </row>
    <row r="195" spans="1:46" ht="5.0999999999999996" hidden="1" customHeight="1" outlineLevel="3" x14ac:dyDescent="0.25">
      <c r="A195" s="396"/>
      <c r="B195" s="405"/>
      <c r="C195" s="398">
        <f>INT($C$40)+3.005</f>
        <v>4.0049999999999999</v>
      </c>
      <c r="D195" s="423" t="s">
        <v>455</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977</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459</v>
      </c>
      <c r="AQ197" s="408"/>
      <c r="AR197" s="396"/>
      <c r="AS197" s="396"/>
      <c r="AT197" s="396"/>
    </row>
    <row r="198" spans="1:46" outlineLevel="1" collapsed="1" x14ac:dyDescent="0.25">
      <c r="A198" s="396"/>
      <c r="B198" s="405"/>
      <c r="C198" s="398">
        <f>INT($C$40)+1</f>
        <v>2</v>
      </c>
      <c r="D198" s="423"/>
      <c r="E198" s="480"/>
      <c r="F198" s="480"/>
      <c r="G198" s="423"/>
      <c r="H198" s="440" t="s">
        <v>535</v>
      </c>
      <c r="I198" s="441"/>
      <c r="J198" s="468" t="s">
        <v>146</v>
      </c>
      <c r="K198" s="468" t="s">
        <v>147</v>
      </c>
      <c r="L198" s="468" t="s">
        <v>148</v>
      </c>
      <c r="M198" s="468" t="s">
        <v>149</v>
      </c>
      <c r="N198" s="468" t="s">
        <v>150</v>
      </c>
      <c r="O198" s="468" t="s">
        <v>151</v>
      </c>
      <c r="P198" s="468" t="s">
        <v>152</v>
      </c>
      <c r="Q198" s="468" t="s">
        <v>153</v>
      </c>
      <c r="R198" s="468" t="s">
        <v>154</v>
      </c>
      <c r="S198" s="468" t="s">
        <v>536</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455</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537</v>
      </c>
      <c r="I200" s="444"/>
      <c r="J200" s="469">
        <v>50</v>
      </c>
      <c r="K200" s="428"/>
      <c r="L200" s="428"/>
      <c r="M200" s="428" t="s">
        <v>538</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539</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540</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541</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542</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543</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544</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545</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546</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547</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548</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459</v>
      </c>
      <c r="AQ212" s="408"/>
      <c r="AR212" s="396"/>
      <c r="AS212" s="396"/>
      <c r="AT212" s="396"/>
    </row>
    <row r="213" spans="1:46" outlineLevel="1" collapsed="1" x14ac:dyDescent="0.25">
      <c r="A213" s="396"/>
      <c r="B213" s="405"/>
      <c r="C213" s="398">
        <f>INT($C$40)+1</f>
        <v>2</v>
      </c>
      <c r="D213" s="423"/>
      <c r="E213" s="480"/>
      <c r="F213" s="480"/>
      <c r="G213" s="423"/>
      <c r="H213" s="440" t="s">
        <v>549</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455</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550</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459</v>
      </c>
      <c r="AQ216" s="408"/>
      <c r="AR216" s="396"/>
      <c r="AS216" s="396"/>
      <c r="AT216" s="396"/>
    </row>
    <row r="217" spans="1:46" outlineLevel="1" collapsed="1" x14ac:dyDescent="0.25">
      <c r="A217" s="396"/>
      <c r="B217" s="405"/>
      <c r="C217" s="398">
        <f>INT($C$40)+1</f>
        <v>2</v>
      </c>
      <c r="D217" s="423"/>
      <c r="E217" s="480"/>
      <c r="F217" s="480"/>
      <c r="G217" s="423"/>
      <c r="H217" s="440" t="s">
        <v>551</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455</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552</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553</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554</v>
      </c>
      <c r="J222" s="444" t="s">
        <v>555</v>
      </c>
      <c r="K222" s="444" t="s">
        <v>825</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459</v>
      </c>
      <c r="AQ224" s="408"/>
      <c r="AR224" s="396"/>
      <c r="AS224" s="396"/>
      <c r="AT224" s="396"/>
    </row>
    <row r="225" spans="1:46" s="731" customFormat="1" ht="30" outlineLevel="1" collapsed="1" x14ac:dyDescent="0.25">
      <c r="A225" s="396"/>
      <c r="B225" s="405"/>
      <c r="C225" s="398">
        <f>INT($C$40)+1</f>
        <v>2</v>
      </c>
      <c r="D225" s="423"/>
      <c r="E225" s="480"/>
      <c r="F225" s="480"/>
      <c r="G225" s="423"/>
      <c r="H225" s="440" t="s">
        <v>1043</v>
      </c>
      <c r="I225" s="441"/>
      <c r="J225" s="892" t="s">
        <v>1045</v>
      </c>
      <c r="K225" s="892" t="s">
        <v>1044</v>
      </c>
      <c r="L225" s="411"/>
      <c r="M225" s="457" t="s">
        <v>1084</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455</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DATE(i_startyear,MONTH(MAX($N$661:$U$663)+21),DAY(MAX($N$661:$U$663)+21))</f>
        <v>43774</v>
      </c>
      <c r="K227" s="537">
        <f>DATE(i_startyear,MONTH(MIN($N$661:$U$663)-21),DAY(MIN($N$661:$U$663)-21))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DATE(i_startyear,MONTH(MAX($N$685:$U$687)+21),DAY(MAX($N$685:$U$687)+21))</f>
        <v>43501</v>
      </c>
      <c r="K228" s="537">
        <f>DATE(i_startyear,MONTH(MIN($N$685:$U$687)-21),DAY(MIN($N$685:$U$687)-21))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DATE(i_startyear,MONTH(MAX($N$709:$U$711)+21),DAY(MAX($N$709:$U$711)+21))</f>
        <v>43501</v>
      </c>
      <c r="K229" s="537">
        <f>DATE(i_startyear,MONTH(MIN($N$709:$U$711)-21),DAY(MIN($N$709:$U$711)-21))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459</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446</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448</v>
      </c>
      <c r="F242" s="477">
        <v>1</v>
      </c>
      <c r="G242" s="414"/>
      <c r="H242" s="415" t="s">
        <v>557</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489</v>
      </c>
      <c r="L246" s="481"/>
      <c r="M246" s="481"/>
      <c r="N246" s="481" t="s">
        <v>490</v>
      </c>
      <c r="O246" s="481"/>
      <c r="P246" s="481"/>
      <c r="Q246" s="481"/>
      <c r="R246" s="481" t="s">
        <v>492</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558</v>
      </c>
      <c r="M247" s="470" t="s">
        <v>4</v>
      </c>
      <c r="N247" s="470" t="s">
        <v>559</v>
      </c>
      <c r="O247" s="470" t="s">
        <v>560</v>
      </c>
      <c r="P247" s="470" t="s">
        <v>561</v>
      </c>
      <c r="Q247" s="470" t="s">
        <v>562</v>
      </c>
      <c r="R247" s="470" t="s">
        <v>559</v>
      </c>
      <c r="S247" s="470" t="s">
        <v>560</v>
      </c>
      <c r="T247" s="470" t="s">
        <v>561</v>
      </c>
      <c r="U247" s="470" t="s">
        <v>562</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hidden="1" customHeight="1" outlineLevel="2" collapsed="1" x14ac:dyDescent="0.25">
      <c r="A248" s="396"/>
      <c r="B248" s="405" t="s">
        <v>452</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563</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453</v>
      </c>
      <c r="C250" s="398">
        <f>INT(MAX($C$253:$C$331))+1</f>
        <v>5</v>
      </c>
      <c r="D250" s="423" t="s">
        <v>454</v>
      </c>
      <c r="E250" s="480"/>
      <c r="F250" s="480"/>
      <c r="G250" s="423"/>
      <c r="H250" s="480" t="s">
        <v>564</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453</v>
      </c>
      <c r="C251" s="398">
        <f>INT(MAX($C$253:$C$331))+1</f>
        <v>5</v>
      </c>
      <c r="D251" s="423" t="s">
        <v>454</v>
      </c>
      <c r="E251" s="480"/>
      <c r="F251" s="480"/>
      <c r="G251" s="423"/>
      <c r="H251" s="480" t="s">
        <v>564</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565</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455</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566</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567</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459</v>
      </c>
      <c r="AQ257" s="408"/>
      <c r="AR257" s="396"/>
      <c r="AS257" s="396"/>
      <c r="AT257" s="396"/>
    </row>
    <row r="258" spans="1:46" outlineLevel="1" x14ac:dyDescent="0.25">
      <c r="A258" s="396"/>
      <c r="B258" s="405"/>
      <c r="C258" s="398">
        <f>INT($C$241)+1</f>
        <v>2</v>
      </c>
      <c r="D258" s="423"/>
      <c r="E258" s="480"/>
      <c r="F258" s="480"/>
      <c r="G258" s="423"/>
      <c r="H258" s="483" t="s">
        <v>568</v>
      </c>
      <c r="I258" s="411" t="s">
        <v>569</v>
      </c>
      <c r="J258" s="486"/>
      <c r="K258" s="411" t="s">
        <v>570</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customHeight="1" outlineLevel="3" x14ac:dyDescent="0.25">
      <c r="A259" s="396"/>
      <c r="B259" s="405"/>
      <c r="C259" s="398">
        <f>INT($C$241)+3.005</f>
        <v>4.0049999999999999</v>
      </c>
      <c r="D259" s="423" t="s">
        <v>455</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outlineLevel="2" x14ac:dyDescent="0.25">
      <c r="A260" s="396"/>
      <c r="B260" s="405"/>
      <c r="C260" s="398">
        <f>INT($C$241)+2</f>
        <v>3</v>
      </c>
      <c r="D260" s="423"/>
      <c r="E260" s="480"/>
      <c r="F260" s="480"/>
      <c r="G260" s="423"/>
      <c r="H260" s="487" t="s">
        <v>932</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571</v>
      </c>
      <c r="X260" s="450"/>
      <c r="Y260" s="450"/>
      <c r="Z260" s="450"/>
      <c r="AA260" s="450"/>
      <c r="AB260" s="428"/>
      <c r="AC260" s="1050" t="s">
        <v>572</v>
      </c>
      <c r="AD260" s="1051"/>
      <c r="AE260" s="1051"/>
      <c r="AF260" s="1052"/>
      <c r="AG260" s="428"/>
      <c r="AH260" s="490" t="s">
        <v>573</v>
      </c>
      <c r="AI260" s="490"/>
      <c r="AJ260" s="490"/>
      <c r="AK260" s="490"/>
      <c r="AL260" s="428"/>
      <c r="AM260" s="428"/>
      <c r="AN260" s="428"/>
      <c r="AO260" s="428"/>
      <c r="AP260" s="423"/>
      <c r="AQ260" s="408"/>
      <c r="AR260" s="396"/>
      <c r="AS260" s="396"/>
      <c r="AT260" s="396"/>
    </row>
    <row r="261" spans="1:46" outlineLevel="2" x14ac:dyDescent="0.25">
      <c r="A261" s="396"/>
      <c r="B261" s="405"/>
      <c r="C261" s="398">
        <f>INT($C$241)+2</f>
        <v>3</v>
      </c>
      <c r="D261" s="423"/>
      <c r="E261" s="480"/>
      <c r="F261" s="480"/>
      <c r="G261" s="423"/>
      <c r="H261" s="777" t="s">
        <v>931</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3"/>
      <c r="AD261" s="1054"/>
      <c r="AE261" s="1054"/>
      <c r="AF261" s="1055"/>
      <c r="AG261" s="428"/>
      <c r="AH261" s="490"/>
      <c r="AI261" s="490"/>
      <c r="AJ261" s="490"/>
      <c r="AK261" s="490"/>
      <c r="AL261" s="428"/>
      <c r="AM261" s="428"/>
      <c r="AN261" s="428"/>
      <c r="AO261" s="428"/>
      <c r="AP261" s="423"/>
      <c r="AQ261" s="408"/>
      <c r="AR261" s="396"/>
      <c r="AS261" s="396"/>
      <c r="AT261" s="396"/>
    </row>
    <row r="262" spans="1:46" outlineLevel="2" x14ac:dyDescent="0.25">
      <c r="A262" s="396"/>
      <c r="B262" s="405"/>
      <c r="C262" s="398">
        <f>INT($C$241)+2</f>
        <v>3</v>
      </c>
      <c r="D262" s="423"/>
      <c r="E262" s="480"/>
      <c r="F262" s="480"/>
      <c r="G262" s="423"/>
      <c r="H262" s="491" t="s">
        <v>930</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6"/>
      <c r="AD262" s="1057"/>
      <c r="AE262" s="1057"/>
      <c r="AF262" s="1058"/>
      <c r="AG262" s="444"/>
      <c r="AH262" s="494"/>
      <c r="AI262" s="494"/>
      <c r="AJ262" s="494"/>
      <c r="AK262" s="494"/>
      <c r="AL262" s="444"/>
      <c r="AM262" s="444"/>
      <c r="AN262" s="444"/>
      <c r="AO262" s="444"/>
      <c r="AP262" s="423"/>
      <c r="AQ262" s="408"/>
      <c r="AR262" s="396"/>
      <c r="AS262" s="396"/>
      <c r="AT262" s="396"/>
    </row>
    <row r="263" spans="1:46" outlineLevel="2" x14ac:dyDescent="0.25">
      <c r="A263" s="396"/>
      <c r="B263" s="405"/>
      <c r="C263" s="398">
        <f>INT($C$241)+3</f>
        <v>4</v>
      </c>
      <c r="D263" s="423"/>
      <c r="E263" s="480"/>
      <c r="F263" s="480"/>
      <c r="G263" s="423"/>
      <c r="H263" s="427" t="s">
        <v>574</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50" t="s">
        <v>575</v>
      </c>
      <c r="AD263" s="1051"/>
      <c r="AE263" s="1051"/>
      <c r="AF263" s="1052"/>
      <c r="AG263" s="428"/>
      <c r="AH263" s="495" t="s">
        <v>576</v>
      </c>
      <c r="AI263" s="490"/>
      <c r="AJ263" s="490"/>
      <c r="AK263" s="490"/>
      <c r="AL263" s="428"/>
      <c r="AM263" s="428"/>
      <c r="AN263" s="428"/>
      <c r="AO263" s="428"/>
      <c r="AP263" s="423"/>
      <c r="AQ263" s="408"/>
      <c r="AR263" s="396"/>
      <c r="AS263" s="396"/>
      <c r="AT263" s="396"/>
    </row>
    <row r="264" spans="1:46" outlineLevel="2" x14ac:dyDescent="0.25">
      <c r="A264" s="396"/>
      <c r="B264" s="405"/>
      <c r="C264" s="398">
        <f>INT($C$241)+3</f>
        <v>4</v>
      </c>
      <c r="D264" s="423"/>
      <c r="E264" s="480"/>
      <c r="F264" s="480"/>
      <c r="G264" s="423"/>
      <c r="H264" s="428" t="s">
        <v>577</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6"/>
      <c r="AD264" s="1057"/>
      <c r="AE264" s="1057"/>
      <c r="AF264" s="1058"/>
      <c r="AG264" s="428"/>
      <c r="AH264" s="490"/>
      <c r="AI264" s="490"/>
      <c r="AJ264" s="490"/>
      <c r="AK264" s="490"/>
      <c r="AL264" s="428"/>
      <c r="AM264" s="428"/>
      <c r="AN264" s="428"/>
      <c r="AO264" s="428"/>
      <c r="AP264" s="423"/>
      <c r="AQ264" s="408"/>
      <c r="AR264" s="396"/>
      <c r="AS264" s="396"/>
      <c r="AT264" s="396"/>
    </row>
    <row r="265" spans="1:46" outlineLevel="2" x14ac:dyDescent="0.25">
      <c r="A265" s="396"/>
      <c r="B265" s="405"/>
      <c r="C265" s="398">
        <f>INT($C$241)+2</f>
        <v>3</v>
      </c>
      <c r="D265" s="423"/>
      <c r="E265" s="480" t="s">
        <v>578</v>
      </c>
      <c r="F265" s="480"/>
      <c r="G265" s="423"/>
      <c r="H265" s="496" t="s">
        <v>579</v>
      </c>
      <c r="I265" s="451" t="s">
        <v>580</v>
      </c>
      <c r="J265" s="497"/>
      <c r="K265" s="431">
        <f>COUNTA($H$266:$H$290)</f>
        <v>3</v>
      </c>
      <c r="L265" s="431">
        <f>COUNTA($I$266:$I$290)/K265</f>
        <v>8</v>
      </c>
      <c r="M265" s="498">
        <v>-8</v>
      </c>
      <c r="N265" s="451" t="s">
        <v>884</v>
      </c>
      <c r="O265" s="451"/>
      <c r="P265" s="451"/>
      <c r="Q265" s="451"/>
      <c r="R265" s="451" t="s">
        <v>581</v>
      </c>
      <c r="S265" s="451"/>
      <c r="T265" s="451"/>
      <c r="U265" s="451"/>
      <c r="V265" s="428"/>
      <c r="W265" s="499" t="s">
        <v>582</v>
      </c>
      <c r="X265" s="499" t="s">
        <v>583</v>
      </c>
      <c r="Y265" s="499" t="s">
        <v>584</v>
      </c>
      <c r="Z265" s="499" t="s">
        <v>585</v>
      </c>
      <c r="AA265" s="500"/>
      <c r="AB265" s="428"/>
      <c r="AC265" s="499" t="s">
        <v>582</v>
      </c>
      <c r="AD265" s="499" t="s">
        <v>583</v>
      </c>
      <c r="AE265" s="499" t="s">
        <v>584</v>
      </c>
      <c r="AF265" s="499" t="s">
        <v>585</v>
      </c>
      <c r="AG265" s="428"/>
      <c r="AH265" s="501" t="s">
        <v>582</v>
      </c>
      <c r="AI265" s="501" t="s">
        <v>583</v>
      </c>
      <c r="AJ265" s="501" t="s">
        <v>584</v>
      </c>
      <c r="AK265" s="501" t="s">
        <v>585</v>
      </c>
      <c r="AL265" s="428"/>
      <c r="AM265" s="428"/>
      <c r="AN265" s="428"/>
      <c r="AO265" s="428"/>
      <c r="AP265" s="423"/>
      <c r="AQ265" s="408"/>
      <c r="AR265" s="396"/>
      <c r="AS265" s="396"/>
      <c r="AT265" s="396"/>
    </row>
    <row r="266" spans="1:46" outlineLevel="2" x14ac:dyDescent="0.25">
      <c r="A266" s="396"/>
      <c r="B266" s="405"/>
      <c r="C266" s="398">
        <f>INT($C$241)+2</f>
        <v>3</v>
      </c>
      <c r="D266" s="423"/>
      <c r="E266" s="480">
        <v>1</v>
      </c>
      <c r="F266" s="480"/>
      <c r="G266" s="423"/>
      <c r="H266" s="444" t="str">
        <f>H$260</f>
        <v>Aut</v>
      </c>
      <c r="I266" s="502">
        <v>0</v>
      </c>
      <c r="J266" s="503" t="s">
        <v>586</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outlineLevel="3" x14ac:dyDescent="0.25">
      <c r="A267" s="396"/>
      <c r="B267" s="405"/>
      <c r="C267" s="398">
        <f>INT($C$241)+3</f>
        <v>4</v>
      </c>
      <c r="D267" s="423"/>
      <c r="E267" s="480">
        <v>1</v>
      </c>
      <c r="F267" s="480"/>
      <c r="G267" s="423"/>
      <c r="H267" s="428"/>
      <c r="I267" s="502">
        <v>1</v>
      </c>
      <c r="J267" s="515" t="s">
        <v>587</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outlineLevel="3" x14ac:dyDescent="0.25">
      <c r="A268" s="396"/>
      <c r="B268" s="405"/>
      <c r="C268" s="398">
        <f t="shared" ref="C268:C273" si="122">INT($C$241+3)</f>
        <v>4</v>
      </c>
      <c r="D268" s="423"/>
      <c r="E268" s="480">
        <v>1</v>
      </c>
      <c r="F268" s="480"/>
      <c r="G268" s="423"/>
      <c r="H268" s="428"/>
      <c r="I268" s="502">
        <v>2</v>
      </c>
      <c r="J268" s="524" t="s">
        <v>588</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outlineLevel="3" x14ac:dyDescent="0.25">
      <c r="A269" s="396"/>
      <c r="B269" s="405"/>
      <c r="C269" s="398">
        <f t="shared" si="122"/>
        <v>4</v>
      </c>
      <c r="D269" s="423"/>
      <c r="E269" s="480">
        <v>1</v>
      </c>
      <c r="F269" s="480"/>
      <c r="G269" s="423"/>
      <c r="H269" s="428"/>
      <c r="I269" s="428">
        <v>3</v>
      </c>
      <c r="J269" s="427" t="s">
        <v>589</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outlineLevel="3" x14ac:dyDescent="0.25">
      <c r="A270" s="396"/>
      <c r="B270" s="405"/>
      <c r="C270" s="398">
        <f t="shared" si="122"/>
        <v>4</v>
      </c>
      <c r="D270" s="423"/>
      <c r="E270" s="480">
        <v>1</v>
      </c>
      <c r="F270" s="480"/>
      <c r="G270" s="423"/>
      <c r="H270" s="428"/>
      <c r="I270" s="428">
        <v>4</v>
      </c>
      <c r="J270" s="428" t="s">
        <v>590</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outlineLevel="3" x14ac:dyDescent="0.25">
      <c r="A271" s="396"/>
      <c r="B271" s="405"/>
      <c r="C271" s="398">
        <f t="shared" si="122"/>
        <v>4</v>
      </c>
      <c r="D271" s="423"/>
      <c r="E271" s="480">
        <v>1</v>
      </c>
      <c r="F271" s="480"/>
      <c r="G271" s="423"/>
      <c r="H271" s="428"/>
      <c r="I271" s="428">
        <v>5</v>
      </c>
      <c r="J271" s="428" t="s">
        <v>591</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outlineLevel="3" x14ac:dyDescent="0.25">
      <c r="A272" s="396"/>
      <c r="B272" s="405"/>
      <c r="C272" s="398">
        <f t="shared" si="122"/>
        <v>4</v>
      </c>
      <c r="D272" s="423"/>
      <c r="E272" s="480">
        <v>1</v>
      </c>
      <c r="F272" s="480"/>
      <c r="G272" s="423"/>
      <c r="H272" s="428"/>
      <c r="I272" s="428">
        <v>6</v>
      </c>
      <c r="J272" s="428" t="s">
        <v>592</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outlineLevel="3" x14ac:dyDescent="0.25">
      <c r="A273" s="396"/>
      <c r="B273" s="405"/>
      <c r="C273" s="398">
        <f t="shared" si="122"/>
        <v>4</v>
      </c>
      <c r="D273" s="423"/>
      <c r="E273" s="480">
        <v>1</v>
      </c>
      <c r="F273" s="480"/>
      <c r="G273" s="423"/>
      <c r="H273" s="428"/>
      <c r="I273" s="428">
        <v>7</v>
      </c>
      <c r="J273" s="428" t="s">
        <v>593</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outlineLevel="2" x14ac:dyDescent="0.25">
      <c r="A274" s="396"/>
      <c r="B274" s="405"/>
      <c r="C274" s="398">
        <f>INT($C$241)+2</f>
        <v>3</v>
      </c>
      <c r="D274" s="423"/>
      <c r="E274" s="480">
        <v>2</v>
      </c>
      <c r="F274" s="480"/>
      <c r="G274" s="423"/>
      <c r="H274" s="444" t="str">
        <f>H$261</f>
        <v>Win</v>
      </c>
      <c r="I274" s="428">
        <v>0</v>
      </c>
      <c r="J274" s="503" t="s">
        <v>586</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outlineLevel="3" x14ac:dyDescent="0.25">
      <c r="A275" s="396"/>
      <c r="B275" s="405"/>
      <c r="C275" s="398">
        <f>INT($C$241)+3</f>
        <v>4</v>
      </c>
      <c r="D275" s="423"/>
      <c r="E275" s="480">
        <v>2</v>
      </c>
      <c r="F275" s="480"/>
      <c r="G275" s="423"/>
      <c r="H275" s="428"/>
      <c r="I275" s="428">
        <v>1</v>
      </c>
      <c r="J275" s="515" t="s">
        <v>587</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outlineLevel="3" x14ac:dyDescent="0.25">
      <c r="A276" s="396"/>
      <c r="B276" s="405"/>
      <c r="C276" s="398">
        <f t="shared" ref="C276:C281" si="124">INT($C$241+3)</f>
        <v>4</v>
      </c>
      <c r="D276" s="423"/>
      <c r="E276" s="480">
        <v>2</v>
      </c>
      <c r="F276" s="480"/>
      <c r="G276" s="423"/>
      <c r="H276" s="428"/>
      <c r="I276" s="428">
        <v>2</v>
      </c>
      <c r="J276" s="515" t="s">
        <v>594</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outlineLevel="3" x14ac:dyDescent="0.25">
      <c r="A277" s="396"/>
      <c r="B277" s="405"/>
      <c r="C277" s="398">
        <f t="shared" si="124"/>
        <v>4</v>
      </c>
      <c r="D277" s="423"/>
      <c r="E277" s="480">
        <v>2</v>
      </c>
      <c r="F277" s="480"/>
      <c r="G277" s="423"/>
      <c r="H277" s="428"/>
      <c r="I277" s="428">
        <v>3</v>
      </c>
      <c r="J277" s="515" t="s">
        <v>595</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outlineLevel="3" x14ac:dyDescent="0.25">
      <c r="A278" s="396"/>
      <c r="B278" s="405"/>
      <c r="C278" s="398">
        <f t="shared" si="124"/>
        <v>4</v>
      </c>
      <c r="D278" s="423"/>
      <c r="E278" s="480">
        <v>2</v>
      </c>
      <c r="F278" s="480"/>
      <c r="G278" s="423"/>
      <c r="H278" s="428"/>
      <c r="I278" s="428">
        <v>4</v>
      </c>
      <c r="J278" s="515" t="s">
        <v>596</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outlineLevel="3" x14ac:dyDescent="0.25">
      <c r="A279" s="396"/>
      <c r="B279" s="405"/>
      <c r="C279" s="398">
        <f t="shared" si="124"/>
        <v>4</v>
      </c>
      <c r="D279" s="423"/>
      <c r="E279" s="480">
        <v>2</v>
      </c>
      <c r="F279" s="480"/>
      <c r="G279" s="423"/>
      <c r="H279" s="428"/>
      <c r="I279" s="428">
        <v>5</v>
      </c>
      <c r="J279" s="515" t="s">
        <v>597</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outlineLevel="3" x14ac:dyDescent="0.25">
      <c r="A280" s="396"/>
      <c r="B280" s="405"/>
      <c r="C280" s="398">
        <f t="shared" si="124"/>
        <v>4</v>
      </c>
      <c r="D280" s="423"/>
      <c r="E280" s="480">
        <v>2</v>
      </c>
      <c r="F280" s="480"/>
      <c r="G280" s="423"/>
      <c r="H280" s="428"/>
      <c r="I280" s="428">
        <v>6</v>
      </c>
      <c r="J280" s="515" t="s">
        <v>598</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outlineLevel="3" x14ac:dyDescent="0.25">
      <c r="A281" s="396"/>
      <c r="B281" s="405"/>
      <c r="C281" s="398">
        <f t="shared" si="124"/>
        <v>4</v>
      </c>
      <c r="D281" s="423"/>
      <c r="E281" s="480">
        <v>2</v>
      </c>
      <c r="F281" s="480"/>
      <c r="G281" s="423"/>
      <c r="H281" s="428"/>
      <c r="I281" s="428">
        <v>7</v>
      </c>
      <c r="J281" s="779" t="s">
        <v>599</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outlineLevel="2" x14ac:dyDescent="0.25">
      <c r="A282" s="396"/>
      <c r="B282" s="405"/>
      <c r="C282" s="398">
        <f>INT($C$241)+2</f>
        <v>3</v>
      </c>
      <c r="D282" s="423"/>
      <c r="E282" s="480">
        <v>3</v>
      </c>
      <c r="F282" s="480"/>
      <c r="G282" s="423"/>
      <c r="H282" s="444" t="str">
        <f>H$262</f>
        <v>Spr</v>
      </c>
      <c r="I282" s="502">
        <v>0</v>
      </c>
      <c r="J282" s="780" t="s">
        <v>586</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outlineLevel="3" x14ac:dyDescent="0.25">
      <c r="A283" s="396"/>
      <c r="B283" s="405"/>
      <c r="C283" s="398">
        <f>INT($C$241)+3</f>
        <v>4</v>
      </c>
      <c r="D283" s="423"/>
      <c r="E283" s="480">
        <v>3</v>
      </c>
      <c r="F283" s="480"/>
      <c r="G283" s="423"/>
      <c r="H283" s="428"/>
      <c r="I283" s="502">
        <v>1</v>
      </c>
      <c r="J283" s="781" t="s">
        <v>587</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outlineLevel="3" x14ac:dyDescent="0.25">
      <c r="A284" s="396"/>
      <c r="B284" s="405"/>
      <c r="C284" s="398">
        <f t="shared" ref="C284:C289" si="131">INT($C$241+3)</f>
        <v>4</v>
      </c>
      <c r="D284" s="423"/>
      <c r="E284" s="480">
        <v>3</v>
      </c>
      <c r="F284" s="480"/>
      <c r="G284" s="423"/>
      <c r="H284" s="428"/>
      <c r="I284" s="502">
        <v>2</v>
      </c>
      <c r="J284" s="781" t="s">
        <v>594</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outlineLevel="3" x14ac:dyDescent="0.25">
      <c r="A285" s="396"/>
      <c r="B285" s="405"/>
      <c r="C285" s="398">
        <f t="shared" si="131"/>
        <v>4</v>
      </c>
      <c r="D285" s="423"/>
      <c r="E285" s="480">
        <v>3</v>
      </c>
      <c r="F285" s="480"/>
      <c r="G285" s="423"/>
      <c r="H285" s="428"/>
      <c r="I285" s="502">
        <v>3</v>
      </c>
      <c r="J285" s="781" t="s">
        <v>595</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outlineLevel="3" x14ac:dyDescent="0.25">
      <c r="A286" s="396"/>
      <c r="B286" s="405"/>
      <c r="C286" s="398">
        <f t="shared" si="131"/>
        <v>4</v>
      </c>
      <c r="D286" s="423"/>
      <c r="E286" s="480">
        <v>3</v>
      </c>
      <c r="F286" s="480"/>
      <c r="G286" s="423"/>
      <c r="H286" s="428"/>
      <c r="I286" s="502">
        <v>4</v>
      </c>
      <c r="J286" s="781" t="s">
        <v>596</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outlineLevel="3" x14ac:dyDescent="0.25">
      <c r="A287" s="396"/>
      <c r="B287" s="405"/>
      <c r="C287" s="398">
        <f t="shared" si="131"/>
        <v>4</v>
      </c>
      <c r="D287" s="423"/>
      <c r="E287" s="480">
        <v>3</v>
      </c>
      <c r="F287" s="480"/>
      <c r="G287" s="423"/>
      <c r="H287" s="428"/>
      <c r="I287" s="502">
        <v>5</v>
      </c>
      <c r="J287" s="781" t="s">
        <v>597</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outlineLevel="3" x14ac:dyDescent="0.25">
      <c r="A288" s="396"/>
      <c r="B288" s="405"/>
      <c r="C288" s="398">
        <f t="shared" si="131"/>
        <v>4</v>
      </c>
      <c r="D288" s="423"/>
      <c r="E288" s="480">
        <v>3</v>
      </c>
      <c r="F288" s="480"/>
      <c r="G288" s="423"/>
      <c r="H288" s="428"/>
      <c r="I288" s="502">
        <v>6</v>
      </c>
      <c r="J288" s="781" t="s">
        <v>598</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outlineLevel="3" x14ac:dyDescent="0.25">
      <c r="A289" s="396"/>
      <c r="B289" s="405"/>
      <c r="C289" s="398">
        <f t="shared" si="131"/>
        <v>4</v>
      </c>
      <c r="D289" s="423"/>
      <c r="E289" s="480">
        <v>3</v>
      </c>
      <c r="F289" s="480"/>
      <c r="G289" s="423"/>
      <c r="H289" s="428"/>
      <c r="I289" s="502">
        <v>7</v>
      </c>
      <c r="J289" s="781" t="s">
        <v>599</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459</v>
      </c>
      <c r="AQ290" s="408"/>
      <c r="AR290" s="396"/>
      <c r="AS290" s="396"/>
      <c r="AT290" s="396"/>
    </row>
    <row r="291" spans="1:46" outlineLevel="2" x14ac:dyDescent="0.25">
      <c r="A291" s="396"/>
      <c r="B291" s="405"/>
      <c r="C291" s="398">
        <f>INT($C$241)+2</f>
        <v>3</v>
      </c>
      <c r="D291" s="423"/>
      <c r="E291" s="480" t="s">
        <v>578</v>
      </c>
      <c r="F291" s="480"/>
      <c r="G291" s="423"/>
      <c r="H291" s="496" t="s">
        <v>579</v>
      </c>
      <c r="I291" s="451" t="s">
        <v>580</v>
      </c>
      <c r="J291" s="451"/>
      <c r="K291" s="428"/>
      <c r="L291" s="428"/>
      <c r="M291" s="428"/>
      <c r="N291" s="451" t="s">
        <v>600</v>
      </c>
      <c r="O291" s="451"/>
      <c r="P291" s="451"/>
      <c r="Q291" s="451"/>
      <c r="R291" s="428" t="s">
        <v>601</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outlineLevel="2" collapsed="1" x14ac:dyDescent="0.25">
      <c r="A292" s="396"/>
      <c r="B292" s="405"/>
      <c r="C292" s="398">
        <f>INT($C$241)+2</f>
        <v>3</v>
      </c>
      <c r="D292" s="423"/>
      <c r="E292" s="480">
        <v>1</v>
      </c>
      <c r="F292" s="480"/>
      <c r="G292" s="423"/>
      <c r="H292" s="444" t="str">
        <f>H$260</f>
        <v>Aut</v>
      </c>
      <c r="I292" s="428">
        <v>0</v>
      </c>
      <c r="J292" s="428" t="s">
        <v>602</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603</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604</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589</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590</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591</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592</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593</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outlineLevel="2" collapsed="1" x14ac:dyDescent="0.25">
      <c r="A300" s="396"/>
      <c r="B300" s="405"/>
      <c r="C300" s="398">
        <f>INT($C$241)+2</f>
        <v>3</v>
      </c>
      <c r="D300" s="423"/>
      <c r="E300" s="480">
        <v>2</v>
      </c>
      <c r="F300" s="480"/>
      <c r="G300" s="423"/>
      <c r="H300" s="444" t="str">
        <f>H$261</f>
        <v>Win</v>
      </c>
      <c r="I300" s="428">
        <v>0</v>
      </c>
      <c r="J300" s="428" t="s">
        <v>602</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603</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604</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589</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590</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591</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592</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593</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outlineLevel="2" collapsed="1" x14ac:dyDescent="0.25">
      <c r="A308" s="396"/>
      <c r="B308" s="405"/>
      <c r="C308" s="398">
        <f>INT($C$241)+2</f>
        <v>3</v>
      </c>
      <c r="D308" s="423"/>
      <c r="E308" s="480">
        <v>3</v>
      </c>
      <c r="F308" s="480"/>
      <c r="G308" s="423"/>
      <c r="H308" s="444" t="str">
        <f>H$262</f>
        <v>Spr</v>
      </c>
      <c r="I308" s="428">
        <v>0</v>
      </c>
      <c r="J308" s="428" t="s">
        <v>602</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603</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604</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589</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590</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591</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592</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593</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459</v>
      </c>
      <c r="AQ316" s="408"/>
      <c r="AR316" s="396"/>
      <c r="AS316" s="396"/>
      <c r="AT316" s="396"/>
    </row>
    <row r="317" spans="1:46" outlineLevel="2" collapsed="1" x14ac:dyDescent="0.25">
      <c r="A317" s="396"/>
      <c r="B317" s="405"/>
      <c r="C317" s="398">
        <f>INT($C$241+3)</f>
        <v>4</v>
      </c>
      <c r="D317" s="423"/>
      <c r="E317" s="480"/>
      <c r="F317" s="480"/>
      <c r="G317" s="423"/>
      <c r="H317" s="496" t="s">
        <v>605</v>
      </c>
      <c r="I317" s="451" t="s">
        <v>606</v>
      </c>
      <c r="J317" s="450"/>
      <c r="K317" s="428"/>
      <c r="L317" s="428"/>
      <c r="M317" s="428"/>
      <c r="N317" s="428"/>
      <c r="O317" s="1059" t="s">
        <v>607</v>
      </c>
      <c r="P317" s="1060"/>
      <c r="Q317" s="1060"/>
      <c r="R317" s="1060"/>
      <c r="S317" s="1060"/>
      <c r="T317" s="1060"/>
      <c r="U317" s="1060"/>
      <c r="V317" s="1060"/>
      <c r="W317" s="1060"/>
      <c r="X317" s="1061"/>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2"/>
      <c r="P318" s="1063"/>
      <c r="Q318" s="1063"/>
      <c r="R318" s="1063"/>
      <c r="S318" s="1063"/>
      <c r="T318" s="1063"/>
      <c r="U318" s="1063"/>
      <c r="V318" s="1063"/>
      <c r="W318" s="1063"/>
      <c r="X318" s="1064"/>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608</v>
      </c>
      <c r="I319" s="428">
        <v>1</v>
      </c>
      <c r="J319" s="428" t="b">
        <f>COUNTA(K319:M319)&gt;0</f>
        <v>0</v>
      </c>
      <c r="K319" s="445"/>
      <c r="L319" s="445"/>
      <c r="M319" s="445"/>
      <c r="N319" s="428"/>
      <c r="O319" s="1062"/>
      <c r="P319" s="1063"/>
      <c r="Q319" s="1063"/>
      <c r="R319" s="1063"/>
      <c r="S319" s="1063"/>
      <c r="T319" s="1063"/>
      <c r="U319" s="1063"/>
      <c r="V319" s="1063"/>
      <c r="W319" s="1063"/>
      <c r="X319" s="1064"/>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5"/>
      <c r="P320" s="1066"/>
      <c r="Q320" s="1066"/>
      <c r="R320" s="1066"/>
      <c r="S320" s="1066"/>
      <c r="T320" s="1066"/>
      <c r="U320" s="1066"/>
      <c r="V320" s="1066"/>
      <c r="W320" s="1066"/>
      <c r="X320" s="1067"/>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459</v>
      </c>
      <c r="AQ321" s="408"/>
      <c r="AR321" s="396"/>
      <c r="AS321" s="396"/>
      <c r="AT321" s="396"/>
    </row>
    <row r="322" spans="1:46" outlineLevel="2" collapsed="1" x14ac:dyDescent="0.25">
      <c r="A322" s="396"/>
      <c r="B322" s="405"/>
      <c r="C322" s="398">
        <f>INT($C$241+3)</f>
        <v>4</v>
      </c>
      <c r="D322" s="423"/>
      <c r="E322" s="480"/>
      <c r="F322" s="480"/>
      <c r="G322" s="423"/>
      <c r="H322" s="496" t="s">
        <v>579</v>
      </c>
      <c r="I322" s="428" t="s">
        <v>609</v>
      </c>
      <c r="J322" s="428"/>
      <c r="K322" s="428"/>
      <c r="L322" s="428"/>
      <c r="M322" s="428"/>
      <c r="N322" s="451" t="s">
        <v>610</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611</v>
      </c>
      <c r="M323" s="444">
        <f>$L$453-1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459</v>
      </c>
      <c r="AQ326" s="408"/>
      <c r="AR326" s="396"/>
      <c r="AS326" s="396"/>
      <c r="AT326" s="396"/>
    </row>
    <row r="327" spans="1:46" outlineLevel="2" collapsed="1" x14ac:dyDescent="0.25">
      <c r="A327" s="396"/>
      <c r="B327" s="405"/>
      <c r="C327" s="398">
        <f>INT($C$241+3)</f>
        <v>4</v>
      </c>
      <c r="D327" s="423"/>
      <c r="E327" s="480"/>
      <c r="F327" s="480"/>
      <c r="G327" s="423"/>
      <c r="H327" s="539" t="s">
        <v>612</v>
      </c>
      <c r="I327" s="444" t="s">
        <v>556</v>
      </c>
      <c r="J327" s="428"/>
      <c r="K327" s="430" t="s">
        <v>613</v>
      </c>
      <c r="L327" s="444">
        <f>COUNTA($H$328:$H$331)</f>
        <v>3</v>
      </c>
      <c r="M327" s="431">
        <v>-6</v>
      </c>
      <c r="N327" s="428"/>
      <c r="O327" s="428"/>
      <c r="P327" s="428"/>
      <c r="Q327" s="428"/>
      <c r="R327" s="451" t="s">
        <v>614</v>
      </c>
      <c r="S327" s="450"/>
      <c r="T327" s="450"/>
      <c r="U327" s="450"/>
      <c r="V327" s="428"/>
      <c r="W327" s="428" t="s">
        <v>615</v>
      </c>
      <c r="X327" s="428" t="s">
        <v>616</v>
      </c>
      <c r="Y327" s="428" t="s">
        <v>617</v>
      </c>
      <c r="Z327" s="428" t="s">
        <v>618</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619</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896</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897</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459</v>
      </c>
      <c r="AQ331" s="408"/>
      <c r="AR331" s="396"/>
      <c r="AS331" s="396"/>
      <c r="AT331" s="396"/>
    </row>
    <row r="332" spans="1:46" outlineLevel="1" collapsed="1" x14ac:dyDescent="0.25">
      <c r="A332" s="396"/>
      <c r="B332" s="405"/>
      <c r="C332" s="398">
        <f>INT($C$241)+1</f>
        <v>2</v>
      </c>
      <c r="D332" s="423"/>
      <c r="E332" s="480"/>
      <c r="F332" s="480"/>
      <c r="G332" s="423"/>
      <c r="H332" s="483" t="s">
        <v>620</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455</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hidden="1" outlineLevel="2" x14ac:dyDescent="0.25">
      <c r="A334" s="396"/>
      <c r="B334" s="405"/>
      <c r="C334" s="398">
        <f>INT($C$241+3)</f>
        <v>4</v>
      </c>
      <c r="D334" s="423"/>
      <c r="E334" s="480"/>
      <c r="F334" s="480"/>
      <c r="G334" s="423"/>
      <c r="H334" s="496"/>
      <c r="I334" s="451" t="s">
        <v>580</v>
      </c>
      <c r="J334" s="451"/>
      <c r="K334" s="428"/>
      <c r="L334" s="428"/>
      <c r="M334" s="428"/>
      <c r="N334" s="451" t="s">
        <v>621</v>
      </c>
      <c r="O334" s="451"/>
      <c r="P334" s="451"/>
      <c r="Q334" s="451"/>
      <c r="R334" s="428"/>
      <c r="S334" s="428"/>
      <c r="T334" s="428"/>
      <c r="U334" s="428"/>
      <c r="V334" s="428" t="s">
        <v>622</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602</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603</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604</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589</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590</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591</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592</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593</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hidden="1"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459</v>
      </c>
      <c r="AQ343" s="408"/>
      <c r="AR343" s="396"/>
      <c r="AS343" s="396"/>
      <c r="AT343" s="396"/>
    </row>
    <row r="344" spans="1:46" hidden="1" outlineLevel="2" collapsed="1" x14ac:dyDescent="0.25">
      <c r="A344" s="396"/>
      <c r="B344" s="405"/>
      <c r="C344" s="398">
        <f>INT($C$241+3)</f>
        <v>4</v>
      </c>
      <c r="D344" s="423"/>
      <c r="E344" s="480"/>
      <c r="F344" s="480"/>
      <c r="G344" s="423"/>
      <c r="H344" s="496"/>
      <c r="I344" s="451" t="s">
        <v>580</v>
      </c>
      <c r="J344" s="451"/>
      <c r="K344" s="428"/>
      <c r="L344" s="428"/>
      <c r="M344" s="428"/>
      <c r="N344" s="451" t="s">
        <v>901</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602</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603</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604</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589</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590</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591</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592</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593</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hidden="1"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459</v>
      </c>
      <c r="AQ353" s="408"/>
      <c r="AR353" s="396"/>
      <c r="AS353" s="396"/>
      <c r="AT353" s="396"/>
    </row>
    <row r="354" spans="1:46" hidden="1" outlineLevel="2" collapsed="1" x14ac:dyDescent="0.25">
      <c r="A354" s="396"/>
      <c r="B354" s="405"/>
      <c r="C354" s="398">
        <f>INT($C$241+3)</f>
        <v>4</v>
      </c>
      <c r="D354" s="423"/>
      <c r="E354" s="480"/>
      <c r="F354" s="480"/>
      <c r="G354" s="423"/>
      <c r="H354" s="496"/>
      <c r="I354" s="451" t="s">
        <v>580</v>
      </c>
      <c r="J354" s="451"/>
      <c r="K354" s="428"/>
      <c r="L354" s="428"/>
      <c r="M354" s="428"/>
      <c r="N354" s="451" t="s">
        <v>623</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602</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603</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604</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589</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590</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591</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592</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593</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hidden="1"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459</v>
      </c>
      <c r="AQ363" s="408"/>
      <c r="AR363" s="396"/>
      <c r="AS363" s="396"/>
      <c r="AT363" s="396"/>
    </row>
    <row r="364" spans="1:46" hidden="1" outlineLevel="2" x14ac:dyDescent="0.25">
      <c r="A364" s="396"/>
      <c r="B364" s="405"/>
      <c r="C364" s="398">
        <f t="shared" ref="C364:C369" si="145">INT($C$241)+3</f>
        <v>4</v>
      </c>
      <c r="D364" s="423"/>
      <c r="E364" s="480"/>
      <c r="F364" s="480"/>
      <c r="G364" s="423"/>
      <c r="H364" s="428" t="s">
        <v>624</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hidden="1" outlineLevel="2" x14ac:dyDescent="0.25">
      <c r="A365" s="396"/>
      <c r="B365" s="405"/>
      <c r="C365" s="398">
        <f t="shared" si="145"/>
        <v>4</v>
      </c>
      <c r="D365" s="423"/>
      <c r="E365" s="480"/>
      <c r="F365" s="480"/>
      <c r="G365" s="423"/>
      <c r="H365" s="428" t="s">
        <v>625</v>
      </c>
      <c r="I365" s="428">
        <v>55</v>
      </c>
      <c r="J365" s="428" t="s">
        <v>626</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627</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628</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629</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630</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631</v>
      </c>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ht="15" hidden="1" customHeight="1" outlineLevel="3" x14ac:dyDescent="0.25">
      <c r="A372" s="396"/>
      <c r="B372" s="405"/>
      <c r="C372" s="398">
        <v>4</v>
      </c>
      <c r="D372" s="423"/>
      <c r="E372" s="480"/>
      <c r="F372" s="480"/>
      <c r="G372" s="423"/>
      <c r="H372" s="543" t="s">
        <v>632</v>
      </c>
      <c r="I372" s="461">
        <v>1</v>
      </c>
      <c r="J372" s="428"/>
      <c r="K372" s="1068" t="s">
        <v>633</v>
      </c>
      <c r="L372" s="1069"/>
      <c r="M372" s="1070"/>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26.25" hidden="1" customHeight="1" outlineLevel="3" x14ac:dyDescent="0.25">
      <c r="A373" s="396"/>
      <c r="B373" s="405"/>
      <c r="C373" s="398">
        <f t="shared" ref="C373:C388" si="146">INT($C$241)+3</f>
        <v>4</v>
      </c>
      <c r="D373" s="423"/>
      <c r="E373" s="480"/>
      <c r="F373" s="480"/>
      <c r="G373" s="423"/>
      <c r="H373" s="543" t="s">
        <v>634</v>
      </c>
      <c r="I373" s="461">
        <v>1</v>
      </c>
      <c r="J373" s="428"/>
      <c r="K373" s="1071"/>
      <c r="L373" s="1072"/>
      <c r="M373" s="1073"/>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s="731" customFormat="1" hidden="1" outlineLevel="3" x14ac:dyDescent="0.25">
      <c r="A374" s="396"/>
      <c r="B374" s="405"/>
      <c r="C374" s="398"/>
      <c r="D374" s="423"/>
      <c r="E374" s="480"/>
      <c r="F374" s="480"/>
      <c r="G374" s="423"/>
      <c r="H374" s="543" t="s">
        <v>1159</v>
      </c>
      <c r="I374" s="428" t="s">
        <v>1160</v>
      </c>
      <c r="J374" s="428" t="s">
        <v>1161</v>
      </c>
      <c r="K374" s="1024"/>
      <c r="L374" s="1025"/>
      <c r="M374" s="1026"/>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1162</v>
      </c>
      <c r="I375" s="544" t="b">
        <v>0</v>
      </c>
      <c r="J375" s="445" t="b">
        <v>0</v>
      </c>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603</v>
      </c>
      <c r="I376" s="544" t="b">
        <v>0</v>
      </c>
      <c r="J376" s="445" t="b">
        <v>0</v>
      </c>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604</v>
      </c>
      <c r="I377" s="544" t="b">
        <v>0</v>
      </c>
      <c r="J377" s="445" t="b">
        <v>0</v>
      </c>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589</v>
      </c>
      <c r="I378" s="544" t="b">
        <v>0</v>
      </c>
      <c r="J378" s="445" t="b">
        <v>0</v>
      </c>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590</v>
      </c>
      <c r="I379" s="544" t="b">
        <v>0</v>
      </c>
      <c r="J379" s="445" t="b">
        <v>0</v>
      </c>
      <c r="K379" s="428"/>
      <c r="L379" s="428"/>
      <c r="M379" s="428"/>
      <c r="N379" s="42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591</v>
      </c>
      <c r="I380" s="544" t="b">
        <v>0</v>
      </c>
      <c r="J380" s="445" t="b">
        <v>0</v>
      </c>
      <c r="K380" s="428"/>
      <c r="L380" s="428"/>
      <c r="M380" s="428"/>
      <c r="N380" s="428"/>
      <c r="O380" s="500"/>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430" t="s">
        <v>592</v>
      </c>
      <c r="I381" s="544" t="b">
        <v>0</v>
      </c>
      <c r="J381" s="445" t="b">
        <v>0</v>
      </c>
      <c r="K381" s="428"/>
      <c r="L381" s="428"/>
      <c r="M381" s="428"/>
      <c r="N381" s="502"/>
      <c r="O381" s="848"/>
      <c r="P381" s="1083" t="s">
        <v>1009</v>
      </c>
      <c r="Q381" s="1083"/>
      <c r="R381" s="1083"/>
      <c r="S381" s="1083"/>
      <c r="T381" s="1083"/>
      <c r="U381" s="1083"/>
      <c r="V381" s="1083"/>
      <c r="W381" s="1083"/>
      <c r="X381" s="1083"/>
      <c r="Y381" s="1083"/>
      <c r="Z381" s="1084"/>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430" t="s">
        <v>593</v>
      </c>
      <c r="I382" s="544" t="b">
        <v>0</v>
      </c>
      <c r="J382" s="445" t="b">
        <v>0</v>
      </c>
      <c r="K382" s="428"/>
      <c r="L382" s="428"/>
      <c r="M382" s="428"/>
      <c r="N382" s="502"/>
      <c r="O382" s="848"/>
      <c r="P382" s="1085"/>
      <c r="Q382" s="1085"/>
      <c r="R382" s="1085"/>
      <c r="S382" s="1085"/>
      <c r="T382" s="1085"/>
      <c r="U382" s="1085"/>
      <c r="V382" s="1085"/>
      <c r="W382" s="1085"/>
      <c r="X382" s="1085"/>
      <c r="Y382" s="1085"/>
      <c r="Z382" s="1086"/>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t="15" hidden="1" customHeight="1" outlineLevel="3" x14ac:dyDescent="0.25">
      <c r="A383" s="396"/>
      <c r="B383" s="405"/>
      <c r="C383" s="398">
        <f t="shared" si="146"/>
        <v>4</v>
      </c>
      <c r="D383" s="423"/>
      <c r="E383" s="480"/>
      <c r="F383" s="480"/>
      <c r="G383" s="423"/>
      <c r="H383" s="500"/>
      <c r="I383" s="500"/>
      <c r="J383" s="500"/>
      <c r="K383" s="500"/>
      <c r="L383" s="500"/>
      <c r="M383" s="500"/>
      <c r="N383" s="730"/>
      <c r="O383" s="849"/>
      <c r="P383" s="1085"/>
      <c r="Q383" s="1085"/>
      <c r="R383" s="1085"/>
      <c r="S383" s="1085"/>
      <c r="T383" s="1085"/>
      <c r="U383" s="1085"/>
      <c r="V383" s="1085"/>
      <c r="W383" s="1085"/>
      <c r="X383" s="1085"/>
      <c r="Y383" s="1085"/>
      <c r="Z383" s="1086"/>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t="15" hidden="1" customHeight="1" outlineLevel="3" x14ac:dyDescent="0.25">
      <c r="A384" s="396"/>
      <c r="B384" s="405"/>
      <c r="C384" s="398">
        <f t="shared" si="146"/>
        <v>4</v>
      </c>
      <c r="D384" s="423"/>
      <c r="E384" s="480"/>
      <c r="F384" s="480"/>
      <c r="G384" s="423"/>
      <c r="H384" s="594" t="s">
        <v>635</v>
      </c>
      <c r="I384" s="594"/>
      <c r="J384" s="594"/>
      <c r="K384" s="594"/>
      <c r="L384" s="594"/>
      <c r="M384" s="594"/>
      <c r="N384" s="594"/>
      <c r="O384" s="847"/>
      <c r="P384" s="1085"/>
      <c r="Q384" s="1085"/>
      <c r="R384" s="1085"/>
      <c r="S384" s="1085"/>
      <c r="T384" s="1085"/>
      <c r="U384" s="1085"/>
      <c r="V384" s="1085"/>
      <c r="W384" s="1085"/>
      <c r="X384" s="1085"/>
      <c r="Y384" s="1085"/>
      <c r="Z384" s="1086"/>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02"/>
      <c r="I385" s="545"/>
      <c r="J385" s="545"/>
      <c r="K385" s="546" t="s">
        <v>636</v>
      </c>
      <c r="L385" s="450"/>
      <c r="M385" s="450"/>
      <c r="N385" s="547"/>
      <c r="O385" s="845"/>
      <c r="P385" s="1085"/>
      <c r="Q385" s="1085"/>
      <c r="R385" s="1085"/>
      <c r="S385" s="1085"/>
      <c r="T385" s="1085"/>
      <c r="U385" s="1085"/>
      <c r="V385" s="1085"/>
      <c r="W385" s="1085"/>
      <c r="X385" s="1085"/>
      <c r="Y385" s="1085"/>
      <c r="Z385" s="1086"/>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02"/>
      <c r="I386" s="548" t="s">
        <v>612</v>
      </c>
      <c r="J386" s="548" t="s">
        <v>637</v>
      </c>
      <c r="K386" s="549" t="s">
        <v>638</v>
      </c>
      <c r="L386" s="444" t="s">
        <v>639</v>
      </c>
      <c r="M386" s="444" t="s">
        <v>640</v>
      </c>
      <c r="N386" s="550" t="s">
        <v>612</v>
      </c>
      <c r="O386" s="846"/>
      <c r="P386" s="1085"/>
      <c r="Q386" s="1085"/>
      <c r="R386" s="1085"/>
      <c r="S386" s="1085"/>
      <c r="T386" s="1085"/>
      <c r="U386" s="1085"/>
      <c r="V386" s="1085"/>
      <c r="W386" s="1085"/>
      <c r="X386" s="1085"/>
      <c r="Y386" s="1085"/>
      <c r="Z386" s="1086"/>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idden="1" outlineLevel="3" x14ac:dyDescent="0.25">
      <c r="A387" s="396"/>
      <c r="B387" s="405"/>
      <c r="C387" s="398">
        <f t="shared" si="146"/>
        <v>4</v>
      </c>
      <c r="D387" s="423"/>
      <c r="E387" s="480"/>
      <c r="F387" s="480"/>
      <c r="G387" s="423"/>
      <c r="H387" s="551" t="s">
        <v>490</v>
      </c>
      <c r="I387" s="544" t="b">
        <v>1</v>
      </c>
      <c r="J387" s="544" t="b">
        <v>1</v>
      </c>
      <c r="K387" s="549" t="b">
        <v>0</v>
      </c>
      <c r="L387" s="445" t="b">
        <v>1</v>
      </c>
      <c r="M387" s="445" t="b">
        <v>1</v>
      </c>
      <c r="N387" s="552" t="b">
        <v>1</v>
      </c>
      <c r="O387" s="846"/>
      <c r="P387" s="1085"/>
      <c r="Q387" s="1085"/>
      <c r="R387" s="1085"/>
      <c r="S387" s="1085"/>
      <c r="T387" s="1085"/>
      <c r="U387" s="1085"/>
      <c r="V387" s="1085"/>
      <c r="W387" s="1085"/>
      <c r="X387" s="1085"/>
      <c r="Y387" s="1085"/>
      <c r="Z387" s="1086"/>
      <c r="AA387" s="525"/>
      <c r="AB387" s="428"/>
      <c r="AC387" s="428"/>
      <c r="AD387" s="428"/>
      <c r="AE387" s="428"/>
      <c r="AF387" s="428"/>
      <c r="AG387" s="428"/>
      <c r="AH387" s="428"/>
      <c r="AI387" s="428"/>
      <c r="AJ387" s="428"/>
      <c r="AK387" s="428"/>
      <c r="AL387" s="428"/>
      <c r="AM387" s="428"/>
      <c r="AN387" s="428"/>
      <c r="AO387" s="428"/>
      <c r="AP387" s="423"/>
      <c r="AQ387" s="408"/>
      <c r="AR387" s="396"/>
      <c r="AS387" s="396"/>
      <c r="AT387" s="396"/>
    </row>
    <row r="388" spans="1:46" hidden="1" outlineLevel="3" x14ac:dyDescent="0.25">
      <c r="A388" s="396"/>
      <c r="B388" s="405"/>
      <c r="C388" s="398">
        <f t="shared" si="146"/>
        <v>4</v>
      </c>
      <c r="D388" s="423"/>
      <c r="E388" s="480"/>
      <c r="F388" s="480"/>
      <c r="G388" s="423"/>
      <c r="H388" s="551" t="s">
        <v>492</v>
      </c>
      <c r="I388" s="544" t="b">
        <v>1</v>
      </c>
      <c r="J388" s="544" t="b">
        <v>1</v>
      </c>
      <c r="K388" s="549" t="b">
        <v>0</v>
      </c>
      <c r="L388" s="445" t="b">
        <v>1</v>
      </c>
      <c r="M388" s="445" t="b">
        <v>1</v>
      </c>
      <c r="N388" s="552" t="b">
        <v>1</v>
      </c>
      <c r="O388" s="846"/>
      <c r="P388" s="1087"/>
      <c r="Q388" s="1087"/>
      <c r="R388" s="1087"/>
      <c r="S388" s="1087"/>
      <c r="T388" s="1087"/>
      <c r="U388" s="1087"/>
      <c r="V388" s="1087"/>
      <c r="W388" s="1087"/>
      <c r="X388" s="1087"/>
      <c r="Y388" s="1087"/>
      <c r="Z388" s="1088"/>
      <c r="AA388" s="525"/>
      <c r="AB388" s="428"/>
      <c r="AC388" s="428"/>
      <c r="AD388" s="428"/>
      <c r="AE388" s="428"/>
      <c r="AF388" s="428"/>
      <c r="AG388" s="428"/>
      <c r="AH388" s="428"/>
      <c r="AI388" s="428"/>
      <c r="AJ388" s="428"/>
      <c r="AK388" s="428"/>
      <c r="AL388" s="428"/>
      <c r="AM388" s="428"/>
      <c r="AN388" s="428"/>
      <c r="AO388" s="428"/>
      <c r="AP388" s="423"/>
      <c r="AQ388" s="408"/>
      <c r="AR388" s="396"/>
      <c r="AS388" s="396"/>
      <c r="AT388" s="396"/>
    </row>
    <row r="389" spans="1:46" ht="5.0999999999999996" hidden="1" customHeight="1" outlineLevel="2" x14ac:dyDescent="0.25">
      <c r="A389" s="396"/>
      <c r="B389" s="405"/>
      <c r="C389" s="398">
        <f>INT($C$241)+2.005</f>
        <v>3.0049999999999999</v>
      </c>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t="s">
        <v>459</v>
      </c>
      <c r="AQ389" s="408"/>
      <c r="AR389" s="396"/>
      <c r="AS389" s="396"/>
      <c r="AT389" s="396"/>
    </row>
    <row r="390" spans="1:46" outlineLevel="1" collapsed="1" x14ac:dyDescent="0.25">
      <c r="A390" s="396"/>
      <c r="B390" s="405"/>
      <c r="C390" s="398">
        <f>INT($C$241)+1</f>
        <v>2</v>
      </c>
      <c r="D390" s="423"/>
      <c r="E390" s="480"/>
      <c r="F390" s="480"/>
      <c r="G390" s="423"/>
      <c r="H390" s="483" t="s">
        <v>991</v>
      </c>
      <c r="I390" s="441"/>
      <c r="J390" s="441"/>
      <c r="K390" s="411"/>
      <c r="L390" s="411"/>
      <c r="M390" s="411"/>
      <c r="N390" s="411"/>
      <c r="O390" s="411"/>
      <c r="P390" s="411"/>
      <c r="Q390" s="411"/>
      <c r="R390" s="411"/>
      <c r="S390" s="411"/>
      <c r="T390" s="411"/>
      <c r="U390" s="411"/>
      <c r="V390" s="411"/>
      <c r="W390" s="411"/>
      <c r="X390" s="411"/>
      <c r="Y390" s="411"/>
      <c r="Z390" s="472"/>
      <c r="AA390" s="472"/>
      <c r="AB390" s="472"/>
      <c r="AC390" s="472"/>
      <c r="AD390" s="472"/>
      <c r="AE390" s="472"/>
      <c r="AF390" s="472"/>
      <c r="AG390" s="472"/>
      <c r="AH390" s="472"/>
      <c r="AI390" s="472"/>
      <c r="AJ390" s="472"/>
      <c r="AK390" s="472"/>
      <c r="AL390" s="472"/>
      <c r="AM390" s="472"/>
      <c r="AN390" s="472"/>
      <c r="AO390" s="472"/>
      <c r="AP390" s="423"/>
      <c r="AQ390" s="408"/>
      <c r="AR390" s="396"/>
      <c r="AS390" s="396"/>
      <c r="AT390" s="396"/>
    </row>
    <row r="391" spans="1:46" ht="5.0999999999999996" hidden="1" customHeight="1" outlineLevel="3" x14ac:dyDescent="0.25">
      <c r="A391" s="396"/>
      <c r="B391" s="405"/>
      <c r="C391" s="398">
        <f>INT($C$241)+3.005</f>
        <v>4.0049999999999999</v>
      </c>
      <c r="D391" s="423" t="s">
        <v>455</v>
      </c>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c r="AF391" s="423"/>
      <c r="AG391" s="423"/>
      <c r="AH391" s="423"/>
      <c r="AI391" s="423"/>
      <c r="AJ391" s="423"/>
      <c r="AK391" s="423"/>
      <c r="AL391" s="423"/>
      <c r="AM391" s="423"/>
      <c r="AN391" s="423"/>
      <c r="AO391" s="423"/>
      <c r="AP391" s="423"/>
      <c r="AQ391" s="408"/>
      <c r="AR391" s="396"/>
      <c r="AS391" s="396"/>
      <c r="AT391" s="396"/>
    </row>
    <row r="392" spans="1:46" hidden="1" outlineLevel="2" collapsed="1" x14ac:dyDescent="0.25">
      <c r="A392" s="396"/>
      <c r="B392" s="405"/>
      <c r="C392" s="398">
        <f>INT($C$241)+2</f>
        <v>3</v>
      </c>
      <c r="D392" s="423"/>
      <c r="E392" s="480"/>
      <c r="F392" s="480"/>
      <c r="G392" s="423"/>
      <c r="H392" s="496" t="s">
        <v>642</v>
      </c>
      <c r="I392" s="451" t="s">
        <v>643</v>
      </c>
      <c r="J392" s="553"/>
      <c r="K392" s="451" t="s">
        <v>885</v>
      </c>
      <c r="L392" s="451"/>
      <c r="M392" s="451"/>
      <c r="N392" s="451" t="s">
        <v>886</v>
      </c>
      <c r="O392" s="451"/>
      <c r="P392" s="451"/>
      <c r="Q392" s="451"/>
      <c r="R392" s="451" t="s">
        <v>887</v>
      </c>
      <c r="S392" s="451"/>
      <c r="T392" s="451"/>
      <c r="U392" s="451"/>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ref="C393:C403" si="147">INT($C$241)+3</f>
        <v>4</v>
      </c>
      <c r="D393" s="423"/>
      <c r="E393" s="480"/>
      <c r="F393" s="480"/>
      <c r="G393" s="423"/>
      <c r="H393" s="444" t="str">
        <f>H$260</f>
        <v>Aut</v>
      </c>
      <c r="I393" s="450">
        <v>0</v>
      </c>
      <c r="J393" s="450"/>
      <c r="K393" s="428"/>
      <c r="L393" s="428"/>
      <c r="M393" s="444"/>
      <c r="N393" s="428"/>
      <c r="O393" s="428"/>
      <c r="P393" s="428"/>
      <c r="Q393" s="428"/>
      <c r="R393" s="445">
        <v>14</v>
      </c>
      <c r="S393" s="445">
        <v>14</v>
      </c>
      <c r="T393" s="445">
        <v>14</v>
      </c>
      <c r="U393" s="445">
        <v>14</v>
      </c>
      <c r="V393" s="428" t="s">
        <v>888</v>
      </c>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7"/>
        <v>4</v>
      </c>
      <c r="D394" s="423"/>
      <c r="E394" s="480"/>
      <c r="F394" s="480"/>
      <c r="G394" s="423"/>
      <c r="H394" s="444" t="str">
        <f>H$261</f>
        <v>Win</v>
      </c>
      <c r="I394" s="450"/>
      <c r="J394" s="450"/>
      <c r="K394" s="428"/>
      <c r="L394" s="428"/>
      <c r="M394" s="428"/>
      <c r="N394" s="428"/>
      <c r="O394" s="428"/>
      <c r="P394" s="428"/>
      <c r="Q394" s="428"/>
      <c r="R394" s="445">
        <v>14</v>
      </c>
      <c r="S394" s="445">
        <v>14</v>
      </c>
      <c r="T394" s="445">
        <v>14</v>
      </c>
      <c r="U394" s="445">
        <v>14</v>
      </c>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7"/>
        <v>4</v>
      </c>
      <c r="D395" s="423"/>
      <c r="E395" s="480"/>
      <c r="F395" s="480"/>
      <c r="G395" s="423"/>
      <c r="H395" s="444" t="str">
        <f>H$262</f>
        <v>Spr</v>
      </c>
      <c r="I395" s="450"/>
      <c r="J395" s="450"/>
      <c r="K395" s="428"/>
      <c r="L395" s="428"/>
      <c r="M395" s="428"/>
      <c r="N395" s="428"/>
      <c r="O395" s="428"/>
      <c r="P395" s="428"/>
      <c r="Q395" s="428"/>
      <c r="R395" s="445">
        <v>14</v>
      </c>
      <c r="S395" s="445">
        <v>14</v>
      </c>
      <c r="T395" s="445">
        <v>14</v>
      </c>
      <c r="U395" s="445">
        <v>14</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7"/>
        <v>4</v>
      </c>
      <c r="D396" s="423"/>
      <c r="E396" s="480"/>
      <c r="F396" s="480"/>
      <c r="G396" s="423"/>
      <c r="H396" s="444"/>
      <c r="I396" s="450"/>
      <c r="J396" s="450"/>
      <c r="K396" s="428"/>
      <c r="L396" s="428"/>
      <c r="M396" s="428"/>
      <c r="N396" s="42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7"/>
        <v>4</v>
      </c>
      <c r="D397" s="423"/>
      <c r="E397" s="480"/>
      <c r="F397" s="480"/>
      <c r="G397" s="423"/>
      <c r="H397" s="444" t="str">
        <f>H$260</f>
        <v>Aut</v>
      </c>
      <c r="I397" s="450">
        <v>1</v>
      </c>
      <c r="J397" s="450"/>
      <c r="K397" s="428"/>
      <c r="L397" s="428"/>
      <c r="M397" s="428"/>
      <c r="N397" s="428"/>
      <c r="O397" s="428"/>
      <c r="P397" s="428"/>
      <c r="Q397" s="428"/>
      <c r="R397" s="445">
        <f>134-28</f>
        <v>106</v>
      </c>
      <c r="S397" s="445">
        <f t="shared" ref="S397:U399" si="148">134-28</f>
        <v>106</v>
      </c>
      <c r="T397" s="445">
        <f t="shared" si="148"/>
        <v>106</v>
      </c>
      <c r="U397" s="445">
        <f t="shared" si="148"/>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7"/>
        <v>4</v>
      </c>
      <c r="D398" s="423"/>
      <c r="E398" s="480"/>
      <c r="F398" s="480"/>
      <c r="G398" s="423"/>
      <c r="H398" s="444" t="str">
        <f>H$261</f>
        <v>Win</v>
      </c>
      <c r="I398" s="450"/>
      <c r="J398" s="450"/>
      <c r="K398" s="428"/>
      <c r="L398" s="428"/>
      <c r="M398" s="428"/>
      <c r="N398" s="428"/>
      <c r="O398" s="428"/>
      <c r="P398" s="428"/>
      <c r="Q398" s="428"/>
      <c r="R398" s="445">
        <f t="shared" ref="R398:R399" si="149">134-28</f>
        <v>106</v>
      </c>
      <c r="S398" s="445">
        <f t="shared" si="148"/>
        <v>106</v>
      </c>
      <c r="T398" s="445">
        <f t="shared" si="148"/>
        <v>106</v>
      </c>
      <c r="U398" s="445">
        <f t="shared" si="148"/>
        <v>106</v>
      </c>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7"/>
        <v>4</v>
      </c>
      <c r="D399" s="423"/>
      <c r="E399" s="480"/>
      <c r="F399" s="480"/>
      <c r="G399" s="423"/>
      <c r="H399" s="444" t="str">
        <f>H$262</f>
        <v>Spr</v>
      </c>
      <c r="I399" s="450"/>
      <c r="J399" s="450"/>
      <c r="K399" s="428"/>
      <c r="L399" s="428"/>
      <c r="M399" s="428"/>
      <c r="N399" s="428"/>
      <c r="O399" s="428"/>
      <c r="P399" s="428"/>
      <c r="Q399" s="428"/>
      <c r="R399" s="445">
        <f t="shared" si="149"/>
        <v>106</v>
      </c>
      <c r="S399" s="445">
        <f t="shared" si="148"/>
        <v>106</v>
      </c>
      <c r="T399" s="445">
        <f t="shared" si="148"/>
        <v>106</v>
      </c>
      <c r="U399" s="445">
        <f t="shared" si="148"/>
        <v>106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7"/>
        <v>4</v>
      </c>
      <c r="D400" s="423"/>
      <c r="E400" s="480"/>
      <c r="F400" s="480"/>
      <c r="G400" s="423"/>
      <c r="H400" s="444"/>
      <c r="I400" s="450"/>
      <c r="J400" s="450"/>
      <c r="K400" s="428"/>
      <c r="L400" s="428"/>
      <c r="M400" s="428"/>
      <c r="N400" s="42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7"/>
        <v>4</v>
      </c>
      <c r="D401" s="423"/>
      <c r="E401" s="480"/>
      <c r="F401" s="480"/>
      <c r="G401" s="423"/>
      <c r="H401" s="444" t="str">
        <f>H$260</f>
        <v>Aut</v>
      </c>
      <c r="I401" s="450">
        <v>2</v>
      </c>
      <c r="J401" s="450"/>
      <c r="K401" s="428"/>
      <c r="L401" s="428"/>
      <c r="M401" s="428"/>
      <c r="N401" s="428"/>
      <c r="O401" s="428"/>
      <c r="P401" s="428"/>
      <c r="Q401" s="428"/>
      <c r="R401" s="445">
        <f>254-28</f>
        <v>226</v>
      </c>
      <c r="S401" s="445">
        <f t="shared" ref="S401:U403" si="150">254-28</f>
        <v>226</v>
      </c>
      <c r="T401" s="445">
        <f t="shared" si="150"/>
        <v>226</v>
      </c>
      <c r="U401" s="445">
        <f t="shared" si="150"/>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idden="1" outlineLevel="3" x14ac:dyDescent="0.25">
      <c r="A402" s="396"/>
      <c r="B402" s="405"/>
      <c r="C402" s="398">
        <f t="shared" si="147"/>
        <v>4</v>
      </c>
      <c r="D402" s="423"/>
      <c r="E402" s="480"/>
      <c r="F402" s="480"/>
      <c r="G402" s="423"/>
      <c r="H402" s="444" t="str">
        <f>H$261</f>
        <v>Win</v>
      </c>
      <c r="I402" s="450"/>
      <c r="J402" s="450"/>
      <c r="K402" s="428"/>
      <c r="L402" s="428"/>
      <c r="M402" s="428"/>
      <c r="N402" s="428"/>
      <c r="O402" s="428"/>
      <c r="P402" s="428"/>
      <c r="Q402" s="428"/>
      <c r="R402" s="445">
        <f t="shared" ref="R402:R403" si="151">254-28</f>
        <v>226</v>
      </c>
      <c r="S402" s="445">
        <f t="shared" si="150"/>
        <v>226</v>
      </c>
      <c r="T402" s="445">
        <f t="shared" si="150"/>
        <v>226</v>
      </c>
      <c r="U402" s="445">
        <f t="shared" si="150"/>
        <v>226</v>
      </c>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3"/>
      <c r="AQ402" s="408"/>
      <c r="AR402" s="396"/>
      <c r="AS402" s="396"/>
      <c r="AT402" s="396"/>
    </row>
    <row r="403" spans="1:46" hidden="1" outlineLevel="3" x14ac:dyDescent="0.25">
      <c r="A403" s="396"/>
      <c r="B403" s="405"/>
      <c r="C403" s="398">
        <f t="shared" si="147"/>
        <v>4</v>
      </c>
      <c r="D403" s="423"/>
      <c r="E403" s="480"/>
      <c r="F403" s="480"/>
      <c r="G403" s="423"/>
      <c r="H403" s="444" t="str">
        <f>H$262</f>
        <v>Spr</v>
      </c>
      <c r="I403" s="450"/>
      <c r="J403" s="450"/>
      <c r="K403" s="428"/>
      <c r="L403" s="428"/>
      <c r="M403" s="428"/>
      <c r="N403" s="428"/>
      <c r="O403" s="428"/>
      <c r="P403" s="428"/>
      <c r="Q403" s="428"/>
      <c r="R403" s="445">
        <f t="shared" si="151"/>
        <v>226</v>
      </c>
      <c r="S403" s="445">
        <f t="shared" si="150"/>
        <v>226</v>
      </c>
      <c r="T403" s="445">
        <f t="shared" si="150"/>
        <v>226</v>
      </c>
      <c r="U403" s="445">
        <f t="shared" si="150"/>
        <v>226</v>
      </c>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3"/>
      <c r="AQ403" s="408"/>
      <c r="AR403" s="396"/>
      <c r="AS403" s="396"/>
      <c r="AT403" s="396"/>
    </row>
    <row r="404" spans="1:46" ht="5.0999999999999996" hidden="1" customHeight="1" outlineLevel="2" x14ac:dyDescent="0.25">
      <c r="A404" s="396"/>
      <c r="B404" s="405"/>
      <c r="C404" s="398">
        <f>INT($C$241)+2.005</f>
        <v>3.0049999999999999</v>
      </c>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t="s">
        <v>459</v>
      </c>
      <c r="AQ404" s="408"/>
      <c r="AR404" s="396"/>
      <c r="AS404" s="396"/>
      <c r="AT404" s="396"/>
    </row>
    <row r="405" spans="1:46" outlineLevel="1" collapsed="1" x14ac:dyDescent="0.25">
      <c r="A405" s="396"/>
      <c r="B405" s="405"/>
      <c r="C405" s="398">
        <f>INT($C$241)+1</f>
        <v>2</v>
      </c>
      <c r="D405" s="423"/>
      <c r="E405" s="480"/>
      <c r="F405" s="480"/>
      <c r="G405" s="423"/>
      <c r="H405" s="483" t="s">
        <v>641</v>
      </c>
      <c r="I405" s="441"/>
      <c r="J405" s="441"/>
      <c r="K405" s="411"/>
      <c r="L405" s="411"/>
      <c r="M405" s="411"/>
      <c r="N405" s="411"/>
      <c r="O405" s="411"/>
      <c r="P405" s="411"/>
      <c r="Q405" s="411"/>
      <c r="R405" s="411"/>
      <c r="S405" s="411"/>
      <c r="T405" s="411"/>
      <c r="U405" s="411"/>
      <c r="V405" s="411"/>
      <c r="W405" s="411"/>
      <c r="X405" s="411"/>
      <c r="Y405" s="411"/>
      <c r="Z405" s="472"/>
      <c r="AA405" s="472"/>
      <c r="AB405" s="472"/>
      <c r="AC405" s="472"/>
      <c r="AD405" s="472"/>
      <c r="AE405" s="472"/>
      <c r="AF405" s="472"/>
      <c r="AG405" s="472"/>
      <c r="AH405" s="472"/>
      <c r="AI405" s="472"/>
      <c r="AJ405" s="472"/>
      <c r="AK405" s="472"/>
      <c r="AL405" s="472"/>
      <c r="AM405" s="472"/>
      <c r="AN405" s="472"/>
      <c r="AO405" s="472"/>
      <c r="AP405" s="423"/>
      <c r="AQ405" s="408"/>
      <c r="AR405" s="396"/>
      <c r="AS405" s="396"/>
      <c r="AT405" s="396"/>
    </row>
    <row r="406" spans="1:46" ht="5.0999999999999996" hidden="1" customHeight="1" outlineLevel="3" x14ac:dyDescent="0.25">
      <c r="A406" s="396"/>
      <c r="B406" s="405"/>
      <c r="C406" s="398">
        <f>INT($C$241)+3.005</f>
        <v>4.0049999999999999</v>
      </c>
      <c r="D406" s="423" t="s">
        <v>455</v>
      </c>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23"/>
      <c r="AQ406" s="408"/>
      <c r="AR406" s="396"/>
      <c r="AS406" s="396"/>
      <c r="AT406" s="396"/>
    </row>
    <row r="407" spans="1:46" hidden="1" outlineLevel="2" collapsed="1" x14ac:dyDescent="0.25">
      <c r="A407" s="396"/>
      <c r="B407" s="405"/>
      <c r="C407" s="398">
        <f>INT($C$241)+2</f>
        <v>3</v>
      </c>
      <c r="D407" s="423"/>
      <c r="E407" s="480"/>
      <c r="F407" s="480"/>
      <c r="G407" s="423"/>
      <c r="H407" s="496" t="s">
        <v>642</v>
      </c>
      <c r="I407" s="451" t="s">
        <v>644</v>
      </c>
      <c r="J407" s="553"/>
      <c r="K407" s="554">
        <f>COUNTA($H408:$H$438)</f>
        <v>30</v>
      </c>
      <c r="L407" s="554">
        <f>COUNTA($I$408:$I$438)/K407</f>
        <v>1</v>
      </c>
      <c r="M407" s="431">
        <v>-9</v>
      </c>
      <c r="N407" s="451" t="s">
        <v>645</v>
      </c>
      <c r="O407" s="451"/>
      <c r="P407" s="451"/>
      <c r="Q407" s="451"/>
      <c r="R407" s="451"/>
      <c r="S407" s="555"/>
      <c r="T407" s="555"/>
      <c r="U407" s="555"/>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3" x14ac:dyDescent="0.25">
      <c r="A408" s="396"/>
      <c r="B408" s="405"/>
      <c r="C408" s="398">
        <f t="shared" ref="C408:C428" si="152">INT($C$241)+3</f>
        <v>4</v>
      </c>
      <c r="D408" s="423"/>
      <c r="E408" s="480"/>
      <c r="F408" s="480"/>
      <c r="G408" s="423"/>
      <c r="H408" s="444" t="str">
        <f t="shared" ref="H408:H417" si="153">H$260</f>
        <v>Aut</v>
      </c>
      <c r="I408" s="450" t="s">
        <v>895</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INT($C$241)+4</f>
        <v>5</v>
      </c>
      <c r="D409" s="423"/>
      <c r="E409" s="480"/>
      <c r="F409" s="480"/>
      <c r="G409" s="423"/>
      <c r="H409" s="444" t="str">
        <f t="shared" si="153"/>
        <v>Aut</v>
      </c>
      <c r="I409" s="450">
        <v>0</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ref="C410:C417" si="154">INT($C$241)+4</f>
        <v>5</v>
      </c>
      <c r="D410" s="423"/>
      <c r="E410" s="480"/>
      <c r="F410" s="480"/>
      <c r="G410" s="423"/>
      <c r="H410" s="444" t="str">
        <f t="shared" si="153"/>
        <v>Aut</v>
      </c>
      <c r="I410" s="450">
        <v>1</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4"/>
        <v>5</v>
      </c>
      <c r="D411" s="423"/>
      <c r="E411" s="480"/>
      <c r="F411" s="480"/>
      <c r="G411" s="423"/>
      <c r="H411" s="444" t="str">
        <f t="shared" si="153"/>
        <v>Aut</v>
      </c>
      <c r="I411" s="450">
        <v>2</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4"/>
        <v>5</v>
      </c>
      <c r="D412" s="423"/>
      <c r="E412" s="480"/>
      <c r="F412" s="480"/>
      <c r="G412" s="423"/>
      <c r="H412" s="444" t="str">
        <f t="shared" si="153"/>
        <v>Aut</v>
      </c>
      <c r="I412" s="450">
        <v>3</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4"/>
        <v>5</v>
      </c>
      <c r="D413" s="423"/>
      <c r="E413" s="480"/>
      <c r="F413" s="480"/>
      <c r="G413" s="423"/>
      <c r="H413" s="444" t="str">
        <f t="shared" si="153"/>
        <v>Aut</v>
      </c>
      <c r="I413" s="450">
        <v>4</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4"/>
        <v>5</v>
      </c>
      <c r="D414" s="423"/>
      <c r="E414" s="480"/>
      <c r="F414" s="480"/>
      <c r="G414" s="423"/>
      <c r="H414" s="444" t="str">
        <f t="shared" si="153"/>
        <v>Aut</v>
      </c>
      <c r="I414" s="450">
        <v>5</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4"/>
        <v>5</v>
      </c>
      <c r="D415" s="423"/>
      <c r="E415" s="480"/>
      <c r="F415" s="480"/>
      <c r="G415" s="423"/>
      <c r="H415" s="444" t="str">
        <f t="shared" si="153"/>
        <v>Aut</v>
      </c>
      <c r="I415" s="450">
        <v>6</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4" x14ac:dyDescent="0.25">
      <c r="A416" s="396"/>
      <c r="B416" s="405"/>
      <c r="C416" s="398">
        <f t="shared" si="154"/>
        <v>5</v>
      </c>
      <c r="D416" s="423"/>
      <c r="E416" s="480"/>
      <c r="F416" s="480"/>
      <c r="G416" s="423"/>
      <c r="H416" s="444" t="str">
        <f t="shared" si="153"/>
        <v>Aut</v>
      </c>
      <c r="I416" s="450">
        <v>7</v>
      </c>
      <c r="J416" s="450"/>
      <c r="K416" s="445">
        <v>0</v>
      </c>
      <c r="L416" s="445">
        <v>0</v>
      </c>
      <c r="M416" s="445">
        <v>0</v>
      </c>
      <c r="N416" s="445">
        <v>1</v>
      </c>
      <c r="O416" s="445">
        <v>7</v>
      </c>
      <c r="P416" s="445">
        <v>7</v>
      </c>
      <c r="Q416" s="445">
        <v>13</v>
      </c>
      <c r="R416" s="445">
        <v>2</v>
      </c>
      <c r="S416" s="445">
        <v>8</v>
      </c>
      <c r="T416" s="445">
        <v>8</v>
      </c>
      <c r="U416" s="445">
        <v>14</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 t="shared" si="154"/>
        <v>5</v>
      </c>
      <c r="D417" s="423"/>
      <c r="E417" s="480"/>
      <c r="F417" s="480"/>
      <c r="G417" s="423"/>
      <c r="H417" s="444" t="str">
        <f t="shared" si="153"/>
        <v>Aut</v>
      </c>
      <c r="I417" s="450">
        <v>8</v>
      </c>
      <c r="J417" s="450"/>
      <c r="K417" s="445">
        <v>0</v>
      </c>
      <c r="L417" s="445">
        <v>0</v>
      </c>
      <c r="M417" s="445">
        <v>0</v>
      </c>
      <c r="N417" s="445">
        <v>1</v>
      </c>
      <c r="O417" s="445">
        <v>7</v>
      </c>
      <c r="P417" s="445">
        <v>7</v>
      </c>
      <c r="Q417" s="445">
        <v>13</v>
      </c>
      <c r="R417" s="445">
        <v>2</v>
      </c>
      <c r="S417" s="445">
        <v>8</v>
      </c>
      <c r="T417" s="445">
        <v>8</v>
      </c>
      <c r="U417" s="445">
        <v>14</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3" x14ac:dyDescent="0.25">
      <c r="A418" s="396"/>
      <c r="B418" s="405"/>
      <c r="C418" s="398">
        <f t="shared" si="152"/>
        <v>4</v>
      </c>
      <c r="D418" s="423"/>
      <c r="E418" s="480"/>
      <c r="F418" s="480"/>
      <c r="G418" s="423"/>
      <c r="H418" s="444" t="str">
        <f>H$261</f>
        <v>Win</v>
      </c>
      <c r="I418" s="450" t="s">
        <v>895</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INT($C$241)+4</f>
        <v>5</v>
      </c>
      <c r="D419" s="423"/>
      <c r="E419" s="480"/>
      <c r="F419" s="480"/>
      <c r="G419" s="423"/>
      <c r="H419" s="444" t="str">
        <f t="shared" ref="H419:H427" si="155">H$261</f>
        <v>Win</v>
      </c>
      <c r="I419" s="450">
        <v>0</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ref="C420:C427" si="156">INT($C$241)+4</f>
        <v>5</v>
      </c>
      <c r="D420" s="423"/>
      <c r="E420" s="480"/>
      <c r="F420" s="480"/>
      <c r="G420" s="423"/>
      <c r="H420" s="444" t="str">
        <f t="shared" si="155"/>
        <v>Win</v>
      </c>
      <c r="I420" s="450">
        <v>1</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6"/>
        <v>5</v>
      </c>
      <c r="D421" s="423"/>
      <c r="E421" s="480"/>
      <c r="F421" s="480"/>
      <c r="G421" s="423"/>
      <c r="H421" s="444" t="str">
        <f t="shared" si="155"/>
        <v>Win</v>
      </c>
      <c r="I421" s="450">
        <v>2</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6"/>
        <v>5</v>
      </c>
      <c r="D422" s="423"/>
      <c r="E422" s="480"/>
      <c r="F422" s="480"/>
      <c r="G422" s="423"/>
      <c r="H422" s="444" t="str">
        <f t="shared" si="155"/>
        <v>Win</v>
      </c>
      <c r="I422" s="450">
        <v>3</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6"/>
        <v>5</v>
      </c>
      <c r="D423" s="423"/>
      <c r="E423" s="480"/>
      <c r="F423" s="480"/>
      <c r="G423" s="423"/>
      <c r="H423" s="444" t="str">
        <f t="shared" si="155"/>
        <v>Win</v>
      </c>
      <c r="I423" s="450">
        <v>4</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6"/>
        <v>5</v>
      </c>
      <c r="D424" s="423"/>
      <c r="E424" s="480"/>
      <c r="F424" s="480"/>
      <c r="G424" s="423"/>
      <c r="H424" s="444" t="str">
        <f t="shared" si="155"/>
        <v>Win</v>
      </c>
      <c r="I424" s="450">
        <v>5</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6"/>
        <v>5</v>
      </c>
      <c r="D425" s="423"/>
      <c r="E425" s="480"/>
      <c r="F425" s="480"/>
      <c r="G425" s="423"/>
      <c r="H425" s="444" t="str">
        <f t="shared" si="155"/>
        <v>Win</v>
      </c>
      <c r="I425" s="450">
        <v>6</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4" x14ac:dyDescent="0.25">
      <c r="A426" s="396"/>
      <c r="B426" s="405"/>
      <c r="C426" s="398">
        <f t="shared" si="156"/>
        <v>5</v>
      </c>
      <c r="D426" s="423"/>
      <c r="E426" s="480"/>
      <c r="F426" s="480"/>
      <c r="G426" s="423"/>
      <c r="H426" s="444" t="str">
        <f t="shared" si="155"/>
        <v>Win</v>
      </c>
      <c r="I426" s="450">
        <v>7</v>
      </c>
      <c r="J426" s="450"/>
      <c r="K426" s="445">
        <v>0</v>
      </c>
      <c r="L426" s="445">
        <v>0</v>
      </c>
      <c r="M426" s="445">
        <v>0</v>
      </c>
      <c r="N426" s="445">
        <v>3</v>
      </c>
      <c r="O426" s="445">
        <v>9</v>
      </c>
      <c r="P426" s="445">
        <v>9</v>
      </c>
      <c r="Q426" s="445">
        <v>15</v>
      </c>
      <c r="R426" s="445">
        <v>4</v>
      </c>
      <c r="S426" s="445">
        <v>10</v>
      </c>
      <c r="T426" s="445">
        <v>10</v>
      </c>
      <c r="U426" s="445">
        <v>16</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 t="shared" si="156"/>
        <v>5</v>
      </c>
      <c r="D427" s="423"/>
      <c r="E427" s="480"/>
      <c r="F427" s="480"/>
      <c r="G427" s="423"/>
      <c r="H427" s="444" t="str">
        <f t="shared" si="155"/>
        <v>Win</v>
      </c>
      <c r="I427" s="450">
        <v>8</v>
      </c>
      <c r="J427" s="450"/>
      <c r="K427" s="445">
        <v>0</v>
      </c>
      <c r="L427" s="445">
        <v>0</v>
      </c>
      <c r="M427" s="445">
        <v>0</v>
      </c>
      <c r="N427" s="445">
        <v>3</v>
      </c>
      <c r="O427" s="445">
        <v>9</v>
      </c>
      <c r="P427" s="445">
        <v>9</v>
      </c>
      <c r="Q427" s="445">
        <v>15</v>
      </c>
      <c r="R427" s="445">
        <v>4</v>
      </c>
      <c r="S427" s="445">
        <v>10</v>
      </c>
      <c r="T427" s="445">
        <v>10</v>
      </c>
      <c r="U427" s="445">
        <v>16</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3" x14ac:dyDescent="0.25">
      <c r="A428" s="396"/>
      <c r="B428" s="405"/>
      <c r="C428" s="398">
        <f t="shared" si="152"/>
        <v>4</v>
      </c>
      <c r="D428" s="423"/>
      <c r="E428" s="480"/>
      <c r="F428" s="480"/>
      <c r="G428" s="423"/>
      <c r="H428" s="444" t="str">
        <f t="shared" ref="H428:H437" si="157">H$262</f>
        <v>Spr</v>
      </c>
      <c r="I428" s="450" t="s">
        <v>895</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INT($C$241)+4</f>
        <v>5</v>
      </c>
      <c r="D429" s="423"/>
      <c r="E429" s="480"/>
      <c r="F429" s="480"/>
      <c r="G429" s="423"/>
      <c r="H429" s="444" t="str">
        <f t="shared" si="157"/>
        <v>Spr</v>
      </c>
      <c r="I429" s="450">
        <v>0</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ref="C430:C437" si="158">INT($C$241)+4</f>
        <v>5</v>
      </c>
      <c r="D430" s="423"/>
      <c r="E430" s="480"/>
      <c r="F430" s="480"/>
      <c r="G430" s="423"/>
      <c r="H430" s="444" t="str">
        <f t="shared" si="157"/>
        <v>Spr</v>
      </c>
      <c r="I430" s="450">
        <v>1</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58"/>
        <v>5</v>
      </c>
      <c r="D431" s="423"/>
      <c r="E431" s="480"/>
      <c r="F431" s="480"/>
      <c r="G431" s="423"/>
      <c r="H431" s="444" t="str">
        <f t="shared" si="157"/>
        <v>Spr</v>
      </c>
      <c r="I431" s="450">
        <v>2</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58"/>
        <v>5</v>
      </c>
      <c r="D432" s="423"/>
      <c r="E432" s="480"/>
      <c r="F432" s="480"/>
      <c r="G432" s="423"/>
      <c r="H432" s="444" t="str">
        <f t="shared" si="157"/>
        <v>Spr</v>
      </c>
      <c r="I432" s="450">
        <v>3</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58"/>
        <v>5</v>
      </c>
      <c r="D433" s="423"/>
      <c r="E433" s="480"/>
      <c r="F433" s="480"/>
      <c r="G433" s="423"/>
      <c r="H433" s="444" t="str">
        <f t="shared" si="157"/>
        <v>Spr</v>
      </c>
      <c r="I433" s="450">
        <v>4</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58"/>
        <v>5</v>
      </c>
      <c r="D434" s="423"/>
      <c r="E434" s="480"/>
      <c r="F434" s="480"/>
      <c r="G434" s="423"/>
      <c r="H434" s="444" t="str">
        <f t="shared" si="157"/>
        <v>Spr</v>
      </c>
      <c r="I434" s="450">
        <v>5</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58"/>
        <v>5</v>
      </c>
      <c r="D435" s="423"/>
      <c r="E435" s="480"/>
      <c r="F435" s="480"/>
      <c r="G435" s="423"/>
      <c r="H435" s="444" t="str">
        <f t="shared" si="157"/>
        <v>Spr</v>
      </c>
      <c r="I435" s="450">
        <v>6</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idden="1" outlineLevel="4" x14ac:dyDescent="0.25">
      <c r="A436" s="396"/>
      <c r="B436" s="405"/>
      <c r="C436" s="398">
        <f t="shared" si="158"/>
        <v>5</v>
      </c>
      <c r="D436" s="423"/>
      <c r="E436" s="480"/>
      <c r="F436" s="480"/>
      <c r="G436" s="423"/>
      <c r="H436" s="444" t="str">
        <f t="shared" si="157"/>
        <v>Spr</v>
      </c>
      <c r="I436" s="450">
        <v>7</v>
      </c>
      <c r="J436" s="450"/>
      <c r="K436" s="445">
        <v>0</v>
      </c>
      <c r="L436" s="445">
        <v>0</v>
      </c>
      <c r="M436" s="445">
        <v>0</v>
      </c>
      <c r="N436" s="445">
        <v>5</v>
      </c>
      <c r="O436" s="445">
        <v>11</v>
      </c>
      <c r="P436" s="445">
        <v>11</v>
      </c>
      <c r="Q436" s="445">
        <v>17</v>
      </c>
      <c r="R436" s="445">
        <v>6</v>
      </c>
      <c r="S436" s="445">
        <v>12</v>
      </c>
      <c r="T436" s="445">
        <v>12</v>
      </c>
      <c r="U436" s="445">
        <v>18</v>
      </c>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3"/>
      <c r="AQ436" s="408"/>
      <c r="AR436" s="396"/>
      <c r="AS436" s="396"/>
      <c r="AT436" s="396"/>
    </row>
    <row r="437" spans="1:46" hidden="1" outlineLevel="4" x14ac:dyDescent="0.25">
      <c r="A437" s="396"/>
      <c r="B437" s="405"/>
      <c r="C437" s="398">
        <f t="shared" si="158"/>
        <v>5</v>
      </c>
      <c r="D437" s="423"/>
      <c r="E437" s="480"/>
      <c r="F437" s="480"/>
      <c r="G437" s="423"/>
      <c r="H437" s="444" t="str">
        <f t="shared" si="157"/>
        <v>Spr</v>
      </c>
      <c r="I437" s="450">
        <v>8</v>
      </c>
      <c r="J437" s="450"/>
      <c r="K437" s="445">
        <v>0</v>
      </c>
      <c r="L437" s="445">
        <v>0</v>
      </c>
      <c r="M437" s="445">
        <v>0</v>
      </c>
      <c r="N437" s="445">
        <v>5</v>
      </c>
      <c r="O437" s="445">
        <v>11</v>
      </c>
      <c r="P437" s="445">
        <v>11</v>
      </c>
      <c r="Q437" s="445">
        <v>17</v>
      </c>
      <c r="R437" s="445">
        <v>6</v>
      </c>
      <c r="S437" s="445">
        <v>12</v>
      </c>
      <c r="T437" s="445">
        <v>12</v>
      </c>
      <c r="U437" s="445">
        <v>18</v>
      </c>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t="5.0999999999999996" hidden="1" customHeight="1" outlineLevel="2" x14ac:dyDescent="0.25">
      <c r="A438" s="396"/>
      <c r="B438" s="405"/>
      <c r="C438" s="398">
        <f>INT($C$241)+2.005</f>
        <v>3.0049999999999999</v>
      </c>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23" t="s">
        <v>459</v>
      </c>
      <c r="AQ438" s="408"/>
      <c r="AR438" s="396"/>
      <c r="AS438" s="396"/>
      <c r="AT438" s="396"/>
    </row>
    <row r="439" spans="1:46" hidden="1" outlineLevel="2" x14ac:dyDescent="0.25">
      <c r="A439" s="396"/>
      <c r="B439" s="405"/>
      <c r="C439" s="398">
        <f>INT($C$241)+2</f>
        <v>3</v>
      </c>
      <c r="D439" s="423"/>
      <c r="E439" s="480"/>
      <c r="F439" s="480"/>
      <c r="G439" s="423"/>
      <c r="H439" s="496" t="s">
        <v>642</v>
      </c>
      <c r="I439" s="451" t="s">
        <v>646</v>
      </c>
      <c r="J439" s="451"/>
      <c r="K439" s="556">
        <f>COUNTA($H440:$H$452)</f>
        <v>3</v>
      </c>
      <c r="L439" s="554">
        <f>COUNTA($I$440:$I$452)/K439</f>
        <v>4</v>
      </c>
      <c r="M439" s="525"/>
      <c r="N439" s="428"/>
      <c r="O439" s="451" t="s">
        <v>647</v>
      </c>
      <c r="P439" s="451"/>
      <c r="Q439" s="451"/>
      <c r="R439" s="451" t="s">
        <v>648</v>
      </c>
      <c r="S439" s="451"/>
      <c r="T439" s="451"/>
      <c r="U439" s="451"/>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ref="C440:C451" si="159">INT($C$241)+3</f>
        <v>4</v>
      </c>
      <c r="D440" s="423"/>
      <c r="E440" s="480"/>
      <c r="F440" s="480"/>
      <c r="G440" s="423"/>
      <c r="H440" s="444" t="str">
        <f>H$260</f>
        <v>Aut</v>
      </c>
      <c r="I440" s="450" t="s">
        <v>649</v>
      </c>
      <c r="J440" s="450"/>
      <c r="K440" s="428"/>
      <c r="L440" s="427"/>
      <c r="M440" s="428"/>
      <c r="N440" s="428">
        <v>0</v>
      </c>
      <c r="O440" s="428">
        <v>0</v>
      </c>
      <c r="P440" s="428">
        <v>0</v>
      </c>
      <c r="Q440" s="428">
        <v>0</v>
      </c>
      <c r="R440" s="428">
        <v>0</v>
      </c>
      <c r="S440" s="428">
        <v>0</v>
      </c>
      <c r="T440" s="428">
        <v>0</v>
      </c>
      <c r="U440" s="428">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59"/>
        <v>4</v>
      </c>
      <c r="D441" s="423"/>
      <c r="E441" s="480"/>
      <c r="F441" s="480"/>
      <c r="G441" s="423"/>
      <c r="H441" s="444"/>
      <c r="I441" s="450" t="str">
        <f>H328</f>
        <v>aStd</v>
      </c>
      <c r="J441" s="450"/>
      <c r="K441" s="428"/>
      <c r="L441" s="428"/>
      <c r="M441" s="428"/>
      <c r="N441" s="445">
        <v>0</v>
      </c>
      <c r="O441" s="823">
        <f>IF(N441=0,0,N441+72)</f>
        <v>0</v>
      </c>
      <c r="P441" s="824">
        <f>O441</f>
        <v>0</v>
      </c>
      <c r="Q441" s="823">
        <f>IF(P441=0,0,P441+72)</f>
        <v>0</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59"/>
        <v>4</v>
      </c>
      <c r="D442" s="423"/>
      <c r="E442" s="480"/>
      <c r="F442" s="480"/>
      <c r="G442" s="423"/>
      <c r="H442" s="444"/>
      <c r="I442" s="450" t="str">
        <f>H329</f>
        <v>a1</v>
      </c>
      <c r="J442" s="450"/>
      <c r="K442" s="428"/>
      <c r="L442" s="428"/>
      <c r="M442" s="428"/>
      <c r="N442" s="445">
        <v>19</v>
      </c>
      <c r="O442" s="823">
        <f>IF(N442=0,0,N442+72)</f>
        <v>91</v>
      </c>
      <c r="P442" s="824">
        <f t="shared" ref="P442:P443" si="160">O442</f>
        <v>91</v>
      </c>
      <c r="Q442" s="823">
        <f>IF(P442=0,0,P442+72)</f>
        <v>163</v>
      </c>
      <c r="R442" s="445">
        <v>0</v>
      </c>
      <c r="S442" s="445">
        <v>0</v>
      </c>
      <c r="T442" s="445">
        <v>0</v>
      </c>
      <c r="U442" s="445">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59"/>
        <v>4</v>
      </c>
      <c r="D443" s="423"/>
      <c r="E443" s="480"/>
      <c r="F443" s="480"/>
      <c r="G443" s="423"/>
      <c r="H443" s="444"/>
      <c r="I443" s="450" t="str">
        <f>H330</f>
        <v>a2</v>
      </c>
      <c r="J443" s="450"/>
      <c r="K443" s="428"/>
      <c r="L443" s="428"/>
      <c r="M443" s="428"/>
      <c r="N443" s="445">
        <v>19</v>
      </c>
      <c r="O443" s="823">
        <f>IF(N443=0,0,N443+72)</f>
        <v>91</v>
      </c>
      <c r="P443" s="824">
        <f t="shared" si="160"/>
        <v>91</v>
      </c>
      <c r="Q443" s="823">
        <f>IF(P443=0,0,P443+72)</f>
        <v>163</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59"/>
        <v>4</v>
      </c>
      <c r="D444" s="423"/>
      <c r="E444" s="480"/>
      <c r="F444" s="480"/>
      <c r="G444" s="423"/>
      <c r="H444" s="444" t="str">
        <f>H$261</f>
        <v>Win</v>
      </c>
      <c r="I444" s="450" t="str">
        <f>I440</f>
        <v>Not differentiated</v>
      </c>
      <c r="J444" s="450"/>
      <c r="K444" s="428"/>
      <c r="L444" s="428"/>
      <c r="M444" s="428"/>
      <c r="N444" s="428">
        <v>0</v>
      </c>
      <c r="O444" s="428">
        <v>0</v>
      </c>
      <c r="P444" s="428">
        <v>0</v>
      </c>
      <c r="Q444" s="428">
        <v>0</v>
      </c>
      <c r="R444" s="428">
        <v>0</v>
      </c>
      <c r="S444" s="428">
        <v>0</v>
      </c>
      <c r="T444" s="428">
        <v>0</v>
      </c>
      <c r="U444" s="428">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59"/>
        <v>4</v>
      </c>
      <c r="D445" s="423"/>
      <c r="E445" s="480"/>
      <c r="F445" s="480"/>
      <c r="G445" s="423"/>
      <c r="H445" s="444"/>
      <c r="I445" s="450" t="str">
        <f t="shared" ref="I445:I447" si="161">I441</f>
        <v>aStd</v>
      </c>
      <c r="J445" s="450"/>
      <c r="K445" s="428"/>
      <c r="L445" s="428"/>
      <c r="M445" s="428"/>
      <c r="N445" s="825">
        <f>IF(N441=0,0,N441+24)</f>
        <v>0</v>
      </c>
      <c r="O445" s="823">
        <f>IF(N445=0,0,N445+72)</f>
        <v>0</v>
      </c>
      <c r="P445" s="824">
        <f>O445</f>
        <v>0</v>
      </c>
      <c r="Q445" s="823">
        <f>IF(P445=0,0,P445+72)</f>
        <v>0</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59"/>
        <v>4</v>
      </c>
      <c r="D446" s="423"/>
      <c r="E446" s="480"/>
      <c r="F446" s="480"/>
      <c r="G446" s="423"/>
      <c r="H446" s="444"/>
      <c r="I446" s="450" t="str">
        <f t="shared" si="161"/>
        <v>a1</v>
      </c>
      <c r="J446" s="450"/>
      <c r="K446" s="428"/>
      <c r="L446" s="428"/>
      <c r="M446" s="428"/>
      <c r="N446" s="825">
        <f>IF(N442=0,0,N442+24)</f>
        <v>43</v>
      </c>
      <c r="O446" s="823">
        <f>IF(N446=0,0,N446+72)</f>
        <v>115</v>
      </c>
      <c r="P446" s="824">
        <f t="shared" ref="P446:P447" si="162">O446</f>
        <v>115</v>
      </c>
      <c r="Q446" s="823">
        <f>IF(P446=0,0,P446+72)</f>
        <v>187</v>
      </c>
      <c r="R446" s="445">
        <v>0</v>
      </c>
      <c r="S446" s="445">
        <v>0</v>
      </c>
      <c r="T446" s="445">
        <v>0</v>
      </c>
      <c r="U446" s="445">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59"/>
        <v>4</v>
      </c>
      <c r="D447" s="423"/>
      <c r="E447" s="480"/>
      <c r="F447" s="480"/>
      <c r="G447" s="423"/>
      <c r="H447" s="444"/>
      <c r="I447" s="450" t="str">
        <f t="shared" si="161"/>
        <v>a2</v>
      </c>
      <c r="J447" s="450"/>
      <c r="K447" s="428"/>
      <c r="L447" s="428"/>
      <c r="M447" s="428"/>
      <c r="N447" s="825">
        <f>IF(N443=0,0,N443+24)</f>
        <v>43</v>
      </c>
      <c r="O447" s="823">
        <f>IF(N447=0,0,N447+72)</f>
        <v>115</v>
      </c>
      <c r="P447" s="824">
        <f t="shared" si="162"/>
        <v>115</v>
      </c>
      <c r="Q447" s="823">
        <f>IF(P447=0,0,P447+72)</f>
        <v>187</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59"/>
        <v>4</v>
      </c>
      <c r="D448" s="423"/>
      <c r="E448" s="480"/>
      <c r="F448" s="480"/>
      <c r="G448" s="423"/>
      <c r="H448" s="444" t="str">
        <f>H$262</f>
        <v>Spr</v>
      </c>
      <c r="I448" s="450" t="str">
        <f>I440</f>
        <v>Not differentiated</v>
      </c>
      <c r="J448" s="450"/>
      <c r="K448" s="428"/>
      <c r="L448" s="428"/>
      <c r="M448" s="428"/>
      <c r="N448" s="428">
        <v>0</v>
      </c>
      <c r="O448" s="428">
        <v>0</v>
      </c>
      <c r="P448" s="428">
        <v>0</v>
      </c>
      <c r="Q448" s="428">
        <v>0</v>
      </c>
      <c r="R448" s="428">
        <v>0</v>
      </c>
      <c r="S448" s="428">
        <v>0</v>
      </c>
      <c r="T448" s="428">
        <v>0</v>
      </c>
      <c r="U448" s="428">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59"/>
        <v>4</v>
      </c>
      <c r="D449" s="423"/>
      <c r="E449" s="480"/>
      <c r="F449" s="480"/>
      <c r="G449" s="423"/>
      <c r="H449" s="444"/>
      <c r="I449" s="450" t="str">
        <f>I441</f>
        <v>aStd</v>
      </c>
      <c r="J449" s="450"/>
      <c r="K449" s="428"/>
      <c r="L449" s="428"/>
      <c r="M449" s="428"/>
      <c r="N449" s="825">
        <f>IF(N445=0,0,N445+24)</f>
        <v>0</v>
      </c>
      <c r="O449" s="823">
        <f>IF(N449=0,0,N449+72)</f>
        <v>0</v>
      </c>
      <c r="P449" s="824">
        <f>O449</f>
        <v>0</v>
      </c>
      <c r="Q449" s="823">
        <f>IF(P449=0,0,P449+72)</f>
        <v>0</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idden="1" outlineLevel="3" x14ac:dyDescent="0.25">
      <c r="A450" s="396"/>
      <c r="B450" s="405"/>
      <c r="C450" s="398">
        <f t="shared" si="159"/>
        <v>4</v>
      </c>
      <c r="D450" s="423"/>
      <c r="E450" s="480"/>
      <c r="F450" s="480"/>
      <c r="G450" s="423"/>
      <c r="H450" s="444"/>
      <c r="I450" s="450" t="str">
        <f>I442</f>
        <v>a1</v>
      </c>
      <c r="J450" s="450"/>
      <c r="K450" s="428"/>
      <c r="L450" s="428"/>
      <c r="M450" s="428"/>
      <c r="N450" s="825">
        <f>IF(N446=0,0,N446+24)</f>
        <v>67</v>
      </c>
      <c r="O450" s="823">
        <f>IF(N450=0,0,N450+72)</f>
        <v>139</v>
      </c>
      <c r="P450" s="824">
        <f t="shared" ref="P450:P451" si="163">O450</f>
        <v>139</v>
      </c>
      <c r="Q450" s="823">
        <f>IF(P450=0,0,P450+72)</f>
        <v>211</v>
      </c>
      <c r="R450" s="445">
        <v>0</v>
      </c>
      <c r="S450" s="445">
        <v>0</v>
      </c>
      <c r="T450" s="445">
        <v>0</v>
      </c>
      <c r="U450" s="445">
        <v>0</v>
      </c>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3"/>
      <c r="AQ450" s="408"/>
      <c r="AR450" s="396"/>
      <c r="AS450" s="396"/>
      <c r="AT450" s="396"/>
    </row>
    <row r="451" spans="1:46" hidden="1" outlineLevel="3" x14ac:dyDescent="0.25">
      <c r="A451" s="396"/>
      <c r="B451" s="405"/>
      <c r="C451" s="398">
        <f t="shared" si="159"/>
        <v>4</v>
      </c>
      <c r="D451" s="423"/>
      <c r="E451" s="480"/>
      <c r="F451" s="480"/>
      <c r="G451" s="423"/>
      <c r="H451" s="444"/>
      <c r="I451" s="450" t="str">
        <f>I443</f>
        <v>a2</v>
      </c>
      <c r="J451" s="450"/>
      <c r="K451" s="428"/>
      <c r="L451" s="428"/>
      <c r="M451" s="428"/>
      <c r="N451" s="825">
        <f>IF(N447=0,0,N447+24)</f>
        <v>67</v>
      </c>
      <c r="O451" s="823">
        <f>IF(N451=0,0,N451+72)</f>
        <v>139</v>
      </c>
      <c r="P451" s="824">
        <f t="shared" si="163"/>
        <v>139</v>
      </c>
      <c r="Q451" s="823">
        <f>IF(P451=0,0,P451+72)</f>
        <v>211</v>
      </c>
      <c r="R451" s="445">
        <v>0</v>
      </c>
      <c r="S451" s="445">
        <v>0</v>
      </c>
      <c r="T451" s="445">
        <v>0</v>
      </c>
      <c r="U451" s="445">
        <v>0</v>
      </c>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t="5.0999999999999996" hidden="1" customHeight="1" outlineLevel="2" x14ac:dyDescent="0.25">
      <c r="A452" s="396"/>
      <c r="B452" s="405"/>
      <c r="C452" s="398">
        <f>INT($C$241)+2.005</f>
        <v>3.0049999999999999</v>
      </c>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23" t="s">
        <v>459</v>
      </c>
      <c r="AQ452" s="408"/>
      <c r="AR452" s="396"/>
      <c r="AS452" s="396"/>
      <c r="AT452" s="396"/>
    </row>
    <row r="453" spans="1:46" hidden="1" outlineLevel="2" collapsed="1" x14ac:dyDescent="0.25">
      <c r="A453" s="396"/>
      <c r="B453" s="405"/>
      <c r="C453" s="398">
        <f>INT($C$241)+2</f>
        <v>3</v>
      </c>
      <c r="D453" s="423"/>
      <c r="E453" s="480"/>
      <c r="F453" s="480"/>
      <c r="G453" s="423"/>
      <c r="H453" s="496" t="s">
        <v>642</v>
      </c>
      <c r="I453" s="451" t="s">
        <v>650</v>
      </c>
      <c r="J453" s="451"/>
      <c r="K453" s="556"/>
      <c r="L453" s="554">
        <f>COUNTA($I454:$I$466)/COUNTA($H454:$H$466)</f>
        <v>4</v>
      </c>
      <c r="M453" s="428"/>
      <c r="N453" s="451" t="s">
        <v>651</v>
      </c>
      <c r="O453" s="451"/>
      <c r="P453" s="451"/>
      <c r="Q453" s="451"/>
      <c r="R453" s="557"/>
      <c r="S453" s="555"/>
      <c r="T453" s="555"/>
      <c r="U453" s="555"/>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ref="C454:C465" si="164">INT($C$241)+3</f>
        <v>4</v>
      </c>
      <c r="D454" s="423"/>
      <c r="E454" s="480"/>
      <c r="F454" s="480"/>
      <c r="G454" s="423"/>
      <c r="H454" s="444" t="str">
        <f>H$260</f>
        <v>Aut</v>
      </c>
      <c r="I454" s="450" t="s">
        <v>649</v>
      </c>
      <c r="J454" s="450"/>
      <c r="K454" s="428"/>
      <c r="L454" s="427"/>
      <c r="M454" s="428"/>
      <c r="N454" s="428">
        <v>0</v>
      </c>
      <c r="O454" s="428">
        <v>0</v>
      </c>
      <c r="P454" s="428">
        <v>0</v>
      </c>
      <c r="Q454" s="428">
        <v>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4"/>
        <v>4</v>
      </c>
      <c r="D455" s="423"/>
      <c r="E455" s="480"/>
      <c r="F455" s="480"/>
      <c r="G455" s="423"/>
      <c r="H455" s="444"/>
      <c r="I455" s="450" t="s">
        <v>652</v>
      </c>
      <c r="J455" s="450"/>
      <c r="K455" s="428"/>
      <c r="L455" s="428"/>
      <c r="M455" s="428"/>
      <c r="N455" s="445">
        <v>15</v>
      </c>
      <c r="O455" s="823">
        <f>IF(N455=0,0,N455+72)</f>
        <v>87</v>
      </c>
      <c r="P455" s="824">
        <f t="shared" ref="P455:P457" si="165">O455</f>
        <v>87</v>
      </c>
      <c r="Q455" s="823">
        <f>IF(P455=0,0,P455+72)</f>
        <v>159</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4"/>
        <v>4</v>
      </c>
      <c r="D456" s="423"/>
      <c r="E456" s="480"/>
      <c r="F456" s="480"/>
      <c r="G456" s="423"/>
      <c r="H456" s="444"/>
      <c r="I456" s="450" t="s">
        <v>653</v>
      </c>
      <c r="J456" s="450"/>
      <c r="K456" s="428"/>
      <c r="L456" s="428"/>
      <c r="M456" s="428"/>
      <c r="N456" s="445">
        <v>16</v>
      </c>
      <c r="O456" s="823">
        <f>IF(N456=0,0,N456+72)</f>
        <v>88</v>
      </c>
      <c r="P456" s="824">
        <f t="shared" si="165"/>
        <v>88</v>
      </c>
      <c r="Q456" s="823">
        <f>IF(P456=0,0,P456+72)</f>
        <v>160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4"/>
        <v>4</v>
      </c>
      <c r="D457" s="423"/>
      <c r="E457" s="480"/>
      <c r="F457" s="480"/>
      <c r="G457" s="423"/>
      <c r="H457" s="444"/>
      <c r="I457" s="450" t="s">
        <v>654</v>
      </c>
      <c r="J457" s="450"/>
      <c r="K457" s="428"/>
      <c r="L457" s="428"/>
      <c r="M457" s="428"/>
      <c r="N457" s="445">
        <v>17</v>
      </c>
      <c r="O457" s="823">
        <f>IF(N457=0,0,N457+72)</f>
        <v>89</v>
      </c>
      <c r="P457" s="824">
        <f t="shared" si="165"/>
        <v>89</v>
      </c>
      <c r="Q457" s="823">
        <f>IF(P457=0,0,P457+72)</f>
        <v>161</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4"/>
        <v>4</v>
      </c>
      <c r="D458" s="423"/>
      <c r="E458" s="480"/>
      <c r="F458" s="480"/>
      <c r="G458" s="423"/>
      <c r="H458" s="444" t="str">
        <f>H$261</f>
        <v>Win</v>
      </c>
      <c r="I458" s="450" t="s">
        <v>649</v>
      </c>
      <c r="J458" s="450"/>
      <c r="K458" s="428"/>
      <c r="L458" s="428"/>
      <c r="M458" s="428"/>
      <c r="N458" s="428">
        <v>0</v>
      </c>
      <c r="O458" s="428">
        <v>0</v>
      </c>
      <c r="P458" s="428">
        <v>0</v>
      </c>
      <c r="Q458" s="428">
        <v>0</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4"/>
        <v>4</v>
      </c>
      <c r="D459" s="423"/>
      <c r="E459" s="480"/>
      <c r="F459" s="480"/>
      <c r="G459" s="423"/>
      <c r="H459" s="444"/>
      <c r="I459" s="450" t="s">
        <v>652</v>
      </c>
      <c r="J459" s="450"/>
      <c r="K459" s="428"/>
      <c r="L459" s="428"/>
      <c r="M459" s="428"/>
      <c r="N459" s="825">
        <f>IF(N455=0,0,N455+24)</f>
        <v>39</v>
      </c>
      <c r="O459" s="823">
        <f>IF(N459=0,0,N459+72)</f>
        <v>111</v>
      </c>
      <c r="P459" s="824">
        <f>O459</f>
        <v>111</v>
      </c>
      <c r="Q459" s="823">
        <f>IF(P459=0,0,P459+72)</f>
        <v>183</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4"/>
        <v>4</v>
      </c>
      <c r="D460" s="423"/>
      <c r="E460" s="480"/>
      <c r="F460" s="480"/>
      <c r="G460" s="423"/>
      <c r="H460" s="444"/>
      <c r="I460" s="450" t="s">
        <v>653</v>
      </c>
      <c r="J460" s="450"/>
      <c r="K460" s="428"/>
      <c r="L460" s="428"/>
      <c r="M460" s="428"/>
      <c r="N460" s="825">
        <f>IF(N456=0,0,N456+24)</f>
        <v>40</v>
      </c>
      <c r="O460" s="823">
        <f>IF(N460=0,0,N460+72)</f>
        <v>112</v>
      </c>
      <c r="P460" s="824">
        <f t="shared" ref="P460:P461" si="166">O460</f>
        <v>112</v>
      </c>
      <c r="Q460" s="823">
        <f>IF(P460=0,0,P460+72)</f>
        <v>184</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4"/>
        <v>4</v>
      </c>
      <c r="D461" s="423"/>
      <c r="E461" s="480"/>
      <c r="F461" s="480"/>
      <c r="G461" s="423"/>
      <c r="H461" s="444"/>
      <c r="I461" s="450" t="s">
        <v>654</v>
      </c>
      <c r="J461" s="450"/>
      <c r="K461" s="428"/>
      <c r="L461" s="428"/>
      <c r="M461" s="428"/>
      <c r="N461" s="825">
        <f>IF(N457=0,0,N457+24)</f>
        <v>41</v>
      </c>
      <c r="O461" s="823">
        <f>IF(N461=0,0,N461+72)</f>
        <v>113</v>
      </c>
      <c r="P461" s="824">
        <f t="shared" si="166"/>
        <v>113</v>
      </c>
      <c r="Q461" s="823">
        <f>IF(P461=0,0,P461+72)</f>
        <v>185</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4"/>
        <v>4</v>
      </c>
      <c r="D462" s="423"/>
      <c r="E462" s="480"/>
      <c r="F462" s="480"/>
      <c r="G462" s="423"/>
      <c r="H462" s="444" t="str">
        <f>H$262</f>
        <v>Spr</v>
      </c>
      <c r="I462" s="450" t="s">
        <v>649</v>
      </c>
      <c r="J462" s="450"/>
      <c r="K462" s="428"/>
      <c r="L462" s="428"/>
      <c r="M462" s="428"/>
      <c r="N462" s="428">
        <v>0</v>
      </c>
      <c r="O462" s="428">
        <v>0</v>
      </c>
      <c r="P462" s="428">
        <v>0</v>
      </c>
      <c r="Q462" s="428">
        <v>0</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4"/>
        <v>4</v>
      </c>
      <c r="D463" s="423"/>
      <c r="E463" s="480"/>
      <c r="F463" s="480"/>
      <c r="G463" s="423"/>
      <c r="H463" s="444"/>
      <c r="I463" s="450" t="s">
        <v>652</v>
      </c>
      <c r="J463" s="450"/>
      <c r="K463" s="428"/>
      <c r="L463" s="428"/>
      <c r="M463" s="428"/>
      <c r="N463" s="825">
        <f>IF(N459=0,0,N459+24)</f>
        <v>63</v>
      </c>
      <c r="O463" s="823">
        <f>IF(N463=0,0,N463+72)</f>
        <v>135</v>
      </c>
      <c r="P463" s="824">
        <f>O463</f>
        <v>135</v>
      </c>
      <c r="Q463" s="823">
        <f>IF(P463=0,0,P463+72)</f>
        <v>207</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idden="1" outlineLevel="3" x14ac:dyDescent="0.25">
      <c r="A464" s="396"/>
      <c r="B464" s="405"/>
      <c r="C464" s="398">
        <f t="shared" si="164"/>
        <v>4</v>
      </c>
      <c r="D464" s="423"/>
      <c r="E464" s="480"/>
      <c r="F464" s="480"/>
      <c r="G464" s="423"/>
      <c r="H464" s="444"/>
      <c r="I464" s="450" t="s">
        <v>653</v>
      </c>
      <c r="J464" s="450"/>
      <c r="K464" s="428"/>
      <c r="L464" s="428"/>
      <c r="M464" s="428"/>
      <c r="N464" s="825">
        <f>IF(N460=0,0,N460+24)</f>
        <v>64</v>
      </c>
      <c r="O464" s="823">
        <f>IF(N464=0,0,N464+72)</f>
        <v>136</v>
      </c>
      <c r="P464" s="824">
        <f t="shared" ref="P464:P465" si="167">O464</f>
        <v>136</v>
      </c>
      <c r="Q464" s="823">
        <f>IF(P464=0,0,P464+72)</f>
        <v>208</v>
      </c>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3"/>
      <c r="AQ464" s="408"/>
      <c r="AR464" s="396"/>
      <c r="AS464" s="396"/>
      <c r="AT464" s="396"/>
    </row>
    <row r="465" spans="1:46" hidden="1" outlineLevel="3" x14ac:dyDescent="0.25">
      <c r="A465" s="396"/>
      <c r="B465" s="405"/>
      <c r="C465" s="398">
        <f t="shared" si="164"/>
        <v>4</v>
      </c>
      <c r="D465" s="423"/>
      <c r="E465" s="480"/>
      <c r="F465" s="480"/>
      <c r="G465" s="423"/>
      <c r="H465" s="444"/>
      <c r="I465" s="450" t="s">
        <v>654</v>
      </c>
      <c r="J465" s="450"/>
      <c r="K465" s="428"/>
      <c r="L465" s="428"/>
      <c r="M465" s="428"/>
      <c r="N465" s="825">
        <f>IF(N461=0,0,N461+24)</f>
        <v>65</v>
      </c>
      <c r="O465" s="823">
        <f>IF(N465=0,0,N465+72)</f>
        <v>137</v>
      </c>
      <c r="P465" s="824">
        <f t="shared" si="167"/>
        <v>137</v>
      </c>
      <c r="Q465" s="823">
        <f>IF(P465=0,0,P465+72)</f>
        <v>209</v>
      </c>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t="5.0999999999999996" hidden="1" customHeight="1" outlineLevel="2" x14ac:dyDescent="0.25">
      <c r="A466" s="396"/>
      <c r="B466" s="405"/>
      <c r="C466" s="398">
        <f>INT($C$241)+2.005</f>
        <v>3.0049999999999999</v>
      </c>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23" t="s">
        <v>459</v>
      </c>
      <c r="AQ466" s="408"/>
      <c r="AR466" s="396"/>
      <c r="AS466" s="396"/>
      <c r="AT466" s="396"/>
    </row>
    <row r="467" spans="1:46" hidden="1" outlineLevel="2" collapsed="1" x14ac:dyDescent="0.25">
      <c r="A467" s="396"/>
      <c r="B467" s="405"/>
      <c r="C467" s="398">
        <f>INT($C$241)+2</f>
        <v>3</v>
      </c>
      <c r="D467" s="423"/>
      <c r="E467" s="480"/>
      <c r="F467" s="480"/>
      <c r="G467" s="423"/>
      <c r="H467" s="496" t="s">
        <v>642</v>
      </c>
      <c r="I467" s="496" t="s">
        <v>979</v>
      </c>
      <c r="J467" s="451" t="s">
        <v>994</v>
      </c>
      <c r="K467" s="451"/>
      <c r="L467" s="554">
        <f>COUNTA($J468:$J$588)/COUNTA($I468:$I$588)</f>
        <v>8</v>
      </c>
      <c r="M467" s="428"/>
      <c r="N467" s="451" t="s">
        <v>651</v>
      </c>
      <c r="O467" s="451"/>
      <c r="P467" s="451"/>
      <c r="Q467" s="451"/>
      <c r="R467" s="828" t="s">
        <v>992</v>
      </c>
      <c r="S467" s="555"/>
      <c r="T467" s="555"/>
      <c r="U467" s="555"/>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ref="C468:C509" si="168">INT($C$241)+3</f>
        <v>4</v>
      </c>
      <c r="D468" s="423"/>
      <c r="E468" s="480"/>
      <c r="F468" s="480"/>
      <c r="G468" s="423"/>
      <c r="H468" s="444" t="str">
        <f>H$260</f>
        <v>Aut</v>
      </c>
      <c r="I468" s="444">
        <v>0</v>
      </c>
      <c r="J468" s="450" t="s">
        <v>980</v>
      </c>
      <c r="K468" s="450"/>
      <c r="L468" s="428"/>
      <c r="M468" s="428"/>
      <c r="N468" s="428">
        <v>0</v>
      </c>
      <c r="O468" s="428">
        <v>0</v>
      </c>
      <c r="P468" s="428">
        <v>0</v>
      </c>
      <c r="Q468" s="428">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68"/>
        <v>4</v>
      </c>
      <c r="D469" s="423"/>
      <c r="E469" s="480"/>
      <c r="F469" s="480"/>
      <c r="G469" s="423"/>
      <c r="H469" s="428"/>
      <c r="I469" s="444"/>
      <c r="J469" s="450" t="s">
        <v>981</v>
      </c>
      <c r="K469" s="450"/>
      <c r="L469" s="428"/>
      <c r="M469" s="428"/>
      <c r="N469" s="445">
        <v>1</v>
      </c>
      <c r="O469" s="823">
        <f t="shared" ref="O469" si="169">IF(N469=0,0,N469+72)</f>
        <v>73</v>
      </c>
      <c r="P469" s="824">
        <f t="shared" ref="P469" si="170">O469</f>
        <v>73</v>
      </c>
      <c r="Q469" s="823">
        <f t="shared" ref="Q469" si="171">IF(P469=0,0,P469+72)</f>
        <v>145</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68"/>
        <v>4</v>
      </c>
      <c r="D470" s="423"/>
      <c r="E470" s="480"/>
      <c r="F470" s="480"/>
      <c r="G470" s="423"/>
      <c r="H470" s="428"/>
      <c r="I470" s="444"/>
      <c r="J470" s="450" t="s">
        <v>155</v>
      </c>
      <c r="K470" s="450"/>
      <c r="L470" s="428"/>
      <c r="M470" s="428"/>
      <c r="N470" s="445">
        <v>0</v>
      </c>
      <c r="O470" s="823">
        <f t="shared" ref="O470:O475" si="172">IF(N470=0,0,N470+72)</f>
        <v>0</v>
      </c>
      <c r="P470" s="824">
        <f t="shared" ref="P470:P475" si="173">O470</f>
        <v>0</v>
      </c>
      <c r="Q470" s="823">
        <f t="shared" ref="Q470:Q475" si="174">IF(P470=0,0,P470+72)</f>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68"/>
        <v>4</v>
      </c>
      <c r="D471" s="423"/>
      <c r="E471" s="480"/>
      <c r="F471" s="480"/>
      <c r="G471" s="423"/>
      <c r="H471" s="428"/>
      <c r="I471" s="444"/>
      <c r="J471" s="450" t="s">
        <v>655</v>
      </c>
      <c r="K471" s="450"/>
      <c r="L471" s="428"/>
      <c r="M471" s="428"/>
      <c r="N471" s="445">
        <v>0</v>
      </c>
      <c r="O471" s="823">
        <f t="shared" si="172"/>
        <v>0</v>
      </c>
      <c r="P471" s="824">
        <f t="shared" si="173"/>
        <v>0</v>
      </c>
      <c r="Q471" s="823">
        <f t="shared" si="174"/>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68"/>
        <v>4</v>
      </c>
      <c r="D472" s="423"/>
      <c r="E472" s="480"/>
      <c r="F472" s="480"/>
      <c r="G472" s="423"/>
      <c r="H472" s="428"/>
      <c r="I472" s="444"/>
      <c r="J472" s="450" t="s">
        <v>656</v>
      </c>
      <c r="K472" s="450"/>
      <c r="L472" s="428"/>
      <c r="M472" s="428"/>
      <c r="N472" s="445">
        <v>0</v>
      </c>
      <c r="O472" s="823">
        <f t="shared" si="172"/>
        <v>0</v>
      </c>
      <c r="P472" s="824">
        <f t="shared" si="173"/>
        <v>0</v>
      </c>
      <c r="Q472" s="823">
        <f t="shared" si="174"/>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68"/>
        <v>4</v>
      </c>
      <c r="D473" s="423"/>
      <c r="E473" s="480"/>
      <c r="F473" s="480"/>
      <c r="G473" s="423"/>
      <c r="H473" s="428"/>
      <c r="I473" s="444"/>
      <c r="J473" s="450" t="s">
        <v>657</v>
      </c>
      <c r="K473" s="450"/>
      <c r="L473" s="428"/>
      <c r="M473" s="428"/>
      <c r="N473" s="445">
        <v>0</v>
      </c>
      <c r="O473" s="823">
        <f t="shared" si="172"/>
        <v>0</v>
      </c>
      <c r="P473" s="824">
        <f t="shared" si="173"/>
        <v>0</v>
      </c>
      <c r="Q473" s="823">
        <f t="shared" si="174"/>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68"/>
        <v>4</v>
      </c>
      <c r="D474" s="423"/>
      <c r="E474" s="480"/>
      <c r="F474" s="480"/>
      <c r="G474" s="423"/>
      <c r="H474" s="428"/>
      <c r="I474" s="444"/>
      <c r="J474" s="450" t="s">
        <v>658</v>
      </c>
      <c r="K474" s="450"/>
      <c r="L474" s="428"/>
      <c r="M474" s="428"/>
      <c r="N474" s="445">
        <v>0</v>
      </c>
      <c r="O474" s="823">
        <f t="shared" si="172"/>
        <v>0</v>
      </c>
      <c r="P474" s="824">
        <f t="shared" si="173"/>
        <v>0</v>
      </c>
      <c r="Q474" s="823">
        <f t="shared" si="174"/>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68"/>
        <v>4</v>
      </c>
      <c r="D475" s="423"/>
      <c r="E475" s="480"/>
      <c r="F475" s="480"/>
      <c r="G475" s="423"/>
      <c r="H475" s="428"/>
      <c r="I475" s="444"/>
      <c r="J475" s="450" t="s">
        <v>629</v>
      </c>
      <c r="K475" s="450"/>
      <c r="L475" s="428"/>
      <c r="M475" s="428"/>
      <c r="N475" s="445">
        <v>0</v>
      </c>
      <c r="O475" s="823">
        <f t="shared" si="172"/>
        <v>0</v>
      </c>
      <c r="P475" s="824">
        <f t="shared" si="173"/>
        <v>0</v>
      </c>
      <c r="Q475" s="823">
        <f t="shared" si="174"/>
        <v>0</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68"/>
        <v>4</v>
      </c>
      <c r="D476" s="423"/>
      <c r="E476" s="480"/>
      <c r="F476" s="480"/>
      <c r="G476" s="423"/>
      <c r="H476" s="444"/>
      <c r="I476" s="444">
        <v>1</v>
      </c>
      <c r="J476" s="450" t="s">
        <v>980</v>
      </c>
      <c r="K476" s="450"/>
      <c r="L476" s="428"/>
      <c r="M476" s="428"/>
      <c r="N476" s="428">
        <v>0</v>
      </c>
      <c r="O476" s="428">
        <v>0</v>
      </c>
      <c r="P476" s="428">
        <v>0</v>
      </c>
      <c r="Q476" s="428">
        <v>0</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68"/>
        <v>4</v>
      </c>
      <c r="D477" s="423"/>
      <c r="E477" s="480"/>
      <c r="F477" s="480"/>
      <c r="G477" s="423"/>
      <c r="H477" s="428"/>
      <c r="I477" s="444"/>
      <c r="J477" s="450" t="s">
        <v>981</v>
      </c>
      <c r="K477" s="450"/>
      <c r="L477" s="428"/>
      <c r="M477" s="428"/>
      <c r="N477" s="445">
        <v>1</v>
      </c>
      <c r="O477" s="823">
        <f t="shared" ref="O477" si="175">IF(N477=0,0,N477+72)</f>
        <v>73</v>
      </c>
      <c r="P477" s="824">
        <f t="shared" ref="P477" si="176">O477</f>
        <v>73</v>
      </c>
      <c r="Q477" s="823">
        <f t="shared" ref="Q477" si="177">IF(P477=0,0,P477+72)</f>
        <v>145</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68"/>
        <v>4</v>
      </c>
      <c r="D478" s="423"/>
      <c r="E478" s="480"/>
      <c r="F478" s="480"/>
      <c r="G478" s="423"/>
      <c r="H478" s="428"/>
      <c r="I478" s="444"/>
      <c r="J478" s="450" t="s">
        <v>155</v>
      </c>
      <c r="K478" s="450"/>
      <c r="L478" s="428"/>
      <c r="M478" s="428"/>
      <c r="N478" s="445">
        <v>2</v>
      </c>
      <c r="O478" s="823">
        <f t="shared" ref="O478:O483" si="178">IF(N478=0,0,N478+72)</f>
        <v>74</v>
      </c>
      <c r="P478" s="824">
        <f t="shared" ref="P478:P483" si="179">O478</f>
        <v>74</v>
      </c>
      <c r="Q478" s="823">
        <f t="shared" ref="Q478:Q483" si="180">IF(P478=0,0,P478+72)</f>
        <v>146</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68"/>
        <v>4</v>
      </c>
      <c r="D479" s="423"/>
      <c r="E479" s="480"/>
      <c r="F479" s="480"/>
      <c r="G479" s="423"/>
      <c r="H479" s="428"/>
      <c r="I479" s="444"/>
      <c r="J479" s="450" t="s">
        <v>655</v>
      </c>
      <c r="K479" s="450"/>
      <c r="L479" s="428"/>
      <c r="M479" s="428"/>
      <c r="N479" s="445">
        <v>3</v>
      </c>
      <c r="O479" s="823">
        <f t="shared" si="178"/>
        <v>75</v>
      </c>
      <c r="P479" s="824">
        <f t="shared" si="179"/>
        <v>75</v>
      </c>
      <c r="Q479" s="823">
        <f t="shared" si="180"/>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68"/>
        <v>4</v>
      </c>
      <c r="D480" s="423"/>
      <c r="E480" s="480"/>
      <c r="F480" s="480"/>
      <c r="G480" s="423"/>
      <c r="H480" s="428"/>
      <c r="I480" s="444"/>
      <c r="J480" s="450" t="s">
        <v>656</v>
      </c>
      <c r="K480" s="450"/>
      <c r="L480" s="428"/>
      <c r="M480" s="428"/>
      <c r="N480" s="445">
        <v>3</v>
      </c>
      <c r="O480" s="823">
        <f t="shared" si="178"/>
        <v>75</v>
      </c>
      <c r="P480" s="824">
        <f t="shared" si="179"/>
        <v>75</v>
      </c>
      <c r="Q480" s="823">
        <f t="shared" si="180"/>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68"/>
        <v>4</v>
      </c>
      <c r="D481" s="423"/>
      <c r="E481" s="480"/>
      <c r="F481" s="480"/>
      <c r="G481" s="423"/>
      <c r="H481" s="428"/>
      <c r="I481" s="444"/>
      <c r="J481" s="450" t="s">
        <v>657</v>
      </c>
      <c r="K481" s="450"/>
      <c r="L481" s="428"/>
      <c r="M481" s="428"/>
      <c r="N481" s="445">
        <v>3</v>
      </c>
      <c r="O481" s="823">
        <f t="shared" si="178"/>
        <v>75</v>
      </c>
      <c r="P481" s="824">
        <f t="shared" si="179"/>
        <v>75</v>
      </c>
      <c r="Q481" s="823">
        <f t="shared" si="180"/>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68"/>
        <v>4</v>
      </c>
      <c r="D482" s="423"/>
      <c r="E482" s="480"/>
      <c r="F482" s="480"/>
      <c r="G482" s="423"/>
      <c r="H482" s="428"/>
      <c r="I482" s="444"/>
      <c r="J482" s="450" t="s">
        <v>658</v>
      </c>
      <c r="K482" s="450"/>
      <c r="L482" s="428"/>
      <c r="M482" s="428"/>
      <c r="N482" s="445">
        <v>3</v>
      </c>
      <c r="O482" s="823">
        <f t="shared" si="178"/>
        <v>75</v>
      </c>
      <c r="P482" s="824">
        <f t="shared" si="179"/>
        <v>75</v>
      </c>
      <c r="Q482" s="823">
        <f t="shared" si="180"/>
        <v>147</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68"/>
        <v>4</v>
      </c>
      <c r="D483" s="423"/>
      <c r="E483" s="480"/>
      <c r="F483" s="480"/>
      <c r="G483" s="423"/>
      <c r="H483" s="428"/>
      <c r="I483" s="444"/>
      <c r="J483" s="450" t="s">
        <v>629</v>
      </c>
      <c r="K483" s="450"/>
      <c r="L483" s="428"/>
      <c r="M483" s="428"/>
      <c r="N483" s="445">
        <v>3</v>
      </c>
      <c r="O483" s="823">
        <f t="shared" si="178"/>
        <v>75</v>
      </c>
      <c r="P483" s="824">
        <f t="shared" si="179"/>
        <v>75</v>
      </c>
      <c r="Q483" s="823">
        <f t="shared" si="180"/>
        <v>147</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68"/>
        <v>4</v>
      </c>
      <c r="D484" s="423"/>
      <c r="E484" s="480"/>
      <c r="F484" s="480"/>
      <c r="G484" s="423"/>
      <c r="H484" s="444"/>
      <c r="I484" s="444">
        <v>2</v>
      </c>
      <c r="J484" s="450" t="s">
        <v>980</v>
      </c>
      <c r="K484" s="450"/>
      <c r="L484" s="428"/>
      <c r="M484" s="428"/>
      <c r="N484" s="428">
        <v>0</v>
      </c>
      <c r="O484" s="428">
        <v>0</v>
      </c>
      <c r="P484" s="428">
        <v>0</v>
      </c>
      <c r="Q484" s="428">
        <v>0</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68"/>
        <v>4</v>
      </c>
      <c r="D485" s="423"/>
      <c r="E485" s="480"/>
      <c r="F485" s="480"/>
      <c r="G485" s="423"/>
      <c r="H485" s="428"/>
      <c r="I485" s="444"/>
      <c r="J485" s="450" t="s">
        <v>981</v>
      </c>
      <c r="K485" s="450"/>
      <c r="L485" s="428"/>
      <c r="M485" s="428"/>
      <c r="N485" s="445">
        <v>1</v>
      </c>
      <c r="O485" s="823">
        <f t="shared" ref="O485" si="181">IF(N485=0,0,N485+72)</f>
        <v>73</v>
      </c>
      <c r="P485" s="824">
        <f t="shared" ref="P485" si="182">O485</f>
        <v>73</v>
      </c>
      <c r="Q485" s="823">
        <f t="shared" ref="Q485" si="183">IF(P485=0,0,P485+72)</f>
        <v>145</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68"/>
        <v>4</v>
      </c>
      <c r="D486" s="423"/>
      <c r="E486" s="480"/>
      <c r="F486" s="480"/>
      <c r="G486" s="423"/>
      <c r="H486" s="428"/>
      <c r="I486" s="444"/>
      <c r="J486" s="450" t="s">
        <v>155</v>
      </c>
      <c r="K486" s="450"/>
      <c r="L486" s="428"/>
      <c r="M486" s="428"/>
      <c r="N486" s="445">
        <v>4</v>
      </c>
      <c r="O486" s="823">
        <f t="shared" ref="O486:O491" si="184">IF(N486=0,0,N486+72)</f>
        <v>76</v>
      </c>
      <c r="P486" s="824">
        <f t="shared" ref="P486:P491" si="185">O486</f>
        <v>76</v>
      </c>
      <c r="Q486" s="823">
        <f t="shared" ref="Q486:Q491" si="186">IF(P486=0,0,P486+72)</f>
        <v>148</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68"/>
        <v>4</v>
      </c>
      <c r="D487" s="423"/>
      <c r="E487" s="480"/>
      <c r="F487" s="480"/>
      <c r="G487" s="423"/>
      <c r="H487" s="428"/>
      <c r="I487" s="444"/>
      <c r="J487" s="450" t="s">
        <v>655</v>
      </c>
      <c r="K487" s="450"/>
      <c r="L487" s="428"/>
      <c r="M487" s="428"/>
      <c r="N487" s="445">
        <v>5</v>
      </c>
      <c r="O487" s="823">
        <f t="shared" si="184"/>
        <v>77</v>
      </c>
      <c r="P487" s="824">
        <f t="shared" si="185"/>
        <v>77</v>
      </c>
      <c r="Q487" s="823">
        <f t="shared" si="186"/>
        <v>149</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68"/>
        <v>4</v>
      </c>
      <c r="D488" s="423"/>
      <c r="E488" s="480"/>
      <c r="F488" s="480"/>
      <c r="G488" s="423"/>
      <c r="H488" s="428"/>
      <c r="I488" s="444"/>
      <c r="J488" s="450" t="s">
        <v>656</v>
      </c>
      <c r="K488" s="450"/>
      <c r="L488" s="428"/>
      <c r="M488" s="428"/>
      <c r="N488" s="445">
        <v>5</v>
      </c>
      <c r="O488" s="823">
        <f t="shared" si="184"/>
        <v>77</v>
      </c>
      <c r="P488" s="824">
        <f t="shared" si="185"/>
        <v>77</v>
      </c>
      <c r="Q488" s="823">
        <f t="shared" si="186"/>
        <v>149</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68"/>
        <v>4</v>
      </c>
      <c r="D489" s="423"/>
      <c r="E489" s="480"/>
      <c r="F489" s="480"/>
      <c r="G489" s="423"/>
      <c r="H489" s="428"/>
      <c r="I489" s="444"/>
      <c r="J489" s="450" t="s">
        <v>657</v>
      </c>
      <c r="K489" s="450"/>
      <c r="L489" s="428"/>
      <c r="M489" s="428"/>
      <c r="N489" s="445">
        <v>6</v>
      </c>
      <c r="O489" s="823">
        <f t="shared" si="184"/>
        <v>78</v>
      </c>
      <c r="P489" s="824">
        <f t="shared" si="185"/>
        <v>78</v>
      </c>
      <c r="Q489" s="823">
        <f t="shared" si="186"/>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68"/>
        <v>4</v>
      </c>
      <c r="D490" s="423"/>
      <c r="E490" s="480"/>
      <c r="F490" s="480"/>
      <c r="G490" s="423"/>
      <c r="H490" s="428"/>
      <c r="I490" s="444"/>
      <c r="J490" s="450" t="s">
        <v>658</v>
      </c>
      <c r="K490" s="450"/>
      <c r="L490" s="428"/>
      <c r="M490" s="428"/>
      <c r="N490" s="445">
        <v>6</v>
      </c>
      <c r="O490" s="823">
        <f t="shared" si="184"/>
        <v>78</v>
      </c>
      <c r="P490" s="824">
        <f t="shared" si="185"/>
        <v>78</v>
      </c>
      <c r="Q490" s="823">
        <f t="shared" si="186"/>
        <v>150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68"/>
        <v>4</v>
      </c>
      <c r="D491" s="423"/>
      <c r="E491" s="480"/>
      <c r="F491" s="480"/>
      <c r="G491" s="423"/>
      <c r="H491" s="428"/>
      <c r="I491" s="444"/>
      <c r="J491" s="450" t="s">
        <v>629</v>
      </c>
      <c r="K491" s="450"/>
      <c r="L491" s="428"/>
      <c r="M491" s="428"/>
      <c r="N491" s="445">
        <v>6</v>
      </c>
      <c r="O491" s="823">
        <f t="shared" si="184"/>
        <v>78</v>
      </c>
      <c r="P491" s="824">
        <f t="shared" si="185"/>
        <v>78</v>
      </c>
      <c r="Q491" s="823">
        <f t="shared" si="186"/>
        <v>150</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68"/>
        <v>4</v>
      </c>
      <c r="D492" s="423"/>
      <c r="E492" s="480"/>
      <c r="F492" s="480"/>
      <c r="G492" s="423"/>
      <c r="H492" s="444"/>
      <c r="I492" s="444">
        <v>3</v>
      </c>
      <c r="J492" s="450" t="s">
        <v>980</v>
      </c>
      <c r="K492" s="450"/>
      <c r="L492" s="428"/>
      <c r="M492" s="428"/>
      <c r="N492" s="428">
        <v>0</v>
      </c>
      <c r="O492" s="428">
        <v>0</v>
      </c>
      <c r="P492" s="428">
        <v>0</v>
      </c>
      <c r="Q492" s="428">
        <v>0</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68"/>
        <v>4</v>
      </c>
      <c r="D493" s="423"/>
      <c r="E493" s="480"/>
      <c r="F493" s="480"/>
      <c r="G493" s="423"/>
      <c r="H493" s="428"/>
      <c r="I493" s="444"/>
      <c r="J493" s="450" t="s">
        <v>981</v>
      </c>
      <c r="K493" s="450"/>
      <c r="L493" s="428"/>
      <c r="M493" s="428"/>
      <c r="N493" s="445">
        <v>1</v>
      </c>
      <c r="O493" s="823">
        <f t="shared" ref="O493" si="187">IF(N493=0,0,N493+72)</f>
        <v>73</v>
      </c>
      <c r="P493" s="824">
        <f t="shared" ref="P493" si="188">O493</f>
        <v>73</v>
      </c>
      <c r="Q493" s="823">
        <f t="shared" ref="Q493" si="189">IF(P493=0,0,P493+72)</f>
        <v>145</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68"/>
        <v>4</v>
      </c>
      <c r="D494" s="423"/>
      <c r="E494" s="480"/>
      <c r="F494" s="480"/>
      <c r="G494" s="423"/>
      <c r="H494" s="428"/>
      <c r="I494" s="444"/>
      <c r="J494" s="450" t="s">
        <v>155</v>
      </c>
      <c r="K494" s="450"/>
      <c r="L494" s="428"/>
      <c r="M494" s="428"/>
      <c r="N494" s="445">
        <v>7</v>
      </c>
      <c r="O494" s="823">
        <f t="shared" ref="O494:O499" si="190">IF(N494=0,0,N494+72)</f>
        <v>79</v>
      </c>
      <c r="P494" s="824">
        <f t="shared" ref="P494:P499" si="191">O494</f>
        <v>79</v>
      </c>
      <c r="Q494" s="823">
        <f t="shared" ref="Q494:Q499" si="192">IF(P494=0,0,P494+72)</f>
        <v>151</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68"/>
        <v>4</v>
      </c>
      <c r="D495" s="423"/>
      <c r="E495" s="480"/>
      <c r="F495" s="480"/>
      <c r="G495" s="423"/>
      <c r="H495" s="428"/>
      <c r="I495" s="444"/>
      <c r="J495" s="450" t="s">
        <v>655</v>
      </c>
      <c r="K495" s="450"/>
      <c r="L495" s="428"/>
      <c r="M495" s="428"/>
      <c r="N495" s="445">
        <v>8</v>
      </c>
      <c r="O495" s="823">
        <f t="shared" si="190"/>
        <v>80</v>
      </c>
      <c r="P495" s="824">
        <f t="shared" si="191"/>
        <v>80</v>
      </c>
      <c r="Q495" s="823">
        <f t="shared" si="192"/>
        <v>152</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68"/>
        <v>4</v>
      </c>
      <c r="D496" s="423"/>
      <c r="E496" s="480"/>
      <c r="F496" s="480"/>
      <c r="G496" s="423"/>
      <c r="H496" s="428"/>
      <c r="I496" s="444"/>
      <c r="J496" s="450" t="s">
        <v>656</v>
      </c>
      <c r="K496" s="450"/>
      <c r="L496" s="428"/>
      <c r="M496" s="428"/>
      <c r="N496" s="445">
        <v>8</v>
      </c>
      <c r="O496" s="823">
        <f t="shared" si="190"/>
        <v>80</v>
      </c>
      <c r="P496" s="824">
        <f t="shared" si="191"/>
        <v>80</v>
      </c>
      <c r="Q496" s="823">
        <f t="shared" si="192"/>
        <v>152</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68"/>
        <v>4</v>
      </c>
      <c r="D497" s="423"/>
      <c r="E497" s="480"/>
      <c r="F497" s="480"/>
      <c r="G497" s="423"/>
      <c r="H497" s="428"/>
      <c r="I497" s="444"/>
      <c r="J497" s="450" t="s">
        <v>657</v>
      </c>
      <c r="K497" s="450"/>
      <c r="L497" s="428"/>
      <c r="M497" s="428"/>
      <c r="N497" s="445">
        <v>9</v>
      </c>
      <c r="O497" s="823">
        <f t="shared" si="190"/>
        <v>81</v>
      </c>
      <c r="P497" s="824">
        <f t="shared" si="191"/>
        <v>81</v>
      </c>
      <c r="Q497" s="823">
        <f t="shared" si="192"/>
        <v>153</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68"/>
        <v>4</v>
      </c>
      <c r="D498" s="423"/>
      <c r="E498" s="480"/>
      <c r="F498" s="480"/>
      <c r="G498" s="423"/>
      <c r="H498" s="428"/>
      <c r="I498" s="444"/>
      <c r="J498" s="450" t="s">
        <v>658</v>
      </c>
      <c r="K498" s="450"/>
      <c r="L498" s="428"/>
      <c r="M498" s="428"/>
      <c r="N498" s="445">
        <v>9</v>
      </c>
      <c r="O498" s="823">
        <f t="shared" si="190"/>
        <v>81</v>
      </c>
      <c r="P498" s="824">
        <f t="shared" si="191"/>
        <v>81</v>
      </c>
      <c r="Q498" s="823">
        <f t="shared" si="192"/>
        <v>153</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68"/>
        <v>4</v>
      </c>
      <c r="D499" s="423"/>
      <c r="E499" s="480"/>
      <c r="F499" s="480"/>
      <c r="G499" s="423"/>
      <c r="H499" s="428"/>
      <c r="I499" s="444"/>
      <c r="J499" s="450" t="s">
        <v>629</v>
      </c>
      <c r="K499" s="450"/>
      <c r="L499" s="428"/>
      <c r="M499" s="428"/>
      <c r="N499" s="445">
        <v>10</v>
      </c>
      <c r="O499" s="823">
        <f t="shared" si="190"/>
        <v>82</v>
      </c>
      <c r="P499" s="824">
        <f t="shared" si="191"/>
        <v>82</v>
      </c>
      <c r="Q499" s="823">
        <f t="shared" si="192"/>
        <v>154</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68"/>
        <v>4</v>
      </c>
      <c r="D500" s="423"/>
      <c r="E500" s="480"/>
      <c r="F500" s="480"/>
      <c r="G500" s="423"/>
      <c r="H500" s="444"/>
      <c r="I500" s="444">
        <v>4</v>
      </c>
      <c r="J500" s="450" t="s">
        <v>980</v>
      </c>
      <c r="K500" s="450"/>
      <c r="L500" s="428"/>
      <c r="M500" s="428"/>
      <c r="N500" s="428">
        <v>0</v>
      </c>
      <c r="O500" s="428">
        <v>0</v>
      </c>
      <c r="P500" s="428">
        <v>0</v>
      </c>
      <c r="Q500" s="428">
        <v>0</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68"/>
        <v>4</v>
      </c>
      <c r="D501" s="423"/>
      <c r="E501" s="480"/>
      <c r="F501" s="480"/>
      <c r="G501" s="423"/>
      <c r="H501" s="428"/>
      <c r="I501" s="444"/>
      <c r="J501" s="450" t="s">
        <v>981</v>
      </c>
      <c r="K501" s="450"/>
      <c r="L501" s="428"/>
      <c r="M501" s="428"/>
      <c r="N501" s="445">
        <v>1</v>
      </c>
      <c r="O501" s="823">
        <f t="shared" ref="O501" si="193">IF(N501=0,0,N501+72)</f>
        <v>73</v>
      </c>
      <c r="P501" s="824">
        <f t="shared" ref="P501" si="194">O501</f>
        <v>73</v>
      </c>
      <c r="Q501" s="823">
        <f t="shared" ref="Q501" si="195">IF(P501=0,0,P501+72)</f>
        <v>145</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68"/>
        <v>4</v>
      </c>
      <c r="D502" s="423"/>
      <c r="E502" s="480"/>
      <c r="F502" s="480"/>
      <c r="G502" s="423"/>
      <c r="H502" s="428"/>
      <c r="I502" s="444"/>
      <c r="J502" s="450" t="s">
        <v>155</v>
      </c>
      <c r="K502" s="450"/>
      <c r="L502" s="428"/>
      <c r="M502" s="428"/>
      <c r="N502" s="445">
        <v>11</v>
      </c>
      <c r="O502" s="823">
        <f t="shared" ref="O502:O507" si="196">IF(N502=0,0,N502+72)</f>
        <v>83</v>
      </c>
      <c r="P502" s="824">
        <f t="shared" ref="P502:P507" si="197">O502</f>
        <v>83</v>
      </c>
      <c r="Q502" s="823">
        <f t="shared" ref="Q502:Q507" si="198">IF(P502=0,0,P502+72)</f>
        <v>155</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68"/>
        <v>4</v>
      </c>
      <c r="D503" s="423"/>
      <c r="E503" s="480"/>
      <c r="F503" s="480"/>
      <c r="G503" s="423"/>
      <c r="H503" s="428"/>
      <c r="I503" s="444"/>
      <c r="J503" s="450" t="s">
        <v>655</v>
      </c>
      <c r="K503" s="450"/>
      <c r="L503" s="428"/>
      <c r="M503" s="428"/>
      <c r="N503" s="445">
        <v>12</v>
      </c>
      <c r="O503" s="823">
        <f t="shared" si="196"/>
        <v>84</v>
      </c>
      <c r="P503" s="824">
        <f t="shared" si="197"/>
        <v>84</v>
      </c>
      <c r="Q503" s="823">
        <f t="shared" si="198"/>
        <v>156</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68"/>
        <v>4</v>
      </c>
      <c r="D504" s="423"/>
      <c r="E504" s="480"/>
      <c r="F504" s="480"/>
      <c r="G504" s="423"/>
      <c r="H504" s="428"/>
      <c r="I504" s="444"/>
      <c r="J504" s="450" t="s">
        <v>656</v>
      </c>
      <c r="K504" s="450"/>
      <c r="L504" s="428"/>
      <c r="M504" s="428"/>
      <c r="N504" s="445">
        <v>12</v>
      </c>
      <c r="O504" s="823">
        <f t="shared" si="196"/>
        <v>84</v>
      </c>
      <c r="P504" s="824">
        <f t="shared" si="197"/>
        <v>84</v>
      </c>
      <c r="Q504" s="823">
        <f t="shared" si="198"/>
        <v>156</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68"/>
        <v>4</v>
      </c>
      <c r="D505" s="423"/>
      <c r="E505" s="480"/>
      <c r="F505" s="480"/>
      <c r="G505" s="423"/>
      <c r="H505" s="428"/>
      <c r="I505" s="444"/>
      <c r="J505" s="450" t="s">
        <v>657</v>
      </c>
      <c r="K505" s="450"/>
      <c r="L505" s="428"/>
      <c r="M505" s="428"/>
      <c r="N505" s="445">
        <v>13</v>
      </c>
      <c r="O505" s="823">
        <f t="shared" si="196"/>
        <v>85</v>
      </c>
      <c r="P505" s="824">
        <f t="shared" si="197"/>
        <v>85</v>
      </c>
      <c r="Q505" s="823">
        <f t="shared" si="198"/>
        <v>157</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3" x14ac:dyDescent="0.25">
      <c r="A506" s="396"/>
      <c r="B506" s="405"/>
      <c r="C506" s="398">
        <f t="shared" si="168"/>
        <v>4</v>
      </c>
      <c r="D506" s="423"/>
      <c r="E506" s="480"/>
      <c r="F506" s="480"/>
      <c r="G506" s="423"/>
      <c r="H506" s="428"/>
      <c r="I506" s="444"/>
      <c r="J506" s="450" t="s">
        <v>658</v>
      </c>
      <c r="K506" s="450"/>
      <c r="L506" s="428"/>
      <c r="M506" s="428"/>
      <c r="N506" s="445">
        <v>13</v>
      </c>
      <c r="O506" s="823">
        <f t="shared" si="196"/>
        <v>85</v>
      </c>
      <c r="P506" s="824">
        <f t="shared" si="197"/>
        <v>85</v>
      </c>
      <c r="Q506" s="823">
        <f t="shared" si="198"/>
        <v>157</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68"/>
        <v>4</v>
      </c>
      <c r="D507" s="423"/>
      <c r="E507" s="480"/>
      <c r="F507" s="480"/>
      <c r="G507" s="423"/>
      <c r="H507" s="428"/>
      <c r="I507" s="444"/>
      <c r="J507" s="450" t="s">
        <v>629</v>
      </c>
      <c r="K507" s="450"/>
      <c r="L507" s="428"/>
      <c r="M507" s="428"/>
      <c r="N507" s="445">
        <v>14</v>
      </c>
      <c r="O507" s="823">
        <f t="shared" si="196"/>
        <v>86</v>
      </c>
      <c r="P507" s="824">
        <f t="shared" si="197"/>
        <v>86</v>
      </c>
      <c r="Q507" s="823">
        <f t="shared" si="198"/>
        <v>158</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INT($C$241)+4</f>
        <v>5</v>
      </c>
      <c r="D508" s="423"/>
      <c r="E508" s="480"/>
      <c r="F508" s="480"/>
      <c r="G508" s="423"/>
      <c r="H508" s="444" t="str">
        <f>H$261</f>
        <v>Win</v>
      </c>
      <c r="I508" s="444">
        <v>0</v>
      </c>
      <c r="J508" s="450" t="s">
        <v>649</v>
      </c>
      <c r="K508" s="450"/>
      <c r="L508" s="428"/>
      <c r="M508" s="428"/>
      <c r="N508" s="428">
        <v>0</v>
      </c>
      <c r="O508" s="428">
        <v>0</v>
      </c>
      <c r="P508" s="428">
        <v>0</v>
      </c>
      <c r="Q508" s="428">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3" x14ac:dyDescent="0.25">
      <c r="A509" s="396"/>
      <c r="B509" s="405"/>
      <c r="C509" s="398">
        <f t="shared" si="168"/>
        <v>4</v>
      </c>
      <c r="D509" s="423"/>
      <c r="E509" s="480"/>
      <c r="F509" s="480"/>
      <c r="G509" s="423"/>
      <c r="H509" s="428"/>
      <c r="I509" s="444"/>
      <c r="J509" s="450" t="s">
        <v>981</v>
      </c>
      <c r="K509" s="450"/>
      <c r="L509" s="428"/>
      <c r="M509" s="428"/>
      <c r="N509" s="826">
        <f t="shared" ref="N509:N515" si="199">IF(N469=0,0,N469+24)</f>
        <v>25</v>
      </c>
      <c r="O509" s="823">
        <f t="shared" ref="O509" si="200">IF(N509=0,0,N509+72)</f>
        <v>97</v>
      </c>
      <c r="P509" s="824">
        <f t="shared" ref="P509" si="201">O509</f>
        <v>97</v>
      </c>
      <c r="Q509" s="823">
        <f t="shared" ref="Q509" si="202">IF(P509=0,0,P509+72)</f>
        <v>169</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ref="C510:C582" si="203">INT($C$241)+4</f>
        <v>5</v>
      </c>
      <c r="D510" s="423"/>
      <c r="E510" s="480"/>
      <c r="F510" s="480"/>
      <c r="G510" s="423"/>
      <c r="H510" s="428"/>
      <c r="I510" s="444"/>
      <c r="J510" s="450" t="s">
        <v>155</v>
      </c>
      <c r="K510" s="450"/>
      <c r="L510" s="428"/>
      <c r="M510" s="428"/>
      <c r="N510" s="826">
        <f t="shared" si="199"/>
        <v>0</v>
      </c>
      <c r="O510" s="823">
        <f t="shared" ref="O510:O515" si="204">IF(N510=0,0,N510+72)</f>
        <v>0</v>
      </c>
      <c r="P510" s="824">
        <f t="shared" ref="P510:P515" si="205">O510</f>
        <v>0</v>
      </c>
      <c r="Q510" s="823">
        <f t="shared" ref="Q510:Q515" si="206">IF(P510=0,0,P510+72)</f>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3"/>
        <v>5</v>
      </c>
      <c r="D511" s="423"/>
      <c r="E511" s="480"/>
      <c r="F511" s="480"/>
      <c r="G511" s="423"/>
      <c r="H511" s="428"/>
      <c r="I511" s="444"/>
      <c r="J511" s="450" t="s">
        <v>655</v>
      </c>
      <c r="K511" s="450"/>
      <c r="L511" s="428"/>
      <c r="M511" s="428"/>
      <c r="N511" s="826">
        <f t="shared" si="199"/>
        <v>0</v>
      </c>
      <c r="O511" s="823">
        <f t="shared" si="204"/>
        <v>0</v>
      </c>
      <c r="P511" s="824">
        <f t="shared" si="205"/>
        <v>0</v>
      </c>
      <c r="Q511" s="823">
        <f t="shared" si="206"/>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3"/>
        <v>5</v>
      </c>
      <c r="D512" s="423"/>
      <c r="E512" s="480"/>
      <c r="F512" s="480"/>
      <c r="G512" s="423"/>
      <c r="H512" s="428"/>
      <c r="I512" s="444"/>
      <c r="J512" s="450" t="s">
        <v>656</v>
      </c>
      <c r="K512" s="450"/>
      <c r="L512" s="428"/>
      <c r="M512" s="428"/>
      <c r="N512" s="826">
        <f t="shared" si="199"/>
        <v>0</v>
      </c>
      <c r="O512" s="823">
        <f t="shared" si="204"/>
        <v>0</v>
      </c>
      <c r="P512" s="824">
        <f t="shared" si="205"/>
        <v>0</v>
      </c>
      <c r="Q512" s="823">
        <f t="shared" si="206"/>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3"/>
        <v>5</v>
      </c>
      <c r="D513" s="423"/>
      <c r="E513" s="480"/>
      <c r="F513" s="480"/>
      <c r="G513" s="423"/>
      <c r="H513" s="428"/>
      <c r="I513" s="444"/>
      <c r="J513" s="450" t="s">
        <v>657</v>
      </c>
      <c r="K513" s="450"/>
      <c r="L513" s="428"/>
      <c r="M513" s="428"/>
      <c r="N513" s="826">
        <f t="shared" si="199"/>
        <v>0</v>
      </c>
      <c r="O513" s="823">
        <f t="shared" si="204"/>
        <v>0</v>
      </c>
      <c r="P513" s="824">
        <f t="shared" si="205"/>
        <v>0</v>
      </c>
      <c r="Q513" s="823">
        <f t="shared" si="206"/>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3"/>
        <v>5</v>
      </c>
      <c r="D514" s="423"/>
      <c r="E514" s="480"/>
      <c r="F514" s="480"/>
      <c r="G514" s="423"/>
      <c r="H514" s="428"/>
      <c r="I514" s="444"/>
      <c r="J514" s="450" t="s">
        <v>658</v>
      </c>
      <c r="K514" s="450"/>
      <c r="L514" s="428"/>
      <c r="M514" s="428"/>
      <c r="N514" s="826">
        <f t="shared" si="199"/>
        <v>0</v>
      </c>
      <c r="O514" s="823">
        <f t="shared" si="204"/>
        <v>0</v>
      </c>
      <c r="P514" s="824">
        <f t="shared" si="205"/>
        <v>0</v>
      </c>
      <c r="Q514" s="823">
        <f t="shared" si="206"/>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4" x14ac:dyDescent="0.25">
      <c r="A515" s="396"/>
      <c r="B515" s="405"/>
      <c r="C515" s="398">
        <f t="shared" si="203"/>
        <v>5</v>
      </c>
      <c r="D515" s="423"/>
      <c r="E515" s="480"/>
      <c r="F515" s="480"/>
      <c r="G515" s="423"/>
      <c r="H515" s="428"/>
      <c r="I515" s="444"/>
      <c r="J515" s="450" t="s">
        <v>629</v>
      </c>
      <c r="K515" s="450"/>
      <c r="L515" s="428"/>
      <c r="M515" s="428"/>
      <c r="N515" s="826">
        <f t="shared" si="199"/>
        <v>0</v>
      </c>
      <c r="O515" s="823">
        <f t="shared" si="204"/>
        <v>0</v>
      </c>
      <c r="P515" s="824">
        <f t="shared" si="205"/>
        <v>0</v>
      </c>
      <c r="Q515" s="823">
        <f t="shared" si="206"/>
        <v>0</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3"/>
        <v>5</v>
      </c>
      <c r="D516" s="423"/>
      <c r="E516" s="480"/>
      <c r="F516" s="480"/>
      <c r="G516" s="423"/>
      <c r="H516" s="444"/>
      <c r="I516" s="444">
        <v>1</v>
      </c>
      <c r="J516" s="450" t="s">
        <v>649</v>
      </c>
      <c r="K516" s="450"/>
      <c r="L516" s="428"/>
      <c r="M516" s="428"/>
      <c r="N516" s="428">
        <v>0</v>
      </c>
      <c r="O516" s="428">
        <v>0</v>
      </c>
      <c r="P516" s="428">
        <v>0</v>
      </c>
      <c r="Q516" s="428">
        <v>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3" x14ac:dyDescent="0.25">
      <c r="A517" s="396"/>
      <c r="B517" s="405"/>
      <c r="C517" s="398">
        <f t="shared" ref="C517" si="207">INT($C$241)+3</f>
        <v>4</v>
      </c>
      <c r="D517" s="423"/>
      <c r="E517" s="480"/>
      <c r="F517" s="480"/>
      <c r="G517" s="423"/>
      <c r="H517" s="428"/>
      <c r="I517" s="444"/>
      <c r="J517" s="450" t="s">
        <v>981</v>
      </c>
      <c r="K517" s="450"/>
      <c r="L517" s="428"/>
      <c r="M517" s="428"/>
      <c r="N517" s="826">
        <f t="shared" ref="N517:N523" si="208">IF(N477=0,0,N477+24)</f>
        <v>25</v>
      </c>
      <c r="O517" s="823">
        <f t="shared" ref="O517" si="209">IF(N517=0,0,N517+72)</f>
        <v>97</v>
      </c>
      <c r="P517" s="824">
        <f t="shared" ref="P517" si="210">O517</f>
        <v>97</v>
      </c>
      <c r="Q517" s="823">
        <f t="shared" ref="Q517" si="211">IF(P517=0,0,P517+72)</f>
        <v>169</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3"/>
        <v>5</v>
      </c>
      <c r="D518" s="423"/>
      <c r="E518" s="480"/>
      <c r="F518" s="480"/>
      <c r="G518" s="423"/>
      <c r="H518" s="428"/>
      <c r="I518" s="444"/>
      <c r="J518" s="450" t="s">
        <v>155</v>
      </c>
      <c r="K518" s="450"/>
      <c r="L518" s="428"/>
      <c r="M518" s="428"/>
      <c r="N518" s="826">
        <f t="shared" si="208"/>
        <v>26</v>
      </c>
      <c r="O518" s="823">
        <f t="shared" ref="O518:O523" si="212">IF(N518=0,0,N518+72)</f>
        <v>98</v>
      </c>
      <c r="P518" s="824">
        <f t="shared" ref="P518:P523" si="213">O518</f>
        <v>98</v>
      </c>
      <c r="Q518" s="823">
        <f t="shared" ref="Q518:Q523" si="214">IF(P518=0,0,P518+72)</f>
        <v>170</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3"/>
        <v>5</v>
      </c>
      <c r="D519" s="423"/>
      <c r="E519" s="480"/>
      <c r="F519" s="480"/>
      <c r="G519" s="423"/>
      <c r="H519" s="428"/>
      <c r="I519" s="444"/>
      <c r="J519" s="450" t="s">
        <v>655</v>
      </c>
      <c r="K519" s="450"/>
      <c r="L519" s="428"/>
      <c r="M519" s="428"/>
      <c r="N519" s="826">
        <f t="shared" si="208"/>
        <v>27</v>
      </c>
      <c r="O519" s="823">
        <f t="shared" si="212"/>
        <v>99</v>
      </c>
      <c r="P519" s="824">
        <f t="shared" si="213"/>
        <v>99</v>
      </c>
      <c r="Q519" s="823">
        <f t="shared" si="214"/>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3"/>
        <v>5</v>
      </c>
      <c r="D520" s="423"/>
      <c r="E520" s="480"/>
      <c r="F520" s="480"/>
      <c r="G520" s="423"/>
      <c r="H520" s="428"/>
      <c r="I520" s="444"/>
      <c r="J520" s="450" t="s">
        <v>656</v>
      </c>
      <c r="K520" s="450"/>
      <c r="L520" s="428"/>
      <c r="M520" s="428"/>
      <c r="N520" s="826">
        <f t="shared" si="208"/>
        <v>27</v>
      </c>
      <c r="O520" s="823">
        <f t="shared" si="212"/>
        <v>99</v>
      </c>
      <c r="P520" s="824">
        <f t="shared" si="213"/>
        <v>99</v>
      </c>
      <c r="Q520" s="823">
        <f t="shared" si="214"/>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3"/>
        <v>5</v>
      </c>
      <c r="D521" s="423"/>
      <c r="E521" s="480"/>
      <c r="F521" s="480"/>
      <c r="G521" s="423"/>
      <c r="H521" s="428"/>
      <c r="I521" s="444"/>
      <c r="J521" s="450" t="s">
        <v>657</v>
      </c>
      <c r="K521" s="450"/>
      <c r="L521" s="428"/>
      <c r="M521" s="428"/>
      <c r="N521" s="826">
        <f t="shared" si="208"/>
        <v>27</v>
      </c>
      <c r="O521" s="823">
        <f t="shared" si="212"/>
        <v>99</v>
      </c>
      <c r="P521" s="824">
        <f t="shared" si="213"/>
        <v>99</v>
      </c>
      <c r="Q521" s="823">
        <f t="shared" si="214"/>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3"/>
        <v>5</v>
      </c>
      <c r="D522" s="423"/>
      <c r="E522" s="480"/>
      <c r="F522" s="480"/>
      <c r="G522" s="423"/>
      <c r="H522" s="428"/>
      <c r="I522" s="444"/>
      <c r="J522" s="450" t="s">
        <v>658</v>
      </c>
      <c r="K522" s="450"/>
      <c r="L522" s="428"/>
      <c r="M522" s="428"/>
      <c r="N522" s="826">
        <f t="shared" si="208"/>
        <v>27</v>
      </c>
      <c r="O522" s="823">
        <f t="shared" si="212"/>
        <v>99</v>
      </c>
      <c r="P522" s="824">
        <f t="shared" si="213"/>
        <v>99</v>
      </c>
      <c r="Q522" s="823">
        <f t="shared" si="214"/>
        <v>171</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4" x14ac:dyDescent="0.25">
      <c r="A523" s="396"/>
      <c r="B523" s="405"/>
      <c r="C523" s="398">
        <f t="shared" si="203"/>
        <v>5</v>
      </c>
      <c r="D523" s="423"/>
      <c r="E523" s="480"/>
      <c r="F523" s="480"/>
      <c r="G523" s="423"/>
      <c r="H523" s="428"/>
      <c r="I523" s="444"/>
      <c r="J523" s="450" t="s">
        <v>629</v>
      </c>
      <c r="K523" s="450"/>
      <c r="L523" s="428"/>
      <c r="M523" s="428"/>
      <c r="N523" s="826">
        <f t="shared" si="208"/>
        <v>27</v>
      </c>
      <c r="O523" s="823">
        <f t="shared" si="212"/>
        <v>99</v>
      </c>
      <c r="P523" s="824">
        <f t="shared" si="213"/>
        <v>99</v>
      </c>
      <c r="Q523" s="823">
        <f t="shared" si="214"/>
        <v>171</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3"/>
        <v>5</v>
      </c>
      <c r="D524" s="423"/>
      <c r="E524" s="480"/>
      <c r="F524" s="480"/>
      <c r="G524" s="423"/>
      <c r="H524" s="444"/>
      <c r="I524" s="444">
        <v>2</v>
      </c>
      <c r="J524" s="450" t="s">
        <v>649</v>
      </c>
      <c r="K524" s="450"/>
      <c r="L524" s="428"/>
      <c r="M524" s="428"/>
      <c r="N524" s="428">
        <v>0</v>
      </c>
      <c r="O524" s="428">
        <v>0</v>
      </c>
      <c r="P524" s="428">
        <v>0</v>
      </c>
      <c r="Q524" s="428">
        <v>0</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3" x14ac:dyDescent="0.25">
      <c r="A525" s="396"/>
      <c r="B525" s="405"/>
      <c r="C525" s="398">
        <f t="shared" ref="C525" si="215">INT($C$241)+3</f>
        <v>4</v>
      </c>
      <c r="D525" s="423"/>
      <c r="E525" s="480"/>
      <c r="F525" s="480"/>
      <c r="G525" s="423"/>
      <c r="H525" s="428"/>
      <c r="I525" s="444"/>
      <c r="J525" s="450" t="s">
        <v>981</v>
      </c>
      <c r="K525" s="450"/>
      <c r="L525" s="428"/>
      <c r="M525" s="428"/>
      <c r="N525" s="826">
        <f t="shared" ref="N525:N531" si="216">IF(N485=0,0,N485+24)</f>
        <v>25</v>
      </c>
      <c r="O525" s="823">
        <f t="shared" ref="O525" si="217">IF(N525=0,0,N525+72)</f>
        <v>97</v>
      </c>
      <c r="P525" s="824">
        <f t="shared" ref="P525" si="218">O525</f>
        <v>97</v>
      </c>
      <c r="Q525" s="823">
        <f t="shared" ref="Q525" si="219">IF(P525=0,0,P525+72)</f>
        <v>169</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3"/>
        <v>5</v>
      </c>
      <c r="D526" s="423"/>
      <c r="E526" s="480"/>
      <c r="F526" s="480"/>
      <c r="G526" s="423"/>
      <c r="H526" s="428"/>
      <c r="I526" s="444"/>
      <c r="J526" s="450" t="s">
        <v>155</v>
      </c>
      <c r="K526" s="450"/>
      <c r="L526" s="428"/>
      <c r="M526" s="428"/>
      <c r="N526" s="826">
        <f t="shared" si="216"/>
        <v>28</v>
      </c>
      <c r="O526" s="823">
        <f t="shared" ref="O526:O531" si="220">IF(N526=0,0,N526+72)</f>
        <v>100</v>
      </c>
      <c r="P526" s="824">
        <f t="shared" ref="P526:P531" si="221">O526</f>
        <v>100</v>
      </c>
      <c r="Q526" s="823">
        <f t="shared" ref="Q526:Q531" si="222">IF(P526=0,0,P526+72)</f>
        <v>172</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3"/>
        <v>5</v>
      </c>
      <c r="D527" s="423"/>
      <c r="E527" s="480"/>
      <c r="F527" s="480"/>
      <c r="G527" s="423"/>
      <c r="H527" s="428"/>
      <c r="I527" s="444"/>
      <c r="J527" s="450" t="s">
        <v>655</v>
      </c>
      <c r="K527" s="450"/>
      <c r="L527" s="428"/>
      <c r="M527" s="428"/>
      <c r="N527" s="826">
        <f t="shared" si="216"/>
        <v>29</v>
      </c>
      <c r="O527" s="823">
        <f t="shared" si="220"/>
        <v>101</v>
      </c>
      <c r="P527" s="824">
        <f t="shared" si="221"/>
        <v>101</v>
      </c>
      <c r="Q527" s="823">
        <f t="shared" si="222"/>
        <v>173</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3"/>
        <v>5</v>
      </c>
      <c r="D528" s="423"/>
      <c r="E528" s="480"/>
      <c r="F528" s="480"/>
      <c r="G528" s="423"/>
      <c r="H528" s="428"/>
      <c r="I528" s="444"/>
      <c r="J528" s="450" t="s">
        <v>656</v>
      </c>
      <c r="K528" s="450"/>
      <c r="L528" s="428"/>
      <c r="M528" s="428"/>
      <c r="N528" s="826">
        <f t="shared" si="216"/>
        <v>29</v>
      </c>
      <c r="O528" s="823">
        <f t="shared" si="220"/>
        <v>101</v>
      </c>
      <c r="P528" s="824">
        <f t="shared" si="221"/>
        <v>101</v>
      </c>
      <c r="Q528" s="823">
        <f t="shared" si="222"/>
        <v>173</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3"/>
        <v>5</v>
      </c>
      <c r="D529" s="423"/>
      <c r="E529" s="480"/>
      <c r="F529" s="480"/>
      <c r="G529" s="423"/>
      <c r="H529" s="428"/>
      <c r="I529" s="444"/>
      <c r="J529" s="450" t="s">
        <v>657</v>
      </c>
      <c r="K529" s="450"/>
      <c r="L529" s="428"/>
      <c r="M529" s="428"/>
      <c r="N529" s="826">
        <f t="shared" si="216"/>
        <v>30</v>
      </c>
      <c r="O529" s="823">
        <f t="shared" si="220"/>
        <v>102</v>
      </c>
      <c r="P529" s="824">
        <f t="shared" si="221"/>
        <v>102</v>
      </c>
      <c r="Q529" s="823">
        <f t="shared" si="222"/>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3"/>
        <v>5</v>
      </c>
      <c r="D530" s="423"/>
      <c r="E530" s="480"/>
      <c r="F530" s="480"/>
      <c r="G530" s="423"/>
      <c r="H530" s="428"/>
      <c r="I530" s="444"/>
      <c r="J530" s="450" t="s">
        <v>658</v>
      </c>
      <c r="K530" s="450"/>
      <c r="L530" s="428"/>
      <c r="M530" s="428"/>
      <c r="N530" s="826">
        <f t="shared" si="216"/>
        <v>30</v>
      </c>
      <c r="O530" s="823">
        <f t="shared" si="220"/>
        <v>102</v>
      </c>
      <c r="P530" s="824">
        <f t="shared" si="221"/>
        <v>102</v>
      </c>
      <c r="Q530" s="823">
        <f t="shared" si="222"/>
        <v>174</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4" x14ac:dyDescent="0.25">
      <c r="A531" s="396"/>
      <c r="B531" s="405"/>
      <c r="C531" s="398">
        <f t="shared" si="203"/>
        <v>5</v>
      </c>
      <c r="D531" s="423"/>
      <c r="E531" s="480"/>
      <c r="F531" s="480"/>
      <c r="G531" s="423"/>
      <c r="H531" s="428"/>
      <c r="I531" s="444"/>
      <c r="J531" s="450" t="s">
        <v>629</v>
      </c>
      <c r="K531" s="450"/>
      <c r="L531" s="428"/>
      <c r="M531" s="428"/>
      <c r="N531" s="826">
        <f t="shared" si="216"/>
        <v>30</v>
      </c>
      <c r="O531" s="823">
        <f t="shared" si="220"/>
        <v>102</v>
      </c>
      <c r="P531" s="824">
        <f t="shared" si="221"/>
        <v>102</v>
      </c>
      <c r="Q531" s="823">
        <f t="shared" si="222"/>
        <v>174</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3"/>
        <v>5</v>
      </c>
      <c r="D532" s="423"/>
      <c r="E532" s="480"/>
      <c r="F532" s="480"/>
      <c r="G532" s="423"/>
      <c r="H532" s="444"/>
      <c r="I532" s="444">
        <v>3</v>
      </c>
      <c r="J532" s="450" t="s">
        <v>649</v>
      </c>
      <c r="K532" s="450"/>
      <c r="L532" s="428"/>
      <c r="M532" s="428"/>
      <c r="N532" s="428">
        <v>0</v>
      </c>
      <c r="O532" s="428">
        <v>0</v>
      </c>
      <c r="P532" s="428">
        <v>0</v>
      </c>
      <c r="Q532" s="428">
        <v>0</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3" x14ac:dyDescent="0.25">
      <c r="A533" s="396"/>
      <c r="B533" s="405"/>
      <c r="C533" s="398">
        <f t="shared" ref="C533" si="223">INT($C$241)+3</f>
        <v>4</v>
      </c>
      <c r="D533" s="423"/>
      <c r="E533" s="480"/>
      <c r="F533" s="480"/>
      <c r="G533" s="423"/>
      <c r="H533" s="428"/>
      <c r="I533" s="444"/>
      <c r="J533" s="450" t="s">
        <v>981</v>
      </c>
      <c r="K533" s="450"/>
      <c r="L533" s="428"/>
      <c r="M533" s="428"/>
      <c r="N533" s="826">
        <f t="shared" ref="N533:N539" si="224">IF(N493=0,0,N493+24)</f>
        <v>25</v>
      </c>
      <c r="O533" s="823">
        <f t="shared" ref="O533" si="225">IF(N533=0,0,N533+72)</f>
        <v>97</v>
      </c>
      <c r="P533" s="824">
        <f t="shared" ref="P533" si="226">O533</f>
        <v>97</v>
      </c>
      <c r="Q533" s="823">
        <f t="shared" ref="Q533" si="227">IF(P533=0,0,P533+72)</f>
        <v>169</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3"/>
        <v>5</v>
      </c>
      <c r="D534" s="423"/>
      <c r="E534" s="480"/>
      <c r="F534" s="480"/>
      <c r="G534" s="423"/>
      <c r="H534" s="428"/>
      <c r="I534" s="444"/>
      <c r="J534" s="450" t="s">
        <v>155</v>
      </c>
      <c r="K534" s="450"/>
      <c r="L534" s="428"/>
      <c r="M534" s="428"/>
      <c r="N534" s="826">
        <f t="shared" si="224"/>
        <v>31</v>
      </c>
      <c r="O534" s="823">
        <f t="shared" ref="O534:O539" si="228">IF(N534=0,0,N534+72)</f>
        <v>103</v>
      </c>
      <c r="P534" s="824">
        <f t="shared" ref="P534:P547" si="229">O534</f>
        <v>103</v>
      </c>
      <c r="Q534" s="823">
        <f t="shared" ref="Q534:Q539" si="230">IF(P534=0,0,P534+72)</f>
        <v>175</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3"/>
        <v>5</v>
      </c>
      <c r="D535" s="423"/>
      <c r="E535" s="480"/>
      <c r="F535" s="480"/>
      <c r="G535" s="423"/>
      <c r="H535" s="428"/>
      <c r="I535" s="444"/>
      <c r="J535" s="450" t="s">
        <v>655</v>
      </c>
      <c r="K535" s="450"/>
      <c r="L535" s="428"/>
      <c r="M535" s="428"/>
      <c r="N535" s="826">
        <f t="shared" si="224"/>
        <v>32</v>
      </c>
      <c r="O535" s="823">
        <f t="shared" si="228"/>
        <v>104</v>
      </c>
      <c r="P535" s="824">
        <f t="shared" si="229"/>
        <v>104</v>
      </c>
      <c r="Q535" s="823">
        <f t="shared" si="230"/>
        <v>176</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3"/>
        <v>5</v>
      </c>
      <c r="D536" s="423"/>
      <c r="E536" s="480"/>
      <c r="F536" s="480"/>
      <c r="G536" s="423"/>
      <c r="H536" s="428"/>
      <c r="I536" s="444"/>
      <c r="J536" s="450" t="s">
        <v>656</v>
      </c>
      <c r="K536" s="450"/>
      <c r="L536" s="428"/>
      <c r="M536" s="428"/>
      <c r="N536" s="826">
        <f t="shared" si="224"/>
        <v>32</v>
      </c>
      <c r="O536" s="823">
        <f t="shared" si="228"/>
        <v>104</v>
      </c>
      <c r="P536" s="824">
        <f t="shared" si="229"/>
        <v>104</v>
      </c>
      <c r="Q536" s="823">
        <f t="shared" si="230"/>
        <v>176</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3"/>
        <v>5</v>
      </c>
      <c r="D537" s="423"/>
      <c r="E537" s="480"/>
      <c r="F537" s="480"/>
      <c r="G537" s="423"/>
      <c r="H537" s="428"/>
      <c r="I537" s="444"/>
      <c r="J537" s="450" t="s">
        <v>657</v>
      </c>
      <c r="K537" s="450"/>
      <c r="L537" s="428"/>
      <c r="M537" s="428"/>
      <c r="N537" s="826">
        <f t="shared" si="224"/>
        <v>33</v>
      </c>
      <c r="O537" s="823">
        <f t="shared" si="228"/>
        <v>105</v>
      </c>
      <c r="P537" s="824">
        <f t="shared" si="229"/>
        <v>105</v>
      </c>
      <c r="Q537" s="823">
        <f t="shared" si="230"/>
        <v>177</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3"/>
        <v>5</v>
      </c>
      <c r="D538" s="423"/>
      <c r="E538" s="480"/>
      <c r="F538" s="480"/>
      <c r="G538" s="423"/>
      <c r="H538" s="428"/>
      <c r="I538" s="444"/>
      <c r="J538" s="450" t="s">
        <v>658</v>
      </c>
      <c r="K538" s="450"/>
      <c r="L538" s="428"/>
      <c r="M538" s="428"/>
      <c r="N538" s="826">
        <f t="shared" si="224"/>
        <v>33</v>
      </c>
      <c r="O538" s="823">
        <f t="shared" si="228"/>
        <v>105</v>
      </c>
      <c r="P538" s="824">
        <f t="shared" si="229"/>
        <v>105</v>
      </c>
      <c r="Q538" s="823">
        <f t="shared" si="230"/>
        <v>177</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4" x14ac:dyDescent="0.25">
      <c r="A539" s="396"/>
      <c r="B539" s="405"/>
      <c r="C539" s="398">
        <f t="shared" si="203"/>
        <v>5</v>
      </c>
      <c r="D539" s="423"/>
      <c r="E539" s="480"/>
      <c r="F539" s="480"/>
      <c r="G539" s="423"/>
      <c r="H539" s="428"/>
      <c r="I539" s="444"/>
      <c r="J539" s="450" t="s">
        <v>629</v>
      </c>
      <c r="K539" s="450"/>
      <c r="L539" s="428"/>
      <c r="M539" s="428"/>
      <c r="N539" s="826">
        <f t="shared" si="224"/>
        <v>34</v>
      </c>
      <c r="O539" s="823">
        <f t="shared" si="228"/>
        <v>106</v>
      </c>
      <c r="P539" s="824">
        <f t="shared" si="229"/>
        <v>106</v>
      </c>
      <c r="Q539" s="823">
        <f t="shared" si="230"/>
        <v>178</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3"/>
        <v>5</v>
      </c>
      <c r="D540" s="423"/>
      <c r="E540" s="480"/>
      <c r="F540" s="480"/>
      <c r="G540" s="423"/>
      <c r="H540" s="444"/>
      <c r="I540" s="444">
        <v>4</v>
      </c>
      <c r="J540" s="450" t="s">
        <v>649</v>
      </c>
      <c r="K540" s="450"/>
      <c r="L540" s="428"/>
      <c r="M540" s="428"/>
      <c r="N540" s="428">
        <v>0</v>
      </c>
      <c r="O540" s="428">
        <v>0</v>
      </c>
      <c r="P540" s="428">
        <v>0</v>
      </c>
      <c r="Q540" s="428">
        <v>0</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3" x14ac:dyDescent="0.25">
      <c r="A541" s="396"/>
      <c r="B541" s="405"/>
      <c r="C541" s="398">
        <f t="shared" ref="C541" si="231">INT($C$241)+3</f>
        <v>4</v>
      </c>
      <c r="D541" s="423"/>
      <c r="E541" s="480"/>
      <c r="F541" s="480"/>
      <c r="G541" s="423"/>
      <c r="H541" s="428"/>
      <c r="I541" s="444"/>
      <c r="J541" s="450" t="s">
        <v>981</v>
      </c>
      <c r="K541" s="450"/>
      <c r="L541" s="428"/>
      <c r="M541" s="428"/>
      <c r="N541" s="826">
        <f t="shared" ref="N541:N547" si="232">IF(N501=0,0,N501+24)</f>
        <v>25</v>
      </c>
      <c r="O541" s="823">
        <f t="shared" ref="O541" si="233">IF(N541=0,0,N541+72)</f>
        <v>97</v>
      </c>
      <c r="P541" s="824">
        <f t="shared" ref="P541" si="234">O541</f>
        <v>97</v>
      </c>
      <c r="Q541" s="823">
        <f t="shared" ref="Q541" si="235">IF(P541=0,0,P541+72)</f>
        <v>169</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3"/>
        <v>5</v>
      </c>
      <c r="D542" s="423"/>
      <c r="E542" s="480"/>
      <c r="F542" s="480"/>
      <c r="G542" s="423"/>
      <c r="H542" s="428"/>
      <c r="I542" s="444"/>
      <c r="J542" s="450" t="s">
        <v>155</v>
      </c>
      <c r="K542" s="450"/>
      <c r="L542" s="428"/>
      <c r="M542" s="428"/>
      <c r="N542" s="826">
        <f t="shared" si="232"/>
        <v>35</v>
      </c>
      <c r="O542" s="823">
        <f t="shared" ref="O542:O547" si="236">IF(N542=0,0,N542+72)</f>
        <v>107</v>
      </c>
      <c r="P542" s="824">
        <f t="shared" si="229"/>
        <v>107</v>
      </c>
      <c r="Q542" s="823">
        <f t="shared" ref="Q542:Q547" si="237">IF(P542=0,0,P542+72)</f>
        <v>179</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3"/>
        <v>5</v>
      </c>
      <c r="D543" s="423"/>
      <c r="E543" s="480"/>
      <c r="F543" s="480"/>
      <c r="G543" s="423"/>
      <c r="H543" s="428"/>
      <c r="I543" s="444"/>
      <c r="J543" s="450" t="s">
        <v>655</v>
      </c>
      <c r="K543" s="450"/>
      <c r="L543" s="428"/>
      <c r="M543" s="428"/>
      <c r="N543" s="826">
        <f t="shared" si="232"/>
        <v>36</v>
      </c>
      <c r="O543" s="823">
        <f t="shared" si="236"/>
        <v>108</v>
      </c>
      <c r="P543" s="824">
        <f t="shared" si="229"/>
        <v>108</v>
      </c>
      <c r="Q543" s="823">
        <f t="shared" si="237"/>
        <v>180</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3"/>
        <v>5</v>
      </c>
      <c r="D544" s="423"/>
      <c r="E544" s="480"/>
      <c r="F544" s="480"/>
      <c r="G544" s="423"/>
      <c r="H544" s="428"/>
      <c r="I544" s="444"/>
      <c r="J544" s="450" t="s">
        <v>656</v>
      </c>
      <c r="K544" s="450"/>
      <c r="L544" s="428"/>
      <c r="M544" s="428"/>
      <c r="N544" s="826">
        <f t="shared" si="232"/>
        <v>36</v>
      </c>
      <c r="O544" s="823">
        <f t="shared" si="236"/>
        <v>108</v>
      </c>
      <c r="P544" s="824">
        <f t="shared" si="229"/>
        <v>108</v>
      </c>
      <c r="Q544" s="823">
        <f t="shared" si="237"/>
        <v>180</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3"/>
        <v>5</v>
      </c>
      <c r="D545" s="423"/>
      <c r="E545" s="480"/>
      <c r="F545" s="480"/>
      <c r="G545" s="423"/>
      <c r="H545" s="428"/>
      <c r="I545" s="444"/>
      <c r="J545" s="450" t="s">
        <v>657</v>
      </c>
      <c r="K545" s="450"/>
      <c r="L545" s="428"/>
      <c r="M545" s="428"/>
      <c r="N545" s="826">
        <f t="shared" si="232"/>
        <v>37</v>
      </c>
      <c r="O545" s="823">
        <f t="shared" si="236"/>
        <v>109</v>
      </c>
      <c r="P545" s="824">
        <f t="shared" si="229"/>
        <v>109</v>
      </c>
      <c r="Q545" s="823">
        <f t="shared" si="237"/>
        <v>181</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3"/>
        <v>5</v>
      </c>
      <c r="D546" s="423"/>
      <c r="E546" s="480"/>
      <c r="F546" s="480"/>
      <c r="G546" s="423"/>
      <c r="H546" s="428"/>
      <c r="I546" s="444"/>
      <c r="J546" s="450" t="s">
        <v>658</v>
      </c>
      <c r="K546" s="450"/>
      <c r="L546" s="428"/>
      <c r="M546" s="428"/>
      <c r="N546" s="826">
        <f t="shared" si="232"/>
        <v>37</v>
      </c>
      <c r="O546" s="823">
        <f t="shared" si="236"/>
        <v>109</v>
      </c>
      <c r="P546" s="824">
        <f t="shared" si="229"/>
        <v>109</v>
      </c>
      <c r="Q546" s="823">
        <f t="shared" si="237"/>
        <v>181</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4" x14ac:dyDescent="0.25">
      <c r="A547" s="396"/>
      <c r="B547" s="405"/>
      <c r="C547" s="398">
        <f t="shared" si="203"/>
        <v>5</v>
      </c>
      <c r="D547" s="423"/>
      <c r="E547" s="480"/>
      <c r="F547" s="480"/>
      <c r="G547" s="423"/>
      <c r="H547" s="428"/>
      <c r="I547" s="444"/>
      <c r="J547" s="450" t="s">
        <v>629</v>
      </c>
      <c r="K547" s="450"/>
      <c r="L547" s="428"/>
      <c r="M547" s="428"/>
      <c r="N547" s="826">
        <f t="shared" si="232"/>
        <v>38</v>
      </c>
      <c r="O547" s="823">
        <f t="shared" si="236"/>
        <v>110</v>
      </c>
      <c r="P547" s="824">
        <f t="shared" si="229"/>
        <v>110</v>
      </c>
      <c r="Q547" s="823">
        <f t="shared" si="237"/>
        <v>182</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3"/>
        <v>5</v>
      </c>
      <c r="D548" s="423"/>
      <c r="E548" s="480"/>
      <c r="F548" s="480"/>
      <c r="G548" s="423"/>
      <c r="H548" s="444" t="str">
        <f>H$262</f>
        <v>Spr</v>
      </c>
      <c r="I548" s="444">
        <v>0</v>
      </c>
      <c r="J548" s="450" t="s">
        <v>649</v>
      </c>
      <c r="K548" s="450"/>
      <c r="L548" s="428"/>
      <c r="M548" s="428"/>
      <c r="N548" s="428">
        <v>0</v>
      </c>
      <c r="O548" s="428">
        <v>0</v>
      </c>
      <c r="P548" s="428">
        <v>0</v>
      </c>
      <c r="Q548" s="428">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3" x14ac:dyDescent="0.25">
      <c r="A549" s="396"/>
      <c r="B549" s="405"/>
      <c r="C549" s="398">
        <f t="shared" ref="C549" si="238">INT($C$241)+3</f>
        <v>4</v>
      </c>
      <c r="D549" s="423"/>
      <c r="E549" s="480"/>
      <c r="F549" s="480"/>
      <c r="G549" s="423"/>
      <c r="H549" s="428"/>
      <c r="I549" s="444"/>
      <c r="J549" s="450" t="s">
        <v>981</v>
      </c>
      <c r="K549" s="450"/>
      <c r="L549" s="428"/>
      <c r="M549" s="428"/>
      <c r="N549" s="826">
        <f t="shared" ref="N549:N555" si="239">IF(N509=0,0,N509+24)</f>
        <v>49</v>
      </c>
      <c r="O549" s="823">
        <f t="shared" ref="O549" si="240">IF(N549=0,0,N549+72)</f>
        <v>121</v>
      </c>
      <c r="P549" s="824">
        <f t="shared" ref="P549" si="241">O549</f>
        <v>121</v>
      </c>
      <c r="Q549" s="823">
        <f t="shared" ref="Q549" si="242">IF(P549=0,0,P549+72)</f>
        <v>193</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3"/>
        <v>5</v>
      </c>
      <c r="D550" s="423"/>
      <c r="E550" s="480"/>
      <c r="F550" s="480"/>
      <c r="G550" s="423"/>
      <c r="H550" s="428"/>
      <c r="I550" s="444"/>
      <c r="J550" s="450" t="s">
        <v>155</v>
      </c>
      <c r="K550" s="450"/>
      <c r="L550" s="428"/>
      <c r="M550" s="428"/>
      <c r="N550" s="826">
        <f t="shared" si="239"/>
        <v>0</v>
      </c>
      <c r="O550" s="823">
        <f t="shared" ref="O550:O555" si="243">IF(N550=0,0,N550+72)</f>
        <v>0</v>
      </c>
      <c r="P550" s="824">
        <f t="shared" ref="P550:P555" si="244">O550</f>
        <v>0</v>
      </c>
      <c r="Q550" s="823">
        <f t="shared" ref="Q550:Q555" si="245">IF(P550=0,0,P550+72)</f>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3"/>
        <v>5</v>
      </c>
      <c r="D551" s="423"/>
      <c r="E551" s="480"/>
      <c r="F551" s="480"/>
      <c r="G551" s="423"/>
      <c r="H551" s="428"/>
      <c r="I551" s="444"/>
      <c r="J551" s="450" t="s">
        <v>655</v>
      </c>
      <c r="K551" s="450"/>
      <c r="L551" s="428"/>
      <c r="M551" s="428"/>
      <c r="N551" s="826">
        <f t="shared" si="239"/>
        <v>0</v>
      </c>
      <c r="O551" s="823">
        <f t="shared" si="243"/>
        <v>0</v>
      </c>
      <c r="P551" s="824">
        <f t="shared" si="244"/>
        <v>0</v>
      </c>
      <c r="Q551" s="823">
        <f t="shared" si="245"/>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3"/>
        <v>5</v>
      </c>
      <c r="D552" s="423"/>
      <c r="E552" s="480"/>
      <c r="F552" s="480"/>
      <c r="G552" s="423"/>
      <c r="H552" s="428"/>
      <c r="I552" s="444"/>
      <c r="J552" s="450" t="s">
        <v>656</v>
      </c>
      <c r="K552" s="450"/>
      <c r="L552" s="428"/>
      <c r="M552" s="428"/>
      <c r="N552" s="826">
        <f t="shared" si="239"/>
        <v>0</v>
      </c>
      <c r="O552" s="823">
        <f t="shared" si="243"/>
        <v>0</v>
      </c>
      <c r="P552" s="824">
        <f t="shared" si="244"/>
        <v>0</v>
      </c>
      <c r="Q552" s="823">
        <f t="shared" si="245"/>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3"/>
        <v>5</v>
      </c>
      <c r="D553" s="423"/>
      <c r="E553" s="480"/>
      <c r="F553" s="480"/>
      <c r="G553" s="423"/>
      <c r="H553" s="428"/>
      <c r="I553" s="444"/>
      <c r="J553" s="450" t="s">
        <v>657</v>
      </c>
      <c r="K553" s="450"/>
      <c r="L553" s="428"/>
      <c r="M553" s="428"/>
      <c r="N553" s="826">
        <f t="shared" si="239"/>
        <v>0</v>
      </c>
      <c r="O553" s="823">
        <f t="shared" si="243"/>
        <v>0</v>
      </c>
      <c r="P553" s="824">
        <f t="shared" si="244"/>
        <v>0</v>
      </c>
      <c r="Q553" s="823">
        <f t="shared" si="245"/>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3"/>
        <v>5</v>
      </c>
      <c r="D554" s="423"/>
      <c r="E554" s="480"/>
      <c r="F554" s="480"/>
      <c r="G554" s="423"/>
      <c r="H554" s="428"/>
      <c r="I554" s="444"/>
      <c r="J554" s="450" t="s">
        <v>658</v>
      </c>
      <c r="K554" s="450"/>
      <c r="L554" s="428"/>
      <c r="M554" s="428"/>
      <c r="N554" s="826">
        <f t="shared" si="239"/>
        <v>0</v>
      </c>
      <c r="O554" s="823">
        <f t="shared" si="243"/>
        <v>0</v>
      </c>
      <c r="P554" s="824">
        <f t="shared" si="244"/>
        <v>0</v>
      </c>
      <c r="Q554" s="823">
        <f t="shared" si="245"/>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4" x14ac:dyDescent="0.25">
      <c r="A555" s="396"/>
      <c r="B555" s="405"/>
      <c r="C555" s="398">
        <f t="shared" si="203"/>
        <v>5</v>
      </c>
      <c r="D555" s="423"/>
      <c r="E555" s="480"/>
      <c r="F555" s="480"/>
      <c r="G555" s="423"/>
      <c r="H555" s="428"/>
      <c r="I555" s="444"/>
      <c r="J555" s="450" t="s">
        <v>629</v>
      </c>
      <c r="K555" s="450"/>
      <c r="L555" s="428"/>
      <c r="M555" s="428"/>
      <c r="N555" s="826">
        <f t="shared" si="239"/>
        <v>0</v>
      </c>
      <c r="O555" s="823">
        <f t="shared" si="243"/>
        <v>0</v>
      </c>
      <c r="P555" s="824">
        <f t="shared" si="244"/>
        <v>0</v>
      </c>
      <c r="Q555" s="823">
        <f t="shared" si="245"/>
        <v>0</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3"/>
        <v>5</v>
      </c>
      <c r="D556" s="423"/>
      <c r="E556" s="480"/>
      <c r="F556" s="480"/>
      <c r="G556" s="423"/>
      <c r="H556" s="444"/>
      <c r="I556" s="444">
        <v>1</v>
      </c>
      <c r="J556" s="450" t="s">
        <v>649</v>
      </c>
      <c r="K556" s="450"/>
      <c r="L556" s="428"/>
      <c r="M556" s="428"/>
      <c r="N556" s="428">
        <v>0</v>
      </c>
      <c r="O556" s="428">
        <v>0</v>
      </c>
      <c r="P556" s="428">
        <v>0</v>
      </c>
      <c r="Q556" s="428">
        <v>0</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3" x14ac:dyDescent="0.25">
      <c r="A557" s="396"/>
      <c r="B557" s="405"/>
      <c r="C557" s="398">
        <f t="shared" ref="C557" si="246">INT($C$241)+3</f>
        <v>4</v>
      </c>
      <c r="D557" s="423"/>
      <c r="E557" s="480"/>
      <c r="F557" s="480"/>
      <c r="G557" s="423"/>
      <c r="H557" s="428"/>
      <c r="I557" s="444"/>
      <c r="J557" s="450" t="s">
        <v>981</v>
      </c>
      <c r="K557" s="450"/>
      <c r="L557" s="428"/>
      <c r="M557" s="428"/>
      <c r="N557" s="826">
        <f t="shared" ref="N557:N563" si="247">IF(N517=0,0,N517+24)</f>
        <v>49</v>
      </c>
      <c r="O557" s="823">
        <f t="shared" ref="O557" si="248">IF(N557=0,0,N557+72)</f>
        <v>121</v>
      </c>
      <c r="P557" s="824">
        <f t="shared" ref="P557" si="249">O557</f>
        <v>121</v>
      </c>
      <c r="Q557" s="823">
        <f t="shared" ref="Q557" si="250">IF(P557=0,0,P557+72)</f>
        <v>193</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3"/>
        <v>5</v>
      </c>
      <c r="D558" s="423"/>
      <c r="E558" s="480"/>
      <c r="F558" s="480"/>
      <c r="G558" s="423"/>
      <c r="H558" s="428"/>
      <c r="I558" s="444"/>
      <c r="J558" s="450" t="s">
        <v>155</v>
      </c>
      <c r="K558" s="450"/>
      <c r="L558" s="428"/>
      <c r="M558" s="428"/>
      <c r="N558" s="826">
        <f t="shared" si="247"/>
        <v>50</v>
      </c>
      <c r="O558" s="823">
        <f t="shared" ref="O558:O563" si="251">IF(N558=0,0,N558+72)</f>
        <v>122</v>
      </c>
      <c r="P558" s="824">
        <f t="shared" ref="P558:P563" si="252">O558</f>
        <v>122</v>
      </c>
      <c r="Q558" s="823">
        <f t="shared" ref="Q558:Q563" si="253">IF(P558=0,0,P558+72)</f>
        <v>194</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3"/>
        <v>5</v>
      </c>
      <c r="D559" s="423"/>
      <c r="E559" s="480"/>
      <c r="F559" s="480"/>
      <c r="G559" s="423"/>
      <c r="H559" s="428"/>
      <c r="I559" s="444"/>
      <c r="J559" s="450" t="s">
        <v>655</v>
      </c>
      <c r="K559" s="450"/>
      <c r="L559" s="428"/>
      <c r="M559" s="428"/>
      <c r="N559" s="826">
        <f t="shared" si="247"/>
        <v>51</v>
      </c>
      <c r="O559" s="823">
        <f t="shared" si="251"/>
        <v>123</v>
      </c>
      <c r="P559" s="824">
        <f t="shared" si="252"/>
        <v>123</v>
      </c>
      <c r="Q559" s="823">
        <f t="shared" si="253"/>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3"/>
        <v>5</v>
      </c>
      <c r="D560" s="423"/>
      <c r="E560" s="480"/>
      <c r="F560" s="480"/>
      <c r="G560" s="423"/>
      <c r="H560" s="428"/>
      <c r="I560" s="444"/>
      <c r="J560" s="450" t="s">
        <v>656</v>
      </c>
      <c r="K560" s="450"/>
      <c r="L560" s="428"/>
      <c r="M560" s="428"/>
      <c r="N560" s="826">
        <f t="shared" si="247"/>
        <v>51</v>
      </c>
      <c r="O560" s="823">
        <f t="shared" si="251"/>
        <v>123</v>
      </c>
      <c r="P560" s="824">
        <f t="shared" si="252"/>
        <v>123</v>
      </c>
      <c r="Q560" s="823">
        <f t="shared" si="253"/>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3"/>
        <v>5</v>
      </c>
      <c r="D561" s="423"/>
      <c r="E561" s="480"/>
      <c r="F561" s="480"/>
      <c r="G561" s="423"/>
      <c r="H561" s="428"/>
      <c r="I561" s="444"/>
      <c r="J561" s="450" t="s">
        <v>657</v>
      </c>
      <c r="K561" s="450"/>
      <c r="L561" s="428"/>
      <c r="M561" s="428"/>
      <c r="N561" s="826">
        <f t="shared" si="247"/>
        <v>51</v>
      </c>
      <c r="O561" s="823">
        <f t="shared" si="251"/>
        <v>123</v>
      </c>
      <c r="P561" s="824">
        <f t="shared" si="252"/>
        <v>123</v>
      </c>
      <c r="Q561" s="823">
        <f t="shared" si="253"/>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3"/>
        <v>5</v>
      </c>
      <c r="D562" s="423"/>
      <c r="E562" s="480"/>
      <c r="F562" s="480"/>
      <c r="G562" s="423"/>
      <c r="H562" s="428"/>
      <c r="I562" s="444"/>
      <c r="J562" s="450" t="s">
        <v>658</v>
      </c>
      <c r="K562" s="450"/>
      <c r="L562" s="428"/>
      <c r="M562" s="428"/>
      <c r="N562" s="826">
        <f t="shared" si="247"/>
        <v>51</v>
      </c>
      <c r="O562" s="823">
        <f t="shared" si="251"/>
        <v>123</v>
      </c>
      <c r="P562" s="824">
        <f t="shared" si="252"/>
        <v>123</v>
      </c>
      <c r="Q562" s="823">
        <f t="shared" si="253"/>
        <v>195</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4" x14ac:dyDescent="0.25">
      <c r="A563" s="396"/>
      <c r="B563" s="405"/>
      <c r="C563" s="398">
        <f t="shared" si="203"/>
        <v>5</v>
      </c>
      <c r="D563" s="423"/>
      <c r="E563" s="480"/>
      <c r="F563" s="480"/>
      <c r="G563" s="423"/>
      <c r="H563" s="428"/>
      <c r="I563" s="444"/>
      <c r="J563" s="450" t="s">
        <v>629</v>
      </c>
      <c r="K563" s="450"/>
      <c r="L563" s="428"/>
      <c r="M563" s="428"/>
      <c r="N563" s="826">
        <f t="shared" si="247"/>
        <v>51</v>
      </c>
      <c r="O563" s="823">
        <f t="shared" si="251"/>
        <v>123</v>
      </c>
      <c r="P563" s="824">
        <f t="shared" si="252"/>
        <v>123</v>
      </c>
      <c r="Q563" s="823">
        <f t="shared" si="253"/>
        <v>195</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3"/>
        <v>5</v>
      </c>
      <c r="D564" s="423"/>
      <c r="E564" s="480"/>
      <c r="F564" s="480"/>
      <c r="G564" s="423"/>
      <c r="H564" s="444"/>
      <c r="I564" s="444">
        <v>2</v>
      </c>
      <c r="J564" s="450" t="s">
        <v>649</v>
      </c>
      <c r="K564" s="450"/>
      <c r="L564" s="428"/>
      <c r="M564" s="428"/>
      <c r="N564" s="428">
        <v>0</v>
      </c>
      <c r="O564" s="428">
        <v>0</v>
      </c>
      <c r="P564" s="428">
        <v>0</v>
      </c>
      <c r="Q564" s="428">
        <v>0</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3" x14ac:dyDescent="0.25">
      <c r="A565" s="396"/>
      <c r="B565" s="405"/>
      <c r="C565" s="398">
        <f t="shared" ref="C565" si="254">INT($C$241)+3</f>
        <v>4</v>
      </c>
      <c r="D565" s="423"/>
      <c r="E565" s="480"/>
      <c r="F565" s="480"/>
      <c r="G565" s="423"/>
      <c r="H565" s="428"/>
      <c r="I565" s="444"/>
      <c r="J565" s="450" t="s">
        <v>981</v>
      </c>
      <c r="K565" s="450"/>
      <c r="L565" s="428"/>
      <c r="M565" s="428"/>
      <c r="N565" s="826">
        <f t="shared" ref="N565:N571" si="255">IF(N525=0,0,N525+24)</f>
        <v>49</v>
      </c>
      <c r="O565" s="823">
        <f t="shared" ref="O565" si="256">IF(N565=0,0,N565+72)</f>
        <v>121</v>
      </c>
      <c r="P565" s="824">
        <f t="shared" ref="P565" si="257">O565</f>
        <v>121</v>
      </c>
      <c r="Q565" s="823">
        <f t="shared" ref="Q565" si="258">IF(P565=0,0,P565+72)</f>
        <v>193</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3"/>
        <v>5</v>
      </c>
      <c r="D566" s="423"/>
      <c r="E566" s="480"/>
      <c r="F566" s="480"/>
      <c r="G566" s="423"/>
      <c r="H566" s="428"/>
      <c r="I566" s="444"/>
      <c r="J566" s="450" t="s">
        <v>155</v>
      </c>
      <c r="K566" s="450"/>
      <c r="L566" s="428"/>
      <c r="M566" s="428"/>
      <c r="N566" s="826">
        <f t="shared" si="255"/>
        <v>52</v>
      </c>
      <c r="O566" s="823">
        <f t="shared" ref="O566:O571" si="259">IF(N566=0,0,N566+72)</f>
        <v>124</v>
      </c>
      <c r="P566" s="824">
        <f t="shared" ref="P566:P571" si="260">O566</f>
        <v>124</v>
      </c>
      <c r="Q566" s="823">
        <f t="shared" ref="Q566:Q571" si="261">IF(P566=0,0,P566+72)</f>
        <v>196</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3"/>
        <v>5</v>
      </c>
      <c r="D567" s="423"/>
      <c r="E567" s="480"/>
      <c r="F567" s="480"/>
      <c r="G567" s="423"/>
      <c r="H567" s="428"/>
      <c r="I567" s="444"/>
      <c r="J567" s="450" t="s">
        <v>655</v>
      </c>
      <c r="K567" s="450"/>
      <c r="L567" s="428"/>
      <c r="M567" s="428"/>
      <c r="N567" s="826">
        <f t="shared" si="255"/>
        <v>53</v>
      </c>
      <c r="O567" s="823">
        <f t="shared" si="259"/>
        <v>125</v>
      </c>
      <c r="P567" s="824">
        <f t="shared" si="260"/>
        <v>125</v>
      </c>
      <c r="Q567" s="823">
        <f t="shared" si="261"/>
        <v>197</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3"/>
        <v>5</v>
      </c>
      <c r="D568" s="423"/>
      <c r="E568" s="480"/>
      <c r="F568" s="480"/>
      <c r="G568" s="423"/>
      <c r="H568" s="428"/>
      <c r="I568" s="444"/>
      <c r="J568" s="450" t="s">
        <v>656</v>
      </c>
      <c r="K568" s="450"/>
      <c r="L568" s="428"/>
      <c r="M568" s="428"/>
      <c r="N568" s="826">
        <f t="shared" si="255"/>
        <v>53</v>
      </c>
      <c r="O568" s="823">
        <f t="shared" si="259"/>
        <v>125</v>
      </c>
      <c r="P568" s="824">
        <f t="shared" si="260"/>
        <v>125</v>
      </c>
      <c r="Q568" s="823">
        <f t="shared" si="261"/>
        <v>197</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3"/>
        <v>5</v>
      </c>
      <c r="D569" s="423"/>
      <c r="E569" s="480"/>
      <c r="F569" s="480"/>
      <c r="G569" s="423"/>
      <c r="H569" s="428"/>
      <c r="I569" s="444"/>
      <c r="J569" s="450" t="s">
        <v>657</v>
      </c>
      <c r="K569" s="450"/>
      <c r="L569" s="428"/>
      <c r="M569" s="428"/>
      <c r="N569" s="826">
        <f t="shared" si="255"/>
        <v>54</v>
      </c>
      <c r="O569" s="823">
        <f t="shared" si="259"/>
        <v>126</v>
      </c>
      <c r="P569" s="824">
        <f t="shared" si="260"/>
        <v>126</v>
      </c>
      <c r="Q569" s="823">
        <f t="shared" si="261"/>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3"/>
        <v>5</v>
      </c>
      <c r="D570" s="423"/>
      <c r="E570" s="480"/>
      <c r="F570" s="480"/>
      <c r="G570" s="423"/>
      <c r="H570" s="428"/>
      <c r="I570" s="444"/>
      <c r="J570" s="450" t="s">
        <v>658</v>
      </c>
      <c r="K570" s="450"/>
      <c r="L570" s="428"/>
      <c r="M570" s="428"/>
      <c r="N570" s="826">
        <f t="shared" si="255"/>
        <v>54</v>
      </c>
      <c r="O570" s="823">
        <f t="shared" si="259"/>
        <v>126</v>
      </c>
      <c r="P570" s="824">
        <f t="shared" si="260"/>
        <v>126</v>
      </c>
      <c r="Q570" s="823">
        <f t="shared" si="261"/>
        <v>198</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4" x14ac:dyDescent="0.25">
      <c r="A571" s="396"/>
      <c r="B571" s="405"/>
      <c r="C571" s="398">
        <f t="shared" si="203"/>
        <v>5</v>
      </c>
      <c r="D571" s="423"/>
      <c r="E571" s="480"/>
      <c r="F571" s="480"/>
      <c r="G571" s="423"/>
      <c r="H571" s="428"/>
      <c r="I571" s="444"/>
      <c r="J571" s="450" t="s">
        <v>629</v>
      </c>
      <c r="K571" s="450"/>
      <c r="L571" s="428"/>
      <c r="M571" s="428"/>
      <c r="N571" s="826">
        <f t="shared" si="255"/>
        <v>54</v>
      </c>
      <c r="O571" s="823">
        <f t="shared" si="259"/>
        <v>126</v>
      </c>
      <c r="P571" s="824">
        <f t="shared" si="260"/>
        <v>126</v>
      </c>
      <c r="Q571" s="823">
        <f t="shared" si="261"/>
        <v>198</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3"/>
        <v>5</v>
      </c>
      <c r="D572" s="423"/>
      <c r="E572" s="480"/>
      <c r="F572" s="480"/>
      <c r="G572" s="423"/>
      <c r="H572" s="444"/>
      <c r="I572" s="444">
        <v>3</v>
      </c>
      <c r="J572" s="450" t="s">
        <v>649</v>
      </c>
      <c r="K572" s="450"/>
      <c r="L572" s="428"/>
      <c r="M572" s="428"/>
      <c r="N572" s="428">
        <v>0</v>
      </c>
      <c r="O572" s="428">
        <v>0</v>
      </c>
      <c r="P572" s="428">
        <v>0</v>
      </c>
      <c r="Q572" s="428">
        <v>0</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3" x14ac:dyDescent="0.25">
      <c r="A573" s="396"/>
      <c r="B573" s="405"/>
      <c r="C573" s="398">
        <f t="shared" ref="C573" si="262">INT($C$241)+3</f>
        <v>4</v>
      </c>
      <c r="D573" s="423"/>
      <c r="E573" s="480"/>
      <c r="F573" s="480"/>
      <c r="G573" s="423"/>
      <c r="H573" s="428"/>
      <c r="I573" s="444"/>
      <c r="J573" s="450" t="s">
        <v>981</v>
      </c>
      <c r="K573" s="450"/>
      <c r="L573" s="428"/>
      <c r="M573" s="428"/>
      <c r="N573" s="826">
        <f t="shared" ref="N573:N579" si="263">IF(N533=0,0,N533+24)</f>
        <v>49</v>
      </c>
      <c r="O573" s="823">
        <f t="shared" ref="O573" si="264">IF(N573=0,0,N573+72)</f>
        <v>121</v>
      </c>
      <c r="P573" s="824">
        <f t="shared" ref="P573" si="265">O573</f>
        <v>121</v>
      </c>
      <c r="Q573" s="823">
        <f t="shared" ref="Q573" si="266">IF(P573=0,0,P573+72)</f>
        <v>193</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3"/>
        <v>5</v>
      </c>
      <c r="D574" s="423"/>
      <c r="E574" s="480"/>
      <c r="F574" s="480"/>
      <c r="G574" s="423"/>
      <c r="H574" s="428"/>
      <c r="I574" s="444"/>
      <c r="J574" s="450" t="s">
        <v>155</v>
      </c>
      <c r="K574" s="450"/>
      <c r="L574" s="428"/>
      <c r="M574" s="428"/>
      <c r="N574" s="826">
        <f t="shared" si="263"/>
        <v>55</v>
      </c>
      <c r="O574" s="823">
        <f t="shared" ref="O574:O579" si="267">IF(N574=0,0,N574+72)</f>
        <v>127</v>
      </c>
      <c r="P574" s="824">
        <f t="shared" ref="P574:P579" si="268">O574</f>
        <v>127</v>
      </c>
      <c r="Q574" s="823">
        <f t="shared" ref="Q574:Q579" si="269">IF(P574=0,0,P574+72)</f>
        <v>199</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3"/>
        <v>5</v>
      </c>
      <c r="D575" s="423"/>
      <c r="E575" s="480"/>
      <c r="F575" s="480"/>
      <c r="G575" s="423"/>
      <c r="H575" s="428"/>
      <c r="I575" s="444"/>
      <c r="J575" s="450" t="s">
        <v>655</v>
      </c>
      <c r="K575" s="450"/>
      <c r="L575" s="428"/>
      <c r="M575" s="428"/>
      <c r="N575" s="826">
        <f t="shared" si="263"/>
        <v>56</v>
      </c>
      <c r="O575" s="823">
        <f t="shared" si="267"/>
        <v>128</v>
      </c>
      <c r="P575" s="824">
        <f t="shared" si="268"/>
        <v>128</v>
      </c>
      <c r="Q575" s="823">
        <f t="shared" si="269"/>
        <v>200</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3"/>
        <v>5</v>
      </c>
      <c r="D576" s="423"/>
      <c r="E576" s="480"/>
      <c r="F576" s="480"/>
      <c r="G576" s="423"/>
      <c r="H576" s="428"/>
      <c r="I576" s="444"/>
      <c r="J576" s="450" t="s">
        <v>656</v>
      </c>
      <c r="K576" s="450"/>
      <c r="L576" s="428"/>
      <c r="M576" s="428"/>
      <c r="N576" s="826">
        <f t="shared" si="263"/>
        <v>56</v>
      </c>
      <c r="O576" s="823">
        <f t="shared" si="267"/>
        <v>128</v>
      </c>
      <c r="P576" s="824">
        <f t="shared" si="268"/>
        <v>128</v>
      </c>
      <c r="Q576" s="823">
        <f t="shared" si="269"/>
        <v>200</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3"/>
        <v>5</v>
      </c>
      <c r="D577" s="423"/>
      <c r="E577" s="480"/>
      <c r="F577" s="480"/>
      <c r="G577" s="423"/>
      <c r="H577" s="428"/>
      <c r="I577" s="444"/>
      <c r="J577" s="450" t="s">
        <v>657</v>
      </c>
      <c r="K577" s="450"/>
      <c r="L577" s="428"/>
      <c r="M577" s="428"/>
      <c r="N577" s="826">
        <f t="shared" si="263"/>
        <v>57</v>
      </c>
      <c r="O577" s="823">
        <f t="shared" si="267"/>
        <v>129</v>
      </c>
      <c r="P577" s="824">
        <f t="shared" si="268"/>
        <v>129</v>
      </c>
      <c r="Q577" s="823">
        <f t="shared" si="269"/>
        <v>201</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3"/>
        <v>5</v>
      </c>
      <c r="D578" s="423"/>
      <c r="E578" s="480"/>
      <c r="F578" s="480"/>
      <c r="G578" s="423"/>
      <c r="H578" s="428"/>
      <c r="I578" s="444"/>
      <c r="J578" s="450" t="s">
        <v>658</v>
      </c>
      <c r="K578" s="450"/>
      <c r="L578" s="428"/>
      <c r="M578" s="428"/>
      <c r="N578" s="826">
        <f t="shared" si="263"/>
        <v>57</v>
      </c>
      <c r="O578" s="823">
        <f t="shared" si="267"/>
        <v>129</v>
      </c>
      <c r="P578" s="824">
        <f t="shared" si="268"/>
        <v>129</v>
      </c>
      <c r="Q578" s="823">
        <f t="shared" si="269"/>
        <v>201</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4" x14ac:dyDescent="0.25">
      <c r="A579" s="396"/>
      <c r="B579" s="405"/>
      <c r="C579" s="398">
        <f t="shared" si="203"/>
        <v>5</v>
      </c>
      <c r="D579" s="423"/>
      <c r="E579" s="480"/>
      <c r="F579" s="480"/>
      <c r="G579" s="423"/>
      <c r="H579" s="428"/>
      <c r="I579" s="444"/>
      <c r="J579" s="450" t="s">
        <v>629</v>
      </c>
      <c r="K579" s="450"/>
      <c r="L579" s="428"/>
      <c r="M579" s="428"/>
      <c r="N579" s="826">
        <f t="shared" si="263"/>
        <v>58</v>
      </c>
      <c r="O579" s="823">
        <f t="shared" si="267"/>
        <v>130</v>
      </c>
      <c r="P579" s="824">
        <f t="shared" si="268"/>
        <v>130</v>
      </c>
      <c r="Q579" s="823">
        <f t="shared" si="269"/>
        <v>202</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3"/>
        <v>5</v>
      </c>
      <c r="D580" s="423"/>
      <c r="E580" s="480"/>
      <c r="F580" s="480"/>
      <c r="G580" s="423"/>
      <c r="H580" s="444"/>
      <c r="I580" s="444">
        <v>4</v>
      </c>
      <c r="J580" s="450" t="s">
        <v>649</v>
      </c>
      <c r="K580" s="450"/>
      <c r="L580" s="428"/>
      <c r="M580" s="428"/>
      <c r="N580" s="428">
        <v>0</v>
      </c>
      <c r="O580" s="428">
        <v>0</v>
      </c>
      <c r="P580" s="428">
        <v>0</v>
      </c>
      <c r="Q580" s="428">
        <v>0</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3" x14ac:dyDescent="0.25">
      <c r="A581" s="396"/>
      <c r="B581" s="405"/>
      <c r="C581" s="398">
        <f t="shared" ref="C581" si="270">INT($C$241)+3</f>
        <v>4</v>
      </c>
      <c r="D581" s="423"/>
      <c r="E581" s="480"/>
      <c r="F581" s="480"/>
      <c r="G581" s="423"/>
      <c r="H581" s="428"/>
      <c r="I581" s="444"/>
      <c r="J581" s="450" t="s">
        <v>981</v>
      </c>
      <c r="K581" s="450"/>
      <c r="L581" s="428"/>
      <c r="M581" s="428"/>
      <c r="N581" s="826">
        <f t="shared" ref="N581:N587" si="271">IF(N541=0,0,N541+24)</f>
        <v>49</v>
      </c>
      <c r="O581" s="823">
        <f t="shared" ref="O581" si="272">IF(N581=0,0,N581+72)</f>
        <v>121</v>
      </c>
      <c r="P581" s="824">
        <f t="shared" ref="P581" si="273">O581</f>
        <v>121</v>
      </c>
      <c r="Q581" s="823">
        <f t="shared" ref="Q581" si="274">IF(P581=0,0,P581+72)</f>
        <v>193</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03"/>
        <v>5</v>
      </c>
      <c r="D582" s="423"/>
      <c r="E582" s="480"/>
      <c r="F582" s="480"/>
      <c r="G582" s="423"/>
      <c r="H582" s="428"/>
      <c r="I582" s="444"/>
      <c r="J582" s="450" t="s">
        <v>155</v>
      </c>
      <c r="K582" s="450"/>
      <c r="L582" s="428"/>
      <c r="M582" s="428"/>
      <c r="N582" s="826">
        <f t="shared" si="271"/>
        <v>59</v>
      </c>
      <c r="O582" s="823">
        <f t="shared" ref="O582:O587" si="275">IF(N582=0,0,N582+72)</f>
        <v>131</v>
      </c>
      <c r="P582" s="824">
        <f t="shared" ref="P582:P587" si="276">O582</f>
        <v>131</v>
      </c>
      <c r="Q582" s="823">
        <f t="shared" ref="Q582:Q587" si="277">IF(P582=0,0,P582+72)</f>
        <v>203</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ref="C583:C587" si="278">INT($C$241)+4</f>
        <v>5</v>
      </c>
      <c r="D583" s="423"/>
      <c r="E583" s="480"/>
      <c r="F583" s="480"/>
      <c r="G583" s="423"/>
      <c r="H583" s="428"/>
      <c r="I583" s="444"/>
      <c r="J583" s="450" t="s">
        <v>655</v>
      </c>
      <c r="K583" s="450"/>
      <c r="L583" s="428"/>
      <c r="M583" s="428"/>
      <c r="N583" s="826">
        <f t="shared" si="271"/>
        <v>60</v>
      </c>
      <c r="O583" s="823">
        <f t="shared" si="275"/>
        <v>132</v>
      </c>
      <c r="P583" s="824">
        <f t="shared" si="276"/>
        <v>132</v>
      </c>
      <c r="Q583" s="823">
        <f t="shared" si="277"/>
        <v>204</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78"/>
        <v>5</v>
      </c>
      <c r="D584" s="423"/>
      <c r="E584" s="480"/>
      <c r="F584" s="480"/>
      <c r="G584" s="423"/>
      <c r="H584" s="428"/>
      <c r="I584" s="444"/>
      <c r="J584" s="450" t="s">
        <v>656</v>
      </c>
      <c r="K584" s="450"/>
      <c r="L584" s="428"/>
      <c r="M584" s="428"/>
      <c r="N584" s="826">
        <f t="shared" si="271"/>
        <v>60</v>
      </c>
      <c r="O584" s="823">
        <f t="shared" si="275"/>
        <v>132</v>
      </c>
      <c r="P584" s="824">
        <f t="shared" si="276"/>
        <v>132</v>
      </c>
      <c r="Q584" s="823">
        <f t="shared" si="277"/>
        <v>204</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78"/>
        <v>5</v>
      </c>
      <c r="D585" s="423"/>
      <c r="E585" s="480"/>
      <c r="F585" s="480"/>
      <c r="G585" s="423"/>
      <c r="H585" s="428"/>
      <c r="I585" s="444"/>
      <c r="J585" s="450" t="s">
        <v>657</v>
      </c>
      <c r="K585" s="450"/>
      <c r="L585" s="428"/>
      <c r="M585" s="428"/>
      <c r="N585" s="826">
        <f t="shared" si="271"/>
        <v>61</v>
      </c>
      <c r="O585" s="823">
        <f t="shared" si="275"/>
        <v>133</v>
      </c>
      <c r="P585" s="824">
        <f t="shared" si="276"/>
        <v>133</v>
      </c>
      <c r="Q585" s="823">
        <f t="shared" si="277"/>
        <v>205</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idden="1" outlineLevel="4" x14ac:dyDescent="0.25">
      <c r="A586" s="396"/>
      <c r="B586" s="405"/>
      <c r="C586" s="398">
        <f t="shared" si="278"/>
        <v>5</v>
      </c>
      <c r="D586" s="423"/>
      <c r="E586" s="480"/>
      <c r="F586" s="480"/>
      <c r="G586" s="423"/>
      <c r="H586" s="428"/>
      <c r="I586" s="444"/>
      <c r="J586" s="450" t="s">
        <v>658</v>
      </c>
      <c r="K586" s="450"/>
      <c r="L586" s="428"/>
      <c r="M586" s="428"/>
      <c r="N586" s="826">
        <f t="shared" si="271"/>
        <v>61</v>
      </c>
      <c r="O586" s="823">
        <f t="shared" si="275"/>
        <v>133</v>
      </c>
      <c r="P586" s="824">
        <f t="shared" si="276"/>
        <v>133</v>
      </c>
      <c r="Q586" s="823">
        <f t="shared" si="277"/>
        <v>205</v>
      </c>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3"/>
      <c r="AQ586" s="408"/>
      <c r="AR586" s="396"/>
      <c r="AS586" s="396"/>
      <c r="AT586" s="396"/>
    </row>
    <row r="587" spans="1:46" hidden="1" outlineLevel="4" x14ac:dyDescent="0.25">
      <c r="A587" s="396"/>
      <c r="B587" s="405"/>
      <c r="C587" s="398">
        <f t="shared" si="278"/>
        <v>5</v>
      </c>
      <c r="D587" s="423"/>
      <c r="E587" s="480"/>
      <c r="F587" s="480"/>
      <c r="G587" s="423"/>
      <c r="H587" s="428"/>
      <c r="I587" s="444"/>
      <c r="J587" s="450" t="s">
        <v>629</v>
      </c>
      <c r="K587" s="450"/>
      <c r="L587" s="428"/>
      <c r="M587" s="428"/>
      <c r="N587" s="826">
        <f t="shared" si="271"/>
        <v>62</v>
      </c>
      <c r="O587" s="823">
        <f t="shared" si="275"/>
        <v>134</v>
      </c>
      <c r="P587" s="824">
        <f t="shared" si="276"/>
        <v>134</v>
      </c>
      <c r="Q587" s="823">
        <f t="shared" si="277"/>
        <v>206</v>
      </c>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t="5.0999999999999996" hidden="1" customHeight="1" outlineLevel="2" x14ac:dyDescent="0.25">
      <c r="A588" s="396"/>
      <c r="B588" s="405"/>
      <c r="C588" s="398">
        <f>INT($C$241)+2.005</f>
        <v>3.0049999999999999</v>
      </c>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23" t="s">
        <v>459</v>
      </c>
      <c r="AQ588" s="408"/>
      <c r="AR588" s="396"/>
      <c r="AS588" s="396"/>
      <c r="AT588" s="396"/>
    </row>
    <row r="589" spans="1:46" hidden="1" outlineLevel="2" collapsed="1" x14ac:dyDescent="0.25">
      <c r="A589" s="396"/>
      <c r="B589" s="405"/>
      <c r="C589" s="398">
        <f>INT($C$241)+2</f>
        <v>3</v>
      </c>
      <c r="D589" s="423"/>
      <c r="E589" s="480"/>
      <c r="F589" s="480"/>
      <c r="G589" s="423"/>
      <c r="H589" s="496" t="s">
        <v>642</v>
      </c>
      <c r="I589" s="451" t="s">
        <v>659</v>
      </c>
      <c r="J589" s="451"/>
      <c r="K589" s="556"/>
      <c r="L589" s="554">
        <f>COUNTA($I590:$I$614)/COUNTA($H590:$H$614)</f>
        <v>8</v>
      </c>
      <c r="M589" s="428"/>
      <c r="N589" s="451"/>
      <c r="O589" s="451"/>
      <c r="P589" s="451"/>
      <c r="Q589" s="451"/>
      <c r="R589" s="451" t="s">
        <v>660</v>
      </c>
      <c r="S589" s="451"/>
      <c r="T589" s="451"/>
      <c r="U589" s="451"/>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ref="C590:C613" si="279">INT($C$241)+3</f>
        <v>4</v>
      </c>
      <c r="D590" s="423"/>
      <c r="E590" s="480"/>
      <c r="F590" s="480"/>
      <c r="G590" s="423"/>
      <c r="H590" s="444" t="str">
        <f>H$260</f>
        <v>Aut</v>
      </c>
      <c r="I590" s="450" t="s">
        <v>602</v>
      </c>
      <c r="J590" s="450"/>
      <c r="K590" s="428"/>
      <c r="L590" s="427"/>
      <c r="M590" s="428"/>
      <c r="N590" s="428"/>
      <c r="O590" s="428"/>
      <c r="P590" s="428"/>
      <c r="Q590" s="428"/>
      <c r="R590" s="445">
        <v>20</v>
      </c>
      <c r="S590" s="823">
        <f t="shared" ref="S590:S613" si="280">IF(R590=0,0,R590+72)</f>
        <v>92</v>
      </c>
      <c r="T590" s="824">
        <f t="shared" ref="T590:T613" si="281">S590</f>
        <v>92</v>
      </c>
      <c r="U590" s="823">
        <f t="shared" ref="U590:U613" si="282">IF(T590=0,0,T590+72)</f>
        <v>164</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79"/>
        <v>4</v>
      </c>
      <c r="D591" s="423"/>
      <c r="E591" s="480"/>
      <c r="F591" s="480"/>
      <c r="G591" s="423"/>
      <c r="H591" s="444"/>
      <c r="I591" s="450" t="s">
        <v>603</v>
      </c>
      <c r="J591" s="450"/>
      <c r="K591" s="428"/>
      <c r="L591" s="428"/>
      <c r="M591" s="428"/>
      <c r="N591" s="428"/>
      <c r="O591" s="428"/>
      <c r="P591" s="428"/>
      <c r="Q591" s="428"/>
      <c r="R591" s="445">
        <v>21</v>
      </c>
      <c r="S591" s="823">
        <f t="shared" si="280"/>
        <v>93</v>
      </c>
      <c r="T591" s="824">
        <f t="shared" si="281"/>
        <v>93</v>
      </c>
      <c r="U591" s="823">
        <f t="shared" si="282"/>
        <v>165</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79"/>
        <v>4</v>
      </c>
      <c r="D592" s="423"/>
      <c r="E592" s="480"/>
      <c r="F592" s="480"/>
      <c r="G592" s="423"/>
      <c r="H592" s="444"/>
      <c r="I592" s="450" t="s">
        <v>604</v>
      </c>
      <c r="J592" s="450"/>
      <c r="K592" s="428"/>
      <c r="L592" s="428"/>
      <c r="M592" s="428"/>
      <c r="N592" s="428"/>
      <c r="O592" s="428"/>
      <c r="P592" s="428"/>
      <c r="Q592" s="428"/>
      <c r="R592" s="428">
        <v>0</v>
      </c>
      <c r="S592" s="823">
        <f t="shared" si="280"/>
        <v>0</v>
      </c>
      <c r="T592" s="824">
        <f t="shared" si="281"/>
        <v>0</v>
      </c>
      <c r="U592" s="823">
        <f t="shared" si="282"/>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79"/>
        <v>4</v>
      </c>
      <c r="D593" s="423"/>
      <c r="E593" s="480"/>
      <c r="F593" s="480"/>
      <c r="G593" s="423"/>
      <c r="H593" s="444"/>
      <c r="I593" s="450" t="s">
        <v>589</v>
      </c>
      <c r="J593" s="450"/>
      <c r="K593" s="428"/>
      <c r="L593" s="428"/>
      <c r="M593" s="428"/>
      <c r="N593" s="428"/>
      <c r="O593" s="428"/>
      <c r="P593" s="428"/>
      <c r="Q593" s="428"/>
      <c r="R593" s="428">
        <v>0</v>
      </c>
      <c r="S593" s="823">
        <f t="shared" si="280"/>
        <v>0</v>
      </c>
      <c r="T593" s="824">
        <f t="shared" si="281"/>
        <v>0</v>
      </c>
      <c r="U593" s="823">
        <f t="shared" si="282"/>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79"/>
        <v>4</v>
      </c>
      <c r="D594" s="423"/>
      <c r="E594" s="480"/>
      <c r="F594" s="480"/>
      <c r="G594" s="423"/>
      <c r="H594" s="444"/>
      <c r="I594" s="450" t="s">
        <v>590</v>
      </c>
      <c r="J594" s="450"/>
      <c r="K594" s="428"/>
      <c r="L594" s="428"/>
      <c r="M594" s="428"/>
      <c r="N594" s="428"/>
      <c r="O594" s="428"/>
      <c r="P594" s="428"/>
      <c r="Q594" s="428"/>
      <c r="R594" s="428">
        <v>0</v>
      </c>
      <c r="S594" s="823">
        <f t="shared" si="280"/>
        <v>0</v>
      </c>
      <c r="T594" s="824">
        <f t="shared" si="281"/>
        <v>0</v>
      </c>
      <c r="U594" s="823">
        <f t="shared" si="282"/>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79"/>
        <v>4</v>
      </c>
      <c r="D595" s="423"/>
      <c r="E595" s="480"/>
      <c r="F595" s="480"/>
      <c r="G595" s="423"/>
      <c r="H595" s="444"/>
      <c r="I595" s="450" t="s">
        <v>591</v>
      </c>
      <c r="J595" s="450"/>
      <c r="K595" s="428"/>
      <c r="L595" s="428"/>
      <c r="M595" s="428"/>
      <c r="N595" s="428"/>
      <c r="O595" s="428"/>
      <c r="P595" s="428"/>
      <c r="Q595" s="428"/>
      <c r="R595" s="428">
        <v>0</v>
      </c>
      <c r="S595" s="823">
        <f t="shared" si="280"/>
        <v>0</v>
      </c>
      <c r="T595" s="824">
        <f t="shared" si="281"/>
        <v>0</v>
      </c>
      <c r="U595" s="823">
        <f t="shared" si="282"/>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79"/>
        <v>4</v>
      </c>
      <c r="D596" s="423"/>
      <c r="E596" s="480"/>
      <c r="F596" s="480"/>
      <c r="G596" s="423"/>
      <c r="H596" s="444"/>
      <c r="I596" s="450" t="s">
        <v>592</v>
      </c>
      <c r="J596" s="450"/>
      <c r="K596" s="428"/>
      <c r="L596" s="428"/>
      <c r="M596" s="428"/>
      <c r="N596" s="428"/>
      <c r="O596" s="428"/>
      <c r="P596" s="428"/>
      <c r="Q596" s="428"/>
      <c r="R596" s="428">
        <v>0</v>
      </c>
      <c r="S596" s="823">
        <f t="shared" si="280"/>
        <v>0</v>
      </c>
      <c r="T596" s="824">
        <f t="shared" si="281"/>
        <v>0</v>
      </c>
      <c r="U596" s="823">
        <f t="shared" si="282"/>
        <v>0</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79"/>
        <v>4</v>
      </c>
      <c r="D597" s="423"/>
      <c r="E597" s="480"/>
      <c r="F597" s="480"/>
      <c r="G597" s="423"/>
      <c r="H597" s="444"/>
      <c r="I597" s="450" t="s">
        <v>593</v>
      </c>
      <c r="J597" s="450"/>
      <c r="K597" s="428"/>
      <c r="L597" s="428"/>
      <c r="M597" s="428"/>
      <c r="N597" s="428"/>
      <c r="O597" s="428"/>
      <c r="P597" s="428"/>
      <c r="Q597" s="428"/>
      <c r="R597" s="428">
        <v>0</v>
      </c>
      <c r="S597" s="823">
        <f t="shared" si="280"/>
        <v>0</v>
      </c>
      <c r="T597" s="824">
        <f t="shared" si="281"/>
        <v>0</v>
      </c>
      <c r="U597" s="823">
        <f t="shared" si="282"/>
        <v>0</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79"/>
        <v>4</v>
      </c>
      <c r="D598" s="423"/>
      <c r="E598" s="480"/>
      <c r="F598" s="480"/>
      <c r="G598" s="423"/>
      <c r="H598" s="444" t="str">
        <f>H$261</f>
        <v>Win</v>
      </c>
      <c r="I598" s="450" t="s">
        <v>602</v>
      </c>
      <c r="J598" s="450"/>
      <c r="K598" s="428"/>
      <c r="L598" s="428"/>
      <c r="M598" s="428"/>
      <c r="N598" s="428"/>
      <c r="O598" s="428"/>
      <c r="P598" s="428"/>
      <c r="Q598" s="428"/>
      <c r="R598" s="827">
        <f>IF(R590=0,0,R590+24)</f>
        <v>44</v>
      </c>
      <c r="S598" s="823">
        <f t="shared" si="280"/>
        <v>116</v>
      </c>
      <c r="T598" s="824">
        <f t="shared" si="281"/>
        <v>116</v>
      </c>
      <c r="U598" s="823">
        <f t="shared" si="282"/>
        <v>188</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79"/>
        <v>4</v>
      </c>
      <c r="D599" s="423"/>
      <c r="E599" s="480"/>
      <c r="F599" s="480"/>
      <c r="G599" s="423"/>
      <c r="H599" s="444"/>
      <c r="I599" s="450" t="s">
        <v>603</v>
      </c>
      <c r="J599" s="450"/>
      <c r="K599" s="428"/>
      <c r="L599" s="428"/>
      <c r="M599" s="428"/>
      <c r="N599" s="428"/>
      <c r="O599" s="428"/>
      <c r="P599" s="428"/>
      <c r="Q599" s="428"/>
      <c r="R599" s="827">
        <f>IF(R591=0,0,R591+24)</f>
        <v>45</v>
      </c>
      <c r="S599" s="823">
        <f t="shared" si="280"/>
        <v>117</v>
      </c>
      <c r="T599" s="824">
        <f t="shared" si="281"/>
        <v>117</v>
      </c>
      <c r="U599" s="823">
        <f t="shared" si="282"/>
        <v>189</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79"/>
        <v>4</v>
      </c>
      <c r="D600" s="423"/>
      <c r="E600" s="480"/>
      <c r="F600" s="480"/>
      <c r="G600" s="423"/>
      <c r="H600" s="444"/>
      <c r="I600" s="450" t="s">
        <v>604</v>
      </c>
      <c r="J600" s="450"/>
      <c r="K600" s="428"/>
      <c r="L600" s="428"/>
      <c r="M600" s="428"/>
      <c r="N600" s="428"/>
      <c r="O600" s="428"/>
      <c r="P600" s="428"/>
      <c r="Q600" s="428"/>
      <c r="R600" s="428">
        <v>0</v>
      </c>
      <c r="S600" s="823">
        <f t="shared" si="280"/>
        <v>0</v>
      </c>
      <c r="T600" s="824">
        <f t="shared" si="281"/>
        <v>0</v>
      </c>
      <c r="U600" s="823">
        <f t="shared" si="282"/>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79"/>
        <v>4</v>
      </c>
      <c r="D601" s="423"/>
      <c r="E601" s="480"/>
      <c r="F601" s="480"/>
      <c r="G601" s="423"/>
      <c r="H601" s="444"/>
      <c r="I601" s="450" t="s">
        <v>589</v>
      </c>
      <c r="J601" s="450"/>
      <c r="K601" s="428"/>
      <c r="L601" s="428"/>
      <c r="M601" s="428"/>
      <c r="N601" s="428"/>
      <c r="O601" s="428"/>
      <c r="P601" s="428"/>
      <c r="Q601" s="428"/>
      <c r="R601" s="428">
        <v>0</v>
      </c>
      <c r="S601" s="823">
        <f t="shared" si="280"/>
        <v>0</v>
      </c>
      <c r="T601" s="824">
        <f t="shared" si="281"/>
        <v>0</v>
      </c>
      <c r="U601" s="823">
        <f t="shared" si="282"/>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79"/>
        <v>4</v>
      </c>
      <c r="D602" s="423"/>
      <c r="E602" s="480"/>
      <c r="F602" s="480"/>
      <c r="G602" s="423"/>
      <c r="H602" s="444"/>
      <c r="I602" s="450" t="s">
        <v>590</v>
      </c>
      <c r="J602" s="450"/>
      <c r="K602" s="428"/>
      <c r="L602" s="428"/>
      <c r="M602" s="428"/>
      <c r="N602" s="428"/>
      <c r="O602" s="428"/>
      <c r="P602" s="428"/>
      <c r="Q602" s="428"/>
      <c r="R602" s="428">
        <v>0</v>
      </c>
      <c r="S602" s="823">
        <f t="shared" si="280"/>
        <v>0</v>
      </c>
      <c r="T602" s="824">
        <f t="shared" si="281"/>
        <v>0</v>
      </c>
      <c r="U602" s="823">
        <f t="shared" si="282"/>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79"/>
        <v>4</v>
      </c>
      <c r="D603" s="423"/>
      <c r="E603" s="480"/>
      <c r="F603" s="480"/>
      <c r="G603" s="423"/>
      <c r="H603" s="444"/>
      <c r="I603" s="450" t="s">
        <v>591</v>
      </c>
      <c r="J603" s="450"/>
      <c r="K603" s="428"/>
      <c r="L603" s="428"/>
      <c r="M603" s="428"/>
      <c r="N603" s="428"/>
      <c r="O603" s="428"/>
      <c r="P603" s="428"/>
      <c r="Q603" s="428"/>
      <c r="R603" s="428">
        <v>0</v>
      </c>
      <c r="S603" s="823">
        <f t="shared" si="280"/>
        <v>0</v>
      </c>
      <c r="T603" s="824">
        <f t="shared" si="281"/>
        <v>0</v>
      </c>
      <c r="U603" s="823">
        <f t="shared" si="282"/>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79"/>
        <v>4</v>
      </c>
      <c r="D604" s="423"/>
      <c r="E604" s="480"/>
      <c r="F604" s="480"/>
      <c r="G604" s="423"/>
      <c r="H604" s="444"/>
      <c r="I604" s="450" t="s">
        <v>592</v>
      </c>
      <c r="J604" s="450"/>
      <c r="K604" s="428"/>
      <c r="L604" s="428"/>
      <c r="M604" s="428"/>
      <c r="N604" s="428"/>
      <c r="O604" s="428"/>
      <c r="P604" s="428"/>
      <c r="Q604" s="428"/>
      <c r="R604" s="428">
        <v>0</v>
      </c>
      <c r="S604" s="823">
        <f t="shared" si="280"/>
        <v>0</v>
      </c>
      <c r="T604" s="824">
        <f t="shared" si="281"/>
        <v>0</v>
      </c>
      <c r="U604" s="823">
        <f t="shared" si="282"/>
        <v>0</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79"/>
        <v>4</v>
      </c>
      <c r="D605" s="423"/>
      <c r="E605" s="480"/>
      <c r="F605" s="480"/>
      <c r="G605" s="423"/>
      <c r="H605" s="444"/>
      <c r="I605" s="450" t="s">
        <v>593</v>
      </c>
      <c r="J605" s="450"/>
      <c r="K605" s="428"/>
      <c r="L605" s="428"/>
      <c r="M605" s="428"/>
      <c r="N605" s="428"/>
      <c r="O605" s="428"/>
      <c r="P605" s="428"/>
      <c r="Q605" s="428"/>
      <c r="R605" s="428">
        <v>0</v>
      </c>
      <c r="S605" s="823">
        <f t="shared" si="280"/>
        <v>0</v>
      </c>
      <c r="T605" s="824">
        <f t="shared" si="281"/>
        <v>0</v>
      </c>
      <c r="U605" s="823">
        <f t="shared" si="282"/>
        <v>0</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79"/>
        <v>4</v>
      </c>
      <c r="D606" s="423"/>
      <c r="E606" s="480"/>
      <c r="F606" s="480"/>
      <c r="G606" s="423"/>
      <c r="H606" s="444" t="str">
        <f>H$262</f>
        <v>Spr</v>
      </c>
      <c r="I606" s="450" t="s">
        <v>602</v>
      </c>
      <c r="J606" s="450"/>
      <c r="K606" s="428"/>
      <c r="L606" s="428"/>
      <c r="M606" s="428"/>
      <c r="N606" s="428"/>
      <c r="O606" s="428"/>
      <c r="P606" s="428"/>
      <c r="Q606" s="428"/>
      <c r="R606" s="827">
        <f>IF(R598=0,0,R598+24)</f>
        <v>68</v>
      </c>
      <c r="S606" s="823">
        <f t="shared" si="280"/>
        <v>140</v>
      </c>
      <c r="T606" s="824">
        <f t="shared" si="281"/>
        <v>140</v>
      </c>
      <c r="U606" s="823">
        <f t="shared" si="282"/>
        <v>212</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79"/>
        <v>4</v>
      </c>
      <c r="D607" s="423"/>
      <c r="E607" s="480"/>
      <c r="F607" s="480"/>
      <c r="G607" s="423"/>
      <c r="H607" s="444"/>
      <c r="I607" s="450" t="s">
        <v>603</v>
      </c>
      <c r="J607" s="450"/>
      <c r="K607" s="428"/>
      <c r="L607" s="428"/>
      <c r="M607" s="428"/>
      <c r="N607" s="428"/>
      <c r="O607" s="428"/>
      <c r="P607" s="428"/>
      <c r="Q607" s="428"/>
      <c r="R607" s="827">
        <f>IF(R599=0,0,R599+24)</f>
        <v>69</v>
      </c>
      <c r="S607" s="823">
        <f t="shared" si="280"/>
        <v>141</v>
      </c>
      <c r="T607" s="824">
        <f t="shared" si="281"/>
        <v>141</v>
      </c>
      <c r="U607" s="823">
        <f t="shared" si="282"/>
        <v>213</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79"/>
        <v>4</v>
      </c>
      <c r="D608" s="423"/>
      <c r="E608" s="480"/>
      <c r="F608" s="480"/>
      <c r="G608" s="423"/>
      <c r="H608" s="444"/>
      <c r="I608" s="450" t="s">
        <v>604</v>
      </c>
      <c r="J608" s="450"/>
      <c r="K608" s="428"/>
      <c r="L608" s="428"/>
      <c r="M608" s="428"/>
      <c r="N608" s="428"/>
      <c r="O608" s="428"/>
      <c r="P608" s="428"/>
      <c r="Q608" s="428"/>
      <c r="R608" s="428">
        <v>0</v>
      </c>
      <c r="S608" s="823">
        <f t="shared" si="280"/>
        <v>0</v>
      </c>
      <c r="T608" s="824">
        <f t="shared" si="281"/>
        <v>0</v>
      </c>
      <c r="U608" s="823">
        <f t="shared" si="282"/>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79"/>
        <v>4</v>
      </c>
      <c r="D609" s="423"/>
      <c r="E609" s="480"/>
      <c r="F609" s="480"/>
      <c r="G609" s="423"/>
      <c r="H609" s="444"/>
      <c r="I609" s="450" t="s">
        <v>589</v>
      </c>
      <c r="J609" s="450"/>
      <c r="K609" s="428"/>
      <c r="L609" s="428"/>
      <c r="M609" s="428"/>
      <c r="N609" s="428"/>
      <c r="O609" s="428"/>
      <c r="P609" s="428"/>
      <c r="Q609" s="428"/>
      <c r="R609" s="428">
        <v>0</v>
      </c>
      <c r="S609" s="823">
        <f t="shared" si="280"/>
        <v>0</v>
      </c>
      <c r="T609" s="824">
        <f t="shared" si="281"/>
        <v>0</v>
      </c>
      <c r="U609" s="823">
        <f t="shared" si="282"/>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79"/>
        <v>4</v>
      </c>
      <c r="D610" s="423"/>
      <c r="E610" s="480"/>
      <c r="F610" s="480"/>
      <c r="G610" s="423"/>
      <c r="H610" s="444"/>
      <c r="I610" s="450" t="s">
        <v>590</v>
      </c>
      <c r="J610" s="450"/>
      <c r="K610" s="428"/>
      <c r="L610" s="428"/>
      <c r="M610" s="428"/>
      <c r="N610" s="428"/>
      <c r="O610" s="428"/>
      <c r="P610" s="428"/>
      <c r="Q610" s="428"/>
      <c r="R610" s="428">
        <v>0</v>
      </c>
      <c r="S610" s="823">
        <f t="shared" si="280"/>
        <v>0</v>
      </c>
      <c r="T610" s="824">
        <f t="shared" si="281"/>
        <v>0</v>
      </c>
      <c r="U610" s="823">
        <f t="shared" si="282"/>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79"/>
        <v>4</v>
      </c>
      <c r="D611" s="423"/>
      <c r="E611" s="480"/>
      <c r="F611" s="480"/>
      <c r="G611" s="423"/>
      <c r="H611" s="444"/>
      <c r="I611" s="450" t="s">
        <v>591</v>
      </c>
      <c r="J611" s="450"/>
      <c r="K611" s="428"/>
      <c r="L611" s="428"/>
      <c r="M611" s="428"/>
      <c r="N611" s="428"/>
      <c r="O611" s="428"/>
      <c r="P611" s="428"/>
      <c r="Q611" s="428"/>
      <c r="R611" s="428">
        <v>0</v>
      </c>
      <c r="S611" s="823">
        <f t="shared" si="280"/>
        <v>0</v>
      </c>
      <c r="T611" s="824">
        <f t="shared" si="281"/>
        <v>0</v>
      </c>
      <c r="U611" s="823">
        <f t="shared" si="282"/>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idden="1" outlineLevel="3" x14ac:dyDescent="0.25">
      <c r="A612" s="396"/>
      <c r="B612" s="405"/>
      <c r="C612" s="398">
        <f t="shared" si="279"/>
        <v>4</v>
      </c>
      <c r="D612" s="423"/>
      <c r="E612" s="480"/>
      <c r="F612" s="480"/>
      <c r="G612" s="423"/>
      <c r="H612" s="444"/>
      <c r="I612" s="450" t="s">
        <v>592</v>
      </c>
      <c r="J612" s="450"/>
      <c r="K612" s="428"/>
      <c r="L612" s="428"/>
      <c r="M612" s="428"/>
      <c r="N612" s="428"/>
      <c r="O612" s="428"/>
      <c r="P612" s="428"/>
      <c r="Q612" s="428"/>
      <c r="R612" s="428">
        <v>0</v>
      </c>
      <c r="S612" s="823">
        <f t="shared" si="280"/>
        <v>0</v>
      </c>
      <c r="T612" s="824">
        <f t="shared" si="281"/>
        <v>0</v>
      </c>
      <c r="U612" s="823">
        <f t="shared" si="282"/>
        <v>0</v>
      </c>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3"/>
      <c r="AQ612" s="408"/>
      <c r="AR612" s="396"/>
      <c r="AS612" s="396"/>
      <c r="AT612" s="396"/>
    </row>
    <row r="613" spans="1:46" hidden="1" outlineLevel="3" x14ac:dyDescent="0.25">
      <c r="A613" s="396"/>
      <c r="B613" s="405"/>
      <c r="C613" s="398">
        <f t="shared" si="279"/>
        <v>4</v>
      </c>
      <c r="D613" s="423"/>
      <c r="E613" s="480"/>
      <c r="F613" s="480"/>
      <c r="G613" s="423"/>
      <c r="H613" s="444"/>
      <c r="I613" s="450" t="s">
        <v>593</v>
      </c>
      <c r="J613" s="450"/>
      <c r="K613" s="428"/>
      <c r="L613" s="428"/>
      <c r="M613" s="428"/>
      <c r="N613" s="428"/>
      <c r="O613" s="428"/>
      <c r="P613" s="428"/>
      <c r="Q613" s="428"/>
      <c r="R613" s="428">
        <v>0</v>
      </c>
      <c r="S613" s="823">
        <f t="shared" si="280"/>
        <v>0</v>
      </c>
      <c r="T613" s="824">
        <f t="shared" si="281"/>
        <v>0</v>
      </c>
      <c r="U613" s="823">
        <f t="shared" si="282"/>
        <v>0</v>
      </c>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t="5.0999999999999996" hidden="1" customHeight="1" outlineLevel="2" x14ac:dyDescent="0.25">
      <c r="A614" s="396"/>
      <c r="B614" s="405"/>
      <c r="C614" s="398">
        <f>INT($C$241)+2.005</f>
        <v>3.0049999999999999</v>
      </c>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23" t="s">
        <v>459</v>
      </c>
      <c r="AQ614" s="408"/>
      <c r="AR614" s="396"/>
      <c r="AS614" s="396"/>
      <c r="AT614" s="396"/>
    </row>
    <row r="615" spans="1:46" hidden="1" outlineLevel="2" collapsed="1" x14ac:dyDescent="0.25">
      <c r="A615" s="396"/>
      <c r="B615" s="405"/>
      <c r="C615" s="398">
        <f>INT($C$241)+2</f>
        <v>3</v>
      </c>
      <c r="D615" s="423"/>
      <c r="E615" s="480"/>
      <c r="F615" s="480"/>
      <c r="G615" s="423"/>
      <c r="H615" s="496" t="s">
        <v>642</v>
      </c>
      <c r="I615" s="451" t="s">
        <v>1007</v>
      </c>
      <c r="J615" s="451"/>
      <c r="K615" s="556"/>
      <c r="L615" s="554">
        <f>COUNTA($I616:$I$628)/COUNTA($H616:$H$628)</f>
        <v>4</v>
      </c>
      <c r="M615" s="428"/>
      <c r="N615" s="451"/>
      <c r="O615" s="451"/>
      <c r="P615" s="451"/>
      <c r="Q615" s="451"/>
      <c r="R615" s="451" t="s">
        <v>660</v>
      </c>
      <c r="S615" s="451"/>
      <c r="T615" s="451"/>
      <c r="U615" s="451"/>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ref="C616:C627" si="283">INT($C$241)+3</f>
        <v>4</v>
      </c>
      <c r="D616" s="423"/>
      <c r="E616" s="480"/>
      <c r="F616" s="480"/>
      <c r="G616" s="423"/>
      <c r="H616" s="444" t="str">
        <f>H$260</f>
        <v>Aut</v>
      </c>
      <c r="I616" s="450" t="s">
        <v>649</v>
      </c>
      <c r="J616" s="450"/>
      <c r="K616" s="428"/>
      <c r="L616" s="427"/>
      <c r="M616" s="428"/>
      <c r="N616" s="428"/>
      <c r="O616" s="428"/>
      <c r="P616" s="428"/>
      <c r="Q616" s="428"/>
      <c r="R616" s="428">
        <v>0</v>
      </c>
      <c r="S616" s="428">
        <v>0</v>
      </c>
      <c r="T616" s="428">
        <v>0</v>
      </c>
      <c r="U616" s="428">
        <v>0</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3"/>
        <v>4</v>
      </c>
      <c r="D617" s="423"/>
      <c r="E617" s="480"/>
      <c r="F617" s="480"/>
      <c r="G617" s="423"/>
      <c r="H617" s="444"/>
      <c r="I617" s="450" t="s">
        <v>662</v>
      </c>
      <c r="J617" s="450"/>
      <c r="K617" s="428"/>
      <c r="L617" s="427"/>
      <c r="M617" s="428"/>
      <c r="N617" s="428"/>
      <c r="O617" s="428"/>
      <c r="P617" s="428"/>
      <c r="Q617" s="428"/>
      <c r="R617" s="428">
        <v>0</v>
      </c>
      <c r="S617" s="823">
        <f>IF(R617=0,0,R617+72)</f>
        <v>0</v>
      </c>
      <c r="T617" s="824">
        <f t="shared" ref="T617:T619" si="284">S617</f>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3"/>
        <v>4</v>
      </c>
      <c r="D618" s="423"/>
      <c r="E618" s="480"/>
      <c r="F618" s="480"/>
      <c r="G618" s="423"/>
      <c r="H618" s="444"/>
      <c r="I618" s="450" t="s">
        <v>663</v>
      </c>
      <c r="J618" s="450"/>
      <c r="K618" s="428"/>
      <c r="L618" s="428"/>
      <c r="M618" s="428"/>
      <c r="N618" s="428"/>
      <c r="O618" s="428"/>
      <c r="P618" s="428"/>
      <c r="Q618" s="428"/>
      <c r="R618" s="445">
        <v>24</v>
      </c>
      <c r="S618" s="823">
        <f>IF(R618=0,0,R618+72)</f>
        <v>96</v>
      </c>
      <c r="T618" s="824">
        <f t="shared" si="284"/>
        <v>96</v>
      </c>
      <c r="U618" s="823">
        <f>IF(T618=0,0,T618+72)</f>
        <v>168</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3"/>
        <v>4</v>
      </c>
      <c r="D619" s="423"/>
      <c r="E619" s="480"/>
      <c r="F619" s="480"/>
      <c r="G619" s="423"/>
      <c r="H619" s="444"/>
      <c r="I619" s="450" t="s">
        <v>664</v>
      </c>
      <c r="J619" s="450"/>
      <c r="K619" s="428"/>
      <c r="L619" s="428"/>
      <c r="M619" s="428"/>
      <c r="N619" s="428"/>
      <c r="O619" s="428"/>
      <c r="P619" s="428"/>
      <c r="Q619" s="428"/>
      <c r="R619" s="445">
        <v>0</v>
      </c>
      <c r="S619" s="823">
        <f>IF(R619=0,0,R619+72)</f>
        <v>0</v>
      </c>
      <c r="T619" s="824">
        <f t="shared" si="284"/>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3"/>
        <v>4</v>
      </c>
      <c r="D620" s="423"/>
      <c r="E620" s="480"/>
      <c r="F620" s="480"/>
      <c r="G620" s="423"/>
      <c r="H620" s="444" t="str">
        <f>H$261</f>
        <v>Win</v>
      </c>
      <c r="I620" s="450" t="s">
        <v>649</v>
      </c>
      <c r="J620" s="450"/>
      <c r="K620" s="428"/>
      <c r="L620" s="428"/>
      <c r="M620" s="428"/>
      <c r="N620" s="428"/>
      <c r="O620" s="428"/>
      <c r="P620" s="428"/>
      <c r="Q620" s="428"/>
      <c r="R620" s="428">
        <v>0</v>
      </c>
      <c r="S620" s="428">
        <v>0</v>
      </c>
      <c r="T620" s="428">
        <v>0</v>
      </c>
      <c r="U620" s="428">
        <v>0</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3"/>
        <v>4</v>
      </c>
      <c r="D621" s="423"/>
      <c r="E621" s="480"/>
      <c r="F621" s="480"/>
      <c r="G621" s="423"/>
      <c r="H621" s="444"/>
      <c r="I621" s="450" t="s">
        <v>662</v>
      </c>
      <c r="J621" s="450"/>
      <c r="K621" s="428"/>
      <c r="L621" s="428"/>
      <c r="M621" s="428"/>
      <c r="N621" s="428"/>
      <c r="O621" s="428"/>
      <c r="P621" s="428"/>
      <c r="Q621" s="428"/>
      <c r="R621" s="428">
        <v>0</v>
      </c>
      <c r="S621" s="823">
        <f>IF(R621=0,0,R621+72)</f>
        <v>0</v>
      </c>
      <c r="T621" s="824">
        <f t="shared" ref="T621:T623" si="285">S621</f>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3"/>
        <v>4</v>
      </c>
      <c r="D622" s="423"/>
      <c r="E622" s="480"/>
      <c r="F622" s="480"/>
      <c r="G622" s="423"/>
      <c r="H622" s="444"/>
      <c r="I622" s="450" t="s">
        <v>663</v>
      </c>
      <c r="J622" s="450"/>
      <c r="K622" s="428"/>
      <c r="L622" s="428"/>
      <c r="M622" s="428"/>
      <c r="N622" s="428"/>
      <c r="O622" s="428"/>
      <c r="P622" s="428"/>
      <c r="Q622" s="428"/>
      <c r="R622" s="825">
        <f>IF(R618=0,0,R618+24)</f>
        <v>48</v>
      </c>
      <c r="S622" s="823">
        <f>IF(R622=0,0,R622+72)</f>
        <v>120</v>
      </c>
      <c r="T622" s="824">
        <f t="shared" si="285"/>
        <v>120</v>
      </c>
      <c r="U622" s="823">
        <f>IF(T622=0,0,T622+72)</f>
        <v>192</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3"/>
        <v>4</v>
      </c>
      <c r="D623" s="423"/>
      <c r="E623" s="480"/>
      <c r="F623" s="480"/>
      <c r="G623" s="423"/>
      <c r="H623" s="444"/>
      <c r="I623" s="450" t="s">
        <v>664</v>
      </c>
      <c r="J623" s="450"/>
      <c r="K623" s="428"/>
      <c r="L623" s="428"/>
      <c r="M623" s="428"/>
      <c r="N623" s="428"/>
      <c r="O623" s="428"/>
      <c r="P623" s="428"/>
      <c r="Q623" s="428"/>
      <c r="R623" s="825">
        <f>IF(R619=0,0,R619+24)</f>
        <v>0</v>
      </c>
      <c r="S623" s="823">
        <f>IF(R623=0,0,R623+72)</f>
        <v>0</v>
      </c>
      <c r="T623" s="824">
        <f t="shared" si="285"/>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3"/>
        <v>4</v>
      </c>
      <c r="D624" s="423"/>
      <c r="E624" s="480"/>
      <c r="F624" s="480"/>
      <c r="G624" s="423"/>
      <c r="H624" s="444" t="str">
        <f>H$262</f>
        <v>Spr</v>
      </c>
      <c r="I624" s="450" t="s">
        <v>649</v>
      </c>
      <c r="J624" s="450"/>
      <c r="K624" s="428"/>
      <c r="L624" s="428"/>
      <c r="M624" s="428"/>
      <c r="N624" s="428"/>
      <c r="O624" s="428"/>
      <c r="P624" s="428"/>
      <c r="Q624" s="428"/>
      <c r="R624" s="428">
        <v>0</v>
      </c>
      <c r="S624" s="428">
        <v>0</v>
      </c>
      <c r="T624" s="428">
        <v>0</v>
      </c>
      <c r="U624" s="428">
        <v>0</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3"/>
        <v>4</v>
      </c>
      <c r="D625" s="423"/>
      <c r="E625" s="480"/>
      <c r="F625" s="480"/>
      <c r="G625" s="423"/>
      <c r="H625" s="444"/>
      <c r="I625" s="450" t="s">
        <v>662</v>
      </c>
      <c r="J625" s="450"/>
      <c r="K625" s="428"/>
      <c r="L625" s="428"/>
      <c r="M625" s="428"/>
      <c r="N625" s="428"/>
      <c r="O625" s="428"/>
      <c r="P625" s="428"/>
      <c r="Q625" s="428"/>
      <c r="R625" s="428">
        <v>0</v>
      </c>
      <c r="S625" s="823">
        <f>IF(R625=0,0,R625+72)</f>
        <v>0</v>
      </c>
      <c r="T625" s="824">
        <f t="shared" ref="T625:T627" si="286">S625</f>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idden="1" outlineLevel="3" x14ac:dyDescent="0.25">
      <c r="A626" s="396"/>
      <c r="B626" s="405"/>
      <c r="C626" s="398">
        <f t="shared" si="283"/>
        <v>4</v>
      </c>
      <c r="D626" s="423"/>
      <c r="E626" s="480"/>
      <c r="F626" s="480"/>
      <c r="G626" s="423"/>
      <c r="H626" s="444"/>
      <c r="I626" s="450" t="s">
        <v>663</v>
      </c>
      <c r="J626" s="450"/>
      <c r="K626" s="428"/>
      <c r="L626" s="428"/>
      <c r="M626" s="428"/>
      <c r="N626" s="428"/>
      <c r="O626" s="428"/>
      <c r="P626" s="428"/>
      <c r="Q626" s="428"/>
      <c r="R626" s="825">
        <f>IF(R622=0,0,R622+24)</f>
        <v>72</v>
      </c>
      <c r="S626" s="823">
        <f>IF(R626=0,0,R626+72)</f>
        <v>144</v>
      </c>
      <c r="T626" s="824">
        <f t="shared" si="286"/>
        <v>144</v>
      </c>
      <c r="U626" s="823">
        <f>IF(T626=0,0,T626+72)</f>
        <v>216</v>
      </c>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3"/>
      <c r="AQ626" s="408"/>
      <c r="AR626" s="396"/>
      <c r="AS626" s="396"/>
      <c r="AT626" s="396"/>
    </row>
    <row r="627" spans="1:46" hidden="1" outlineLevel="3" x14ac:dyDescent="0.25">
      <c r="A627" s="396"/>
      <c r="B627" s="405"/>
      <c r="C627" s="398">
        <f t="shared" si="283"/>
        <v>4</v>
      </c>
      <c r="D627" s="423"/>
      <c r="E627" s="480"/>
      <c r="F627" s="480"/>
      <c r="G627" s="423"/>
      <c r="H627" s="444"/>
      <c r="I627" s="450" t="s">
        <v>664</v>
      </c>
      <c r="J627" s="450"/>
      <c r="K627" s="428"/>
      <c r="L627" s="428"/>
      <c r="M627" s="428"/>
      <c r="N627" s="428"/>
      <c r="O627" s="428"/>
      <c r="P627" s="428"/>
      <c r="Q627" s="428"/>
      <c r="R627" s="825">
        <f>IF(R623=0,0,R623+24)</f>
        <v>0</v>
      </c>
      <c r="S627" s="823">
        <f>IF(R627=0,0,R627+72)</f>
        <v>0</v>
      </c>
      <c r="T627" s="824">
        <f t="shared" si="286"/>
        <v>0</v>
      </c>
      <c r="U627" s="823">
        <f>IF(T627=0,0,T627+72)</f>
        <v>0</v>
      </c>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t="5.0999999999999996" hidden="1" customHeight="1" outlineLevel="2" x14ac:dyDescent="0.25">
      <c r="A628" s="396"/>
      <c r="B628" s="405"/>
      <c r="C628" s="398">
        <f>INT($C$241)+2.005</f>
        <v>3.0049999999999999</v>
      </c>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23" t="s">
        <v>459</v>
      </c>
      <c r="AQ628" s="408"/>
      <c r="AR628" s="396"/>
      <c r="AS628" s="396"/>
      <c r="AT628" s="396"/>
    </row>
    <row r="629" spans="1:46" hidden="1" outlineLevel="2" collapsed="1" x14ac:dyDescent="0.25">
      <c r="A629" s="396"/>
      <c r="B629" s="405"/>
      <c r="C629" s="398">
        <f>INT($C$241)+2</f>
        <v>3</v>
      </c>
      <c r="D629" s="423"/>
      <c r="E629" s="480"/>
      <c r="F629" s="480"/>
      <c r="G629" s="423"/>
      <c r="H629" s="496" t="s">
        <v>642</v>
      </c>
      <c r="I629" s="451" t="s">
        <v>1008</v>
      </c>
      <c r="J629" s="451"/>
      <c r="K629" s="556"/>
      <c r="L629" s="554">
        <f>COUNTA($I630:$I$645)/COUNTA($H630:$H$645)</f>
        <v>5</v>
      </c>
      <c r="M629" s="428"/>
      <c r="N629" s="451"/>
      <c r="O629" s="451"/>
      <c r="P629" s="451"/>
      <c r="Q629" s="451"/>
      <c r="R629" s="451" t="s">
        <v>660</v>
      </c>
      <c r="S629" s="451"/>
      <c r="T629" s="451"/>
      <c r="U629" s="451"/>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ref="C630:C644" si="287">INT($C$241)+3</f>
        <v>4</v>
      </c>
      <c r="D630" s="423"/>
      <c r="E630" s="480"/>
      <c r="F630" s="480"/>
      <c r="G630" s="423"/>
      <c r="H630" s="444" t="str">
        <f>H$260</f>
        <v>Aut</v>
      </c>
      <c r="I630" s="450" t="s">
        <v>649</v>
      </c>
      <c r="J630" s="450"/>
      <c r="K630" s="428"/>
      <c r="L630" s="427"/>
      <c r="M630" s="428"/>
      <c r="N630" s="428"/>
      <c r="O630" s="428"/>
      <c r="P630" s="428"/>
      <c r="Q630" s="428"/>
      <c r="R630" s="428">
        <v>0</v>
      </c>
      <c r="S630" s="428">
        <v>0</v>
      </c>
      <c r="T630" s="428">
        <v>0</v>
      </c>
      <c r="U630" s="428">
        <v>0</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7"/>
        <v>4</v>
      </c>
      <c r="D631" s="423"/>
      <c r="E631" s="480"/>
      <c r="F631" s="480"/>
      <c r="G631" s="423"/>
      <c r="H631" s="444"/>
      <c r="I631" s="450" t="s">
        <v>661</v>
      </c>
      <c r="J631" s="450"/>
      <c r="K631" s="428"/>
      <c r="L631" s="428"/>
      <c r="M631" s="428"/>
      <c r="N631" s="428"/>
      <c r="O631" s="428"/>
      <c r="P631" s="428"/>
      <c r="Q631" s="428"/>
      <c r="R631" s="445">
        <v>0</v>
      </c>
      <c r="S631" s="823">
        <f>IF(R631=0,0,R631+72)</f>
        <v>0</v>
      </c>
      <c r="T631" s="824">
        <f t="shared" ref="T631:T634" si="288">S631</f>
        <v>0</v>
      </c>
      <c r="U631" s="823">
        <f>IF(T631=0,0,T631+72)</f>
        <v>0</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7"/>
        <v>4</v>
      </c>
      <c r="D632" s="423"/>
      <c r="E632" s="480"/>
      <c r="F632" s="480"/>
      <c r="G632" s="423"/>
      <c r="H632" s="444"/>
      <c r="I632" s="450" t="s">
        <v>628</v>
      </c>
      <c r="J632" s="450"/>
      <c r="K632" s="428"/>
      <c r="L632" s="428"/>
      <c r="M632" s="428"/>
      <c r="N632" s="428"/>
      <c r="O632" s="428"/>
      <c r="P632" s="428"/>
      <c r="Q632" s="428"/>
      <c r="R632" s="445">
        <v>22</v>
      </c>
      <c r="S632" s="823">
        <f>IF(R632=0,0,R632+72)</f>
        <v>94</v>
      </c>
      <c r="T632" s="824">
        <f t="shared" si="288"/>
        <v>94</v>
      </c>
      <c r="U632" s="823">
        <f>IF(T632=0,0,T632+72)</f>
        <v>166</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7"/>
        <v>4</v>
      </c>
      <c r="D633" s="423"/>
      <c r="E633" s="480"/>
      <c r="F633" s="480"/>
      <c r="G633" s="423"/>
      <c r="H633" s="444"/>
      <c r="I633" s="450" t="s">
        <v>658</v>
      </c>
      <c r="J633" s="450"/>
      <c r="K633" s="428"/>
      <c r="L633" s="428"/>
      <c r="M633" s="428"/>
      <c r="N633" s="428"/>
      <c r="O633" s="428"/>
      <c r="P633" s="428"/>
      <c r="Q633" s="428"/>
      <c r="R633" s="445">
        <v>22</v>
      </c>
      <c r="S633" s="823">
        <f>IF(R633=0,0,R633+72)</f>
        <v>94</v>
      </c>
      <c r="T633" s="824">
        <f t="shared" si="288"/>
        <v>94</v>
      </c>
      <c r="U633" s="823">
        <f>IF(T633=0,0,T633+72)</f>
        <v>166</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7"/>
        <v>4</v>
      </c>
      <c r="D634" s="423"/>
      <c r="E634" s="480"/>
      <c r="F634" s="480"/>
      <c r="G634" s="423"/>
      <c r="H634" s="444"/>
      <c r="I634" s="450" t="s">
        <v>629</v>
      </c>
      <c r="J634" s="450"/>
      <c r="K634" s="428"/>
      <c r="L634" s="428"/>
      <c r="M634" s="428"/>
      <c r="N634" s="428"/>
      <c r="O634" s="428"/>
      <c r="P634" s="428"/>
      <c r="Q634" s="428"/>
      <c r="R634" s="445">
        <v>23</v>
      </c>
      <c r="S634" s="823">
        <f>IF(R634=0,0,R634+72)</f>
        <v>95</v>
      </c>
      <c r="T634" s="824">
        <f t="shared" si="288"/>
        <v>95</v>
      </c>
      <c r="U634" s="823">
        <f>IF(T634=0,0,T634+72)</f>
        <v>167</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7"/>
        <v>4</v>
      </c>
      <c r="D635" s="423"/>
      <c r="E635" s="480"/>
      <c r="F635" s="480"/>
      <c r="G635" s="423"/>
      <c r="H635" s="444" t="str">
        <f>H$261</f>
        <v>Win</v>
      </c>
      <c r="I635" s="450" t="s">
        <v>649</v>
      </c>
      <c r="J635" s="450"/>
      <c r="K635" s="428"/>
      <c r="L635" s="428"/>
      <c r="M635" s="428"/>
      <c r="N635" s="428"/>
      <c r="O635" s="428"/>
      <c r="P635" s="428"/>
      <c r="Q635" s="428"/>
      <c r="R635" s="428">
        <v>0</v>
      </c>
      <c r="S635" s="428">
        <v>0</v>
      </c>
      <c r="T635" s="428">
        <v>0</v>
      </c>
      <c r="U635" s="428">
        <v>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7"/>
        <v>4</v>
      </c>
      <c r="D636" s="423"/>
      <c r="E636" s="480"/>
      <c r="F636" s="480"/>
      <c r="G636" s="423"/>
      <c r="H636" s="444"/>
      <c r="I636" s="450" t="s">
        <v>661</v>
      </c>
      <c r="J636" s="450"/>
      <c r="K636" s="428"/>
      <c r="L636" s="428"/>
      <c r="M636" s="428"/>
      <c r="N636" s="428"/>
      <c r="O636" s="428"/>
      <c r="P636" s="428"/>
      <c r="Q636" s="428"/>
      <c r="R636" s="829">
        <f>IF(R631=0,0,R631+24)</f>
        <v>0</v>
      </c>
      <c r="S636" s="823">
        <f>IF(R636=0,0,R636+72)</f>
        <v>0</v>
      </c>
      <c r="T636" s="824">
        <f t="shared" ref="T636:T639" si="289">S636</f>
        <v>0</v>
      </c>
      <c r="U636" s="823">
        <f>IF(T636=0,0,T636+72)</f>
        <v>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7"/>
        <v>4</v>
      </c>
      <c r="D637" s="423"/>
      <c r="E637" s="480"/>
      <c r="F637" s="480"/>
      <c r="G637" s="423"/>
      <c r="H637" s="444"/>
      <c r="I637" s="450" t="s">
        <v>628</v>
      </c>
      <c r="J637" s="450"/>
      <c r="K637" s="428"/>
      <c r="L637" s="428"/>
      <c r="M637" s="428"/>
      <c r="N637" s="428"/>
      <c r="O637" s="428"/>
      <c r="P637" s="428"/>
      <c r="Q637" s="428"/>
      <c r="R637" s="829">
        <f>IF(R632=0,0,R632+24)</f>
        <v>46</v>
      </c>
      <c r="S637" s="823">
        <f>IF(R637=0,0,R637+72)</f>
        <v>118</v>
      </c>
      <c r="T637" s="824">
        <f t="shared" si="289"/>
        <v>118</v>
      </c>
      <c r="U637" s="823">
        <f>IF(T637=0,0,T637+72)</f>
        <v>190</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7"/>
        <v>4</v>
      </c>
      <c r="D638" s="423"/>
      <c r="E638" s="480"/>
      <c r="F638" s="480"/>
      <c r="G638" s="423"/>
      <c r="H638" s="444"/>
      <c r="I638" s="450" t="s">
        <v>658</v>
      </c>
      <c r="J638" s="450"/>
      <c r="K638" s="428"/>
      <c r="L638" s="428"/>
      <c r="M638" s="428"/>
      <c r="N638" s="428"/>
      <c r="O638" s="428"/>
      <c r="P638" s="428"/>
      <c r="Q638" s="428"/>
      <c r="R638" s="829">
        <f>IF(R633=0,0,R633+24)</f>
        <v>46</v>
      </c>
      <c r="S638" s="823">
        <f>IF(R638=0,0,R638+72)</f>
        <v>118</v>
      </c>
      <c r="T638" s="824">
        <f t="shared" si="289"/>
        <v>118</v>
      </c>
      <c r="U638" s="823">
        <f>IF(T638=0,0,T638+72)</f>
        <v>190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7"/>
        <v>4</v>
      </c>
      <c r="D639" s="423"/>
      <c r="E639" s="480"/>
      <c r="F639" s="480"/>
      <c r="G639" s="423"/>
      <c r="H639" s="444"/>
      <c r="I639" s="450" t="s">
        <v>629</v>
      </c>
      <c r="J639" s="450"/>
      <c r="K639" s="428"/>
      <c r="L639" s="428"/>
      <c r="M639" s="428"/>
      <c r="N639" s="428"/>
      <c r="O639" s="428"/>
      <c r="P639" s="428"/>
      <c r="Q639" s="428"/>
      <c r="R639" s="829">
        <f>IF(R634=0,0,R634+24)</f>
        <v>47</v>
      </c>
      <c r="S639" s="823">
        <f>IF(R639=0,0,R639+72)</f>
        <v>119</v>
      </c>
      <c r="T639" s="824">
        <f t="shared" si="289"/>
        <v>119</v>
      </c>
      <c r="U639" s="823">
        <f>IF(T639=0,0,T639+72)</f>
        <v>191</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7"/>
        <v>4</v>
      </c>
      <c r="D640" s="423"/>
      <c r="E640" s="480"/>
      <c r="F640" s="480"/>
      <c r="G640" s="423"/>
      <c r="H640" s="444" t="str">
        <f>H$262</f>
        <v>Spr</v>
      </c>
      <c r="I640" s="450" t="s">
        <v>649</v>
      </c>
      <c r="J640" s="450"/>
      <c r="K640" s="428"/>
      <c r="L640" s="428"/>
      <c r="M640" s="428"/>
      <c r="N640" s="428"/>
      <c r="O640" s="428"/>
      <c r="P640" s="428"/>
      <c r="Q640" s="428"/>
      <c r="R640" s="428">
        <v>0</v>
      </c>
      <c r="S640" s="428">
        <v>0</v>
      </c>
      <c r="T640" s="428">
        <v>0</v>
      </c>
      <c r="U640" s="428">
        <v>0</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7"/>
        <v>4</v>
      </c>
      <c r="D641" s="423"/>
      <c r="E641" s="480"/>
      <c r="F641" s="480"/>
      <c r="G641" s="423"/>
      <c r="H641" s="444"/>
      <c r="I641" s="450" t="s">
        <v>661</v>
      </c>
      <c r="J641" s="450"/>
      <c r="K641" s="428"/>
      <c r="L641" s="428"/>
      <c r="M641" s="428"/>
      <c r="N641" s="428"/>
      <c r="O641" s="428"/>
      <c r="P641" s="428"/>
      <c r="Q641" s="428"/>
      <c r="R641" s="829">
        <f>IF(R636=0,0,R636+24)</f>
        <v>0</v>
      </c>
      <c r="S641" s="823">
        <f>IF(R641=0,0,R641+72)</f>
        <v>0</v>
      </c>
      <c r="T641" s="824">
        <f t="shared" ref="T641:T644" si="290">S641</f>
        <v>0</v>
      </c>
      <c r="U641" s="823">
        <f>IF(T641=0,0,T641+72)</f>
        <v>0</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7"/>
        <v>4</v>
      </c>
      <c r="D642" s="423"/>
      <c r="E642" s="480"/>
      <c r="F642" s="480"/>
      <c r="G642" s="423"/>
      <c r="H642" s="444"/>
      <c r="I642" s="450" t="s">
        <v>628</v>
      </c>
      <c r="J642" s="450"/>
      <c r="K642" s="428"/>
      <c r="L642" s="428"/>
      <c r="M642" s="428"/>
      <c r="N642" s="428"/>
      <c r="O642" s="428"/>
      <c r="P642" s="428"/>
      <c r="Q642" s="428"/>
      <c r="R642" s="829">
        <f>IF(R637=0,0,R637+24)</f>
        <v>70</v>
      </c>
      <c r="S642" s="823">
        <f>IF(R642=0,0,R642+72)</f>
        <v>142</v>
      </c>
      <c r="T642" s="824">
        <f t="shared" si="290"/>
        <v>142</v>
      </c>
      <c r="U642" s="823">
        <f>IF(T642=0,0,T642+72)</f>
        <v>214</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idden="1" outlineLevel="3" x14ac:dyDescent="0.25">
      <c r="A643" s="396"/>
      <c r="B643" s="405"/>
      <c r="C643" s="398">
        <f t="shared" si="287"/>
        <v>4</v>
      </c>
      <c r="D643" s="423"/>
      <c r="E643" s="480"/>
      <c r="F643" s="480"/>
      <c r="G643" s="423"/>
      <c r="H643" s="444"/>
      <c r="I643" s="450" t="s">
        <v>658</v>
      </c>
      <c r="J643" s="450"/>
      <c r="K643" s="428"/>
      <c r="L643" s="428"/>
      <c r="M643" s="428"/>
      <c r="N643" s="428"/>
      <c r="O643" s="428"/>
      <c r="P643" s="428"/>
      <c r="Q643" s="428"/>
      <c r="R643" s="829">
        <f>IF(R638=0,0,R638+24)</f>
        <v>70</v>
      </c>
      <c r="S643" s="823">
        <f>IF(R643=0,0,R643+72)</f>
        <v>142</v>
      </c>
      <c r="T643" s="824">
        <f t="shared" si="290"/>
        <v>142</v>
      </c>
      <c r="U643" s="823">
        <f>IF(T643=0,0,T643+72)</f>
        <v>214</v>
      </c>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3"/>
      <c r="AQ643" s="408"/>
      <c r="AR643" s="396"/>
      <c r="AS643" s="396"/>
      <c r="AT643" s="396"/>
    </row>
    <row r="644" spans="1:46" hidden="1" outlineLevel="3" x14ac:dyDescent="0.25">
      <c r="A644" s="396"/>
      <c r="B644" s="405"/>
      <c r="C644" s="398">
        <f t="shared" si="287"/>
        <v>4</v>
      </c>
      <c r="D644" s="423"/>
      <c r="E644" s="480"/>
      <c r="F644" s="480"/>
      <c r="G644" s="423"/>
      <c r="H644" s="444"/>
      <c r="I644" s="450" t="s">
        <v>629</v>
      </c>
      <c r="J644" s="450"/>
      <c r="K644" s="428"/>
      <c r="L644" s="428"/>
      <c r="M644" s="428"/>
      <c r="N644" s="428"/>
      <c r="O644" s="428"/>
      <c r="P644" s="428"/>
      <c r="Q644" s="428"/>
      <c r="R644" s="829">
        <f>IF(R639=0,0,R639+24)</f>
        <v>71</v>
      </c>
      <c r="S644" s="823">
        <f>IF(R644=0,0,R644+72)</f>
        <v>143</v>
      </c>
      <c r="T644" s="824">
        <f t="shared" si="290"/>
        <v>143</v>
      </c>
      <c r="U644" s="823">
        <f>IF(T644=0,0,T644+72)</f>
        <v>215</v>
      </c>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3"/>
      <c r="AQ644" s="408"/>
      <c r="AR644" s="396"/>
      <c r="AS644" s="396"/>
      <c r="AT644" s="396"/>
    </row>
    <row r="645" spans="1:46" ht="5.0999999999999996" hidden="1" customHeight="1" outlineLevel="2" x14ac:dyDescent="0.25">
      <c r="A645" s="396"/>
      <c r="B645" s="405"/>
      <c r="C645" s="398">
        <f>INT($C$241)+2.005</f>
        <v>3.0049999999999999</v>
      </c>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t="s">
        <v>459</v>
      </c>
      <c r="AQ645" s="408"/>
      <c r="AR645" s="396"/>
      <c r="AS645" s="396"/>
      <c r="AT645" s="396"/>
    </row>
    <row r="646" spans="1:46" outlineLevel="1" collapsed="1" x14ac:dyDescent="0.25">
      <c r="A646" s="396"/>
      <c r="B646" s="405"/>
      <c r="C646" s="398">
        <f>INT($C$241)+1</f>
        <v>2</v>
      </c>
      <c r="D646" s="423"/>
      <c r="E646" s="480"/>
      <c r="F646" s="480"/>
      <c r="G646" s="423"/>
      <c r="H646" s="483" t="s">
        <v>665</v>
      </c>
      <c r="I646" s="441" t="s">
        <v>666</v>
      </c>
      <c r="J646" s="441"/>
      <c r="K646" s="411"/>
      <c r="L646" s="411"/>
      <c r="M646" s="411"/>
      <c r="N646" s="411"/>
      <c r="O646" s="411"/>
      <c r="P646" s="411"/>
      <c r="Q646" s="411"/>
      <c r="R646" s="411"/>
      <c r="S646" s="411"/>
      <c r="T646" s="411"/>
      <c r="U646" s="411"/>
      <c r="V646" s="411"/>
      <c r="W646" s="411"/>
      <c r="X646" s="411"/>
      <c r="Y646" s="411"/>
      <c r="Z646" s="472"/>
      <c r="AA646" s="472"/>
      <c r="AB646" s="472"/>
      <c r="AC646" s="472"/>
      <c r="AD646" s="472"/>
      <c r="AE646" s="472"/>
      <c r="AF646" s="472"/>
      <c r="AG646" s="472"/>
      <c r="AH646" s="472"/>
      <c r="AI646" s="472"/>
      <c r="AJ646" s="472"/>
      <c r="AK646" s="472"/>
      <c r="AL646" s="472"/>
      <c r="AM646" s="472"/>
      <c r="AN646" s="472"/>
      <c r="AO646" s="472"/>
      <c r="AP646" s="423"/>
      <c r="AQ646" s="408"/>
      <c r="AR646" s="396"/>
      <c r="AS646" s="396"/>
      <c r="AT646" s="396"/>
    </row>
    <row r="647" spans="1:46" ht="5.0999999999999996" hidden="1" customHeight="1" outlineLevel="3" x14ac:dyDescent="0.25">
      <c r="A647" s="396"/>
      <c r="B647" s="405"/>
      <c r="C647" s="398">
        <f>INT($C$241)+3.005</f>
        <v>4.0049999999999999</v>
      </c>
      <c r="D647" s="423" t="s">
        <v>455</v>
      </c>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23"/>
      <c r="AQ647" s="408"/>
      <c r="AR647" s="396"/>
      <c r="AS647" s="396"/>
      <c r="AT647" s="396"/>
    </row>
    <row r="648" spans="1:46" hidden="1" outlineLevel="3" x14ac:dyDescent="0.25">
      <c r="A648" s="396"/>
      <c r="B648" s="405"/>
      <c r="C648" s="398">
        <f t="shared" ref="C648:C657" si="291">INT($C$241)+2</f>
        <v>3</v>
      </c>
      <c r="D648" s="423"/>
      <c r="E648" s="480"/>
      <c r="F648" s="480"/>
      <c r="G648" s="423"/>
      <c r="H648" s="444" t="str">
        <f>"Birth: "&amp;H$260</f>
        <v>Birth: Aut</v>
      </c>
      <c r="I648" s="450" t="s">
        <v>570</v>
      </c>
      <c r="J648" s="450"/>
      <c r="K648" s="489">
        <f t="shared" ref="K648:Q648" si="292">K260</f>
        <v>43600</v>
      </c>
      <c r="L648" s="489">
        <f t="shared" si="292"/>
        <v>43600</v>
      </c>
      <c r="M648" s="489">
        <f t="shared" si="292"/>
        <v>43600</v>
      </c>
      <c r="N648" s="489">
        <f t="shared" si="292"/>
        <v>43600</v>
      </c>
      <c r="O648" s="489">
        <f t="shared" si="292"/>
        <v>43600</v>
      </c>
      <c r="P648" s="489">
        <f t="shared" si="292"/>
        <v>43600</v>
      </c>
      <c r="Q648" s="489">
        <f t="shared" si="292"/>
        <v>43600</v>
      </c>
      <c r="R648" s="558">
        <f>R269</f>
        <v>43600</v>
      </c>
      <c r="S648" s="558">
        <f>S269</f>
        <v>43600</v>
      </c>
      <c r="T648" s="558">
        <f>T269</f>
        <v>43600</v>
      </c>
      <c r="U648" s="558">
        <f>U269</f>
        <v>43600</v>
      </c>
      <c r="V648" s="428" t="s">
        <v>929</v>
      </c>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1"/>
        <v>3</v>
      </c>
      <c r="D649" s="423"/>
      <c r="E649" s="480"/>
      <c r="F649" s="480"/>
      <c r="G649" s="423"/>
      <c r="H649" s="496"/>
      <c r="I649" s="450" t="s">
        <v>667</v>
      </c>
      <c r="J649" s="450"/>
      <c r="K649" s="559">
        <f t="shared" ref="K649:U649" si="293">K648+INDEX($R$328:$U$328,1,K$249+1)</f>
        <v>43691</v>
      </c>
      <c r="L649" s="559">
        <f t="shared" si="293"/>
        <v>43691</v>
      </c>
      <c r="M649" s="559">
        <f t="shared" si="293"/>
        <v>43691</v>
      </c>
      <c r="N649" s="559">
        <f t="shared" si="293"/>
        <v>43691</v>
      </c>
      <c r="O649" s="559">
        <f t="shared" si="293"/>
        <v>43691</v>
      </c>
      <c r="P649" s="559">
        <f t="shared" si="293"/>
        <v>43691</v>
      </c>
      <c r="Q649" s="559">
        <f t="shared" si="293"/>
        <v>43691</v>
      </c>
      <c r="R649" s="559">
        <f t="shared" si="293"/>
        <v>43691</v>
      </c>
      <c r="S649" s="559">
        <f t="shared" si="293"/>
        <v>43691</v>
      </c>
      <c r="T649" s="559">
        <f t="shared" si="293"/>
        <v>43691</v>
      </c>
      <c r="U649" s="559">
        <f t="shared" si="293"/>
        <v>43691</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1"/>
        <v>3</v>
      </c>
      <c r="D650" s="423"/>
      <c r="E650" s="480"/>
      <c r="F650" s="480"/>
      <c r="G650" s="423"/>
      <c r="H650" s="444" t="str">
        <f>"Birth: "&amp;H$261</f>
        <v>Birth: Win</v>
      </c>
      <c r="I650" s="450" t="s">
        <v>570</v>
      </c>
      <c r="J650" s="450"/>
      <c r="K650" s="493">
        <f t="shared" ref="K650:Q650" si="294">K261</f>
        <v>43634</v>
      </c>
      <c r="L650" s="493">
        <f t="shared" si="294"/>
        <v>43634</v>
      </c>
      <c r="M650" s="493">
        <f t="shared" si="294"/>
        <v>43634</v>
      </c>
      <c r="N650" s="493">
        <f t="shared" si="294"/>
        <v>43634</v>
      </c>
      <c r="O650" s="493">
        <f t="shared" si="294"/>
        <v>43634</v>
      </c>
      <c r="P650" s="493">
        <f t="shared" si="294"/>
        <v>43634</v>
      </c>
      <c r="Q650" s="493">
        <f t="shared" si="294"/>
        <v>43634</v>
      </c>
      <c r="R650" s="506">
        <f>R277</f>
        <v>43634</v>
      </c>
      <c r="S650" s="506">
        <f>S277</f>
        <v>43634</v>
      </c>
      <c r="T650" s="506">
        <f>T277</f>
        <v>43634</v>
      </c>
      <c r="U650" s="506">
        <f>U277</f>
        <v>43634</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1"/>
        <v>3</v>
      </c>
      <c r="D651" s="423"/>
      <c r="E651" s="480"/>
      <c r="F651" s="480"/>
      <c r="G651" s="423"/>
      <c r="H651" s="496"/>
      <c r="I651" s="450" t="s">
        <v>667</v>
      </c>
      <c r="J651" s="450"/>
      <c r="K651" s="560">
        <f t="shared" ref="K651:U651" si="295">K650+INDEX($R$328:$U$328,1,K$249+1)</f>
        <v>43725</v>
      </c>
      <c r="L651" s="560">
        <f t="shared" si="295"/>
        <v>43725</v>
      </c>
      <c r="M651" s="559">
        <f t="shared" si="295"/>
        <v>43725</v>
      </c>
      <c r="N651" s="559">
        <f t="shared" si="295"/>
        <v>43725</v>
      </c>
      <c r="O651" s="559">
        <f t="shared" si="295"/>
        <v>43725</v>
      </c>
      <c r="P651" s="559">
        <f t="shared" si="295"/>
        <v>43725</v>
      </c>
      <c r="Q651" s="559">
        <f t="shared" si="295"/>
        <v>43725</v>
      </c>
      <c r="R651" s="559">
        <f t="shared" si="295"/>
        <v>43725</v>
      </c>
      <c r="S651" s="559">
        <f t="shared" si="295"/>
        <v>43725</v>
      </c>
      <c r="T651" s="559">
        <f t="shared" si="295"/>
        <v>43725</v>
      </c>
      <c r="U651" s="559">
        <f t="shared" si="295"/>
        <v>43725</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3" x14ac:dyDescent="0.25">
      <c r="A652" s="396"/>
      <c r="B652" s="405"/>
      <c r="C652" s="398">
        <f t="shared" si="291"/>
        <v>3</v>
      </c>
      <c r="D652" s="423"/>
      <c r="E652" s="480"/>
      <c r="F652" s="480"/>
      <c r="G652" s="423"/>
      <c r="H652" s="444" t="str">
        <f>"Birth: "&amp;H$262</f>
        <v>Birth: Spr</v>
      </c>
      <c r="I652" s="450" t="s">
        <v>570</v>
      </c>
      <c r="J652" s="450"/>
      <c r="K652" s="493">
        <f t="shared" ref="K652:Q652" si="296">K262</f>
        <v>43669</v>
      </c>
      <c r="L652" s="493">
        <f t="shared" si="296"/>
        <v>43669</v>
      </c>
      <c r="M652" s="493">
        <f t="shared" si="296"/>
        <v>43669</v>
      </c>
      <c r="N652" s="493">
        <f t="shared" si="296"/>
        <v>43669</v>
      </c>
      <c r="O652" s="493">
        <f t="shared" si="296"/>
        <v>43669</v>
      </c>
      <c r="P652" s="493">
        <f t="shared" si="296"/>
        <v>43669</v>
      </c>
      <c r="Q652" s="493">
        <f t="shared" si="296"/>
        <v>43669</v>
      </c>
      <c r="R652" s="506">
        <f>R285</f>
        <v>43669</v>
      </c>
      <c r="S652" s="506">
        <f>S285</f>
        <v>43669</v>
      </c>
      <c r="T652" s="506">
        <f>T285</f>
        <v>43669</v>
      </c>
      <c r="U652" s="506">
        <f>U285</f>
        <v>43669</v>
      </c>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1"/>
        <v>3</v>
      </c>
      <c r="D653" s="423"/>
      <c r="E653" s="480"/>
      <c r="F653" s="480"/>
      <c r="G653" s="423"/>
      <c r="H653" s="496"/>
      <c r="I653" s="450" t="s">
        <v>667</v>
      </c>
      <c r="J653" s="450"/>
      <c r="K653" s="560">
        <f t="shared" ref="K653:U653" si="297">K652+INDEX($R$328:$U$328,1,K$249+1)</f>
        <v>43760</v>
      </c>
      <c r="L653" s="560">
        <f t="shared" si="297"/>
        <v>43760</v>
      </c>
      <c r="M653" s="559">
        <f t="shared" si="297"/>
        <v>43760</v>
      </c>
      <c r="N653" s="559">
        <f t="shared" si="297"/>
        <v>43760</v>
      </c>
      <c r="O653" s="559">
        <f t="shared" si="297"/>
        <v>43760</v>
      </c>
      <c r="P653" s="559">
        <f t="shared" si="297"/>
        <v>43760</v>
      </c>
      <c r="Q653" s="559">
        <f t="shared" si="297"/>
        <v>43760</v>
      </c>
      <c r="R653" s="559">
        <f t="shared" si="297"/>
        <v>43760</v>
      </c>
      <c r="S653" s="559">
        <f t="shared" si="297"/>
        <v>43760</v>
      </c>
      <c r="T653" s="559">
        <f t="shared" si="297"/>
        <v>43760</v>
      </c>
      <c r="U653" s="559">
        <f t="shared" si="297"/>
        <v>43760</v>
      </c>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2" collapsed="1" x14ac:dyDescent="0.25">
      <c r="A654" s="396"/>
      <c r="B654" s="405"/>
      <c r="C654" s="398">
        <f t="shared" si="291"/>
        <v>3</v>
      </c>
      <c r="D654" s="423"/>
      <c r="E654" s="480"/>
      <c r="F654" s="480"/>
      <c r="G654" s="423"/>
      <c r="H654" s="496" t="s">
        <v>579</v>
      </c>
      <c r="I654" s="451" t="s">
        <v>668</v>
      </c>
      <c r="J654" s="553" t="s">
        <v>669</v>
      </c>
      <c r="K654" s="554">
        <f>COUNTA($H$655:$H$727)</f>
        <v>3</v>
      </c>
      <c r="L654" s="554">
        <f>COUNTA($I$655:$I$727)/K654</f>
        <v>8</v>
      </c>
      <c r="M654" s="498">
        <f>COUNTA($J$655:$J$727)/(L654*K654)</f>
        <v>3</v>
      </c>
      <c r="N654" s="561" t="s">
        <v>670</v>
      </c>
      <c r="O654" s="562"/>
      <c r="P654" s="562"/>
      <c r="Q654" s="562"/>
      <c r="R654" s="562"/>
      <c r="S654" s="562"/>
      <c r="T654" s="562"/>
      <c r="U654" s="536"/>
      <c r="V654" s="444" t="s">
        <v>671</v>
      </c>
      <c r="W654" s="428"/>
      <c r="X654" s="450" t="s">
        <v>672</v>
      </c>
      <c r="Y654" s="450"/>
      <c r="Z654" s="450"/>
      <c r="AA654" s="450"/>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1"/>
        <v>3</v>
      </c>
      <c r="D655" s="423"/>
      <c r="E655" s="480"/>
      <c r="F655" s="480"/>
      <c r="G655" s="423"/>
      <c r="H655" s="444" t="str">
        <f>H$260</f>
        <v>Aut</v>
      </c>
      <c r="I655" s="444">
        <v>0</v>
      </c>
      <c r="J655" s="470" t="s">
        <v>558</v>
      </c>
      <c r="K655" s="563">
        <v>43753</v>
      </c>
      <c r="L655" s="563">
        <v>43753</v>
      </c>
      <c r="M655" s="563">
        <v>43753</v>
      </c>
      <c r="N655" s="428"/>
      <c r="O655" s="428"/>
      <c r="P655" s="428"/>
      <c r="Q655" s="428"/>
      <c r="R655" s="564">
        <v>43753</v>
      </c>
      <c r="S655" s="564">
        <v>43753</v>
      </c>
      <c r="T655" s="564">
        <v>43753</v>
      </c>
      <c r="U655" s="564">
        <v>43753</v>
      </c>
      <c r="V655" s="471">
        <v>0</v>
      </c>
      <c r="W655" s="428"/>
      <c r="X655" s="428" t="b">
        <f t="shared" ref="X655:AA657" si="298">R655&lt;(MAX(R$266:R$273)+MAX($I$328*R$328,$I$329*R$329,$I$330*R$330))</f>
        <v>0</v>
      </c>
      <c r="Y655" s="428" t="b">
        <f t="shared" si="298"/>
        <v>0</v>
      </c>
      <c r="Z655" s="428" t="b">
        <f t="shared" si="298"/>
        <v>0</v>
      </c>
      <c r="AA655" s="428" t="b">
        <f t="shared" si="298"/>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 t="shared" si="291"/>
        <v>3</v>
      </c>
      <c r="D656" s="423"/>
      <c r="E656" s="480"/>
      <c r="F656" s="480"/>
      <c r="G656" s="423"/>
      <c r="H656" s="444"/>
      <c r="I656" s="444"/>
      <c r="J656" s="470" t="s">
        <v>10</v>
      </c>
      <c r="K656" s="428"/>
      <c r="L656" s="428"/>
      <c r="M656" s="428"/>
      <c r="N656" s="564">
        <v>43753</v>
      </c>
      <c r="O656" s="564">
        <v>43753</v>
      </c>
      <c r="P656" s="564">
        <v>43753</v>
      </c>
      <c r="Q656" s="564">
        <v>43753</v>
      </c>
      <c r="R656" s="564">
        <v>43753</v>
      </c>
      <c r="S656" s="564">
        <v>43753</v>
      </c>
      <c r="T656" s="564">
        <v>43753</v>
      </c>
      <c r="U656" s="564">
        <v>43753</v>
      </c>
      <c r="V656" s="565">
        <f>1-SUM(V626,V657)</f>
        <v>0.5</v>
      </c>
      <c r="W656" s="428"/>
      <c r="X656" s="428" t="b">
        <f t="shared" si="298"/>
        <v>0</v>
      </c>
      <c r="Y656" s="428" t="b">
        <f t="shared" si="298"/>
        <v>0</v>
      </c>
      <c r="Z656" s="428" t="b">
        <f t="shared" si="298"/>
        <v>0</v>
      </c>
      <c r="AA656" s="428" t="b">
        <f t="shared" si="298"/>
        <v>0</v>
      </c>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 t="shared" si="291"/>
        <v>3</v>
      </c>
      <c r="D657" s="423"/>
      <c r="E657" s="480"/>
      <c r="F657" s="480"/>
      <c r="G657" s="423"/>
      <c r="H657" s="444"/>
      <c r="I657" s="444"/>
      <c r="J657" s="470" t="s">
        <v>889</v>
      </c>
      <c r="K657" s="428"/>
      <c r="L657" s="428"/>
      <c r="M657" s="428"/>
      <c r="N657" s="428"/>
      <c r="O657" s="428"/>
      <c r="P657" s="428"/>
      <c r="Q657" s="428"/>
      <c r="R657" s="564">
        <v>43753</v>
      </c>
      <c r="S657" s="564">
        <v>43753</v>
      </c>
      <c r="T657" s="564">
        <v>43753</v>
      </c>
      <c r="U657" s="564">
        <v>43753</v>
      </c>
      <c r="V657" s="471">
        <v>0.5</v>
      </c>
      <c r="W657" s="428"/>
      <c r="X657" s="428" t="b">
        <f t="shared" si="298"/>
        <v>0</v>
      </c>
      <c r="Y657" s="428" t="b">
        <f t="shared" si="298"/>
        <v>0</v>
      </c>
      <c r="Z657" s="428" t="b">
        <f t="shared" si="298"/>
        <v>0</v>
      </c>
      <c r="AA657" s="428" t="b">
        <f t="shared" si="298"/>
        <v>0</v>
      </c>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v>1</v>
      </c>
      <c r="J658" s="444" t="s">
        <v>673</v>
      </c>
      <c r="K658" s="526">
        <f>DATE(YEAR(K655)+1,MONTH(K655),DAY(K655))</f>
        <v>44119</v>
      </c>
      <c r="L658" s="526">
        <f>DATE(YEAR(L655)+1,MONTH(L655),DAY(L655))</f>
        <v>44119</v>
      </c>
      <c r="M658" s="526">
        <f>DATE(YEAR(M655)+1,MONTH(M655),DAY(M655))</f>
        <v>44119</v>
      </c>
      <c r="N658" s="428"/>
      <c r="O658" s="428"/>
      <c r="P658" s="428"/>
      <c r="Q658" s="428"/>
      <c r="R658" s="526">
        <f t="shared" ref="R658:U678" si="299">DATE(YEAR(R655)+1,MONTH(R655),DAY(R655))</f>
        <v>44119</v>
      </c>
      <c r="S658" s="526">
        <f t="shared" si="299"/>
        <v>44119</v>
      </c>
      <c r="T658" s="526">
        <f t="shared" si="299"/>
        <v>44119</v>
      </c>
      <c r="U658" s="526">
        <f t="shared" si="299"/>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INT($C$241)+3</f>
        <v>4</v>
      </c>
      <c r="D659" s="423"/>
      <c r="E659" s="480"/>
      <c r="F659" s="480"/>
      <c r="G659" s="423"/>
      <c r="H659" s="428"/>
      <c r="I659" s="444"/>
      <c r="J659" s="444" t="s">
        <v>663</v>
      </c>
      <c r="K659" s="428"/>
      <c r="L659" s="428"/>
      <c r="M659" s="428"/>
      <c r="N659" s="526">
        <f>DATE(YEAR(N656)+1,MONTH(N656),DAY(N656))</f>
        <v>44119</v>
      </c>
      <c r="O659" s="526">
        <f>DATE(YEAR(O656)+1,MONTH(O656),DAY(O656))</f>
        <v>44119</v>
      </c>
      <c r="P659" s="526">
        <f>DATE(YEAR(P656)+1,MONTH(P656),DAY(P656))</f>
        <v>44119</v>
      </c>
      <c r="Q659" s="526">
        <f>DATE(YEAR(Q656)+1,MONTH(Q656),DAY(Q656))</f>
        <v>44119</v>
      </c>
      <c r="R659" s="526">
        <f t="shared" si="299"/>
        <v>44119</v>
      </c>
      <c r="S659" s="526">
        <f t="shared" si="299"/>
        <v>44119</v>
      </c>
      <c r="T659" s="526">
        <f t="shared" si="299"/>
        <v>44119</v>
      </c>
      <c r="U659" s="526">
        <f t="shared" si="299"/>
        <v>44119</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INT($C$241)+3</f>
        <v>4</v>
      </c>
      <c r="D660" s="423"/>
      <c r="E660" s="480"/>
      <c r="F660" s="480"/>
      <c r="G660" s="423"/>
      <c r="H660" s="428"/>
      <c r="I660" s="444"/>
      <c r="J660" s="444" t="s">
        <v>664</v>
      </c>
      <c r="K660" s="428"/>
      <c r="L660" s="428"/>
      <c r="M660" s="428"/>
      <c r="N660" s="428"/>
      <c r="O660" s="428"/>
      <c r="P660" s="428"/>
      <c r="Q660" s="428"/>
      <c r="R660" s="526">
        <f t="shared" si="299"/>
        <v>44119</v>
      </c>
      <c r="S660" s="526">
        <f t="shared" si="299"/>
        <v>44119</v>
      </c>
      <c r="T660" s="526">
        <f t="shared" si="299"/>
        <v>44119</v>
      </c>
      <c r="U660" s="526">
        <f t="shared" si="299"/>
        <v>44119</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ref="C661:C717" si="300">INT($C$241+3)</f>
        <v>4</v>
      </c>
      <c r="D661" s="423"/>
      <c r="E661" s="480"/>
      <c r="F661" s="480"/>
      <c r="G661" s="423"/>
      <c r="H661" s="428"/>
      <c r="I661" s="444">
        <v>2</v>
      </c>
      <c r="J661" s="444" t="s">
        <v>673</v>
      </c>
      <c r="K661" s="526">
        <f>DATE(YEAR(K658)+1,MONTH(K658),DAY(K658))</f>
        <v>44484</v>
      </c>
      <c r="L661" s="526">
        <f>DATE(YEAR(L658)+1,MONTH(L658),DAY(L658))</f>
        <v>44484</v>
      </c>
      <c r="M661" s="526">
        <f>DATE(YEAR(M658)+1,MONTH(M658),DAY(M658))</f>
        <v>44484</v>
      </c>
      <c r="N661" s="428"/>
      <c r="O661" s="428"/>
      <c r="P661" s="428"/>
      <c r="Q661" s="428"/>
      <c r="R661" s="526">
        <f t="shared" si="299"/>
        <v>44484</v>
      </c>
      <c r="S661" s="526">
        <f t="shared" si="299"/>
        <v>44484</v>
      </c>
      <c r="T661" s="526">
        <f t="shared" si="299"/>
        <v>44484</v>
      </c>
      <c r="U661" s="526">
        <f t="shared" si="299"/>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0"/>
        <v>4</v>
      </c>
      <c r="D662" s="423"/>
      <c r="E662" s="480"/>
      <c r="F662" s="480"/>
      <c r="G662" s="423"/>
      <c r="H662" s="428"/>
      <c r="I662" s="444"/>
      <c r="J662" s="444" t="s">
        <v>663</v>
      </c>
      <c r="K662" s="428"/>
      <c r="L662" s="428"/>
      <c r="M662" s="428"/>
      <c r="N662" s="526">
        <f>DATE(YEAR(N659)+1,MONTH(N659),DAY(N659))</f>
        <v>44484</v>
      </c>
      <c r="O662" s="526">
        <f>DATE(YEAR(O659)+1,MONTH(O659),DAY(O659))</f>
        <v>44484</v>
      </c>
      <c r="P662" s="526">
        <f>DATE(YEAR(P659)+1,MONTH(P659),DAY(P659))</f>
        <v>44484</v>
      </c>
      <c r="Q662" s="526">
        <f>DATE(YEAR(Q659)+1,MONTH(Q659),DAY(Q659))</f>
        <v>44484</v>
      </c>
      <c r="R662" s="526">
        <f t="shared" si="299"/>
        <v>44484</v>
      </c>
      <c r="S662" s="526">
        <f t="shared" si="299"/>
        <v>44484</v>
      </c>
      <c r="T662" s="526">
        <f t="shared" si="299"/>
        <v>44484</v>
      </c>
      <c r="U662" s="526">
        <f t="shared" si="299"/>
        <v>44484</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0"/>
        <v>4</v>
      </c>
      <c r="D663" s="423"/>
      <c r="E663" s="480"/>
      <c r="F663" s="480"/>
      <c r="G663" s="423"/>
      <c r="H663" s="428"/>
      <c r="I663" s="444"/>
      <c r="J663" s="444" t="s">
        <v>664</v>
      </c>
      <c r="K663" s="428"/>
      <c r="L663" s="428"/>
      <c r="M663" s="428"/>
      <c r="N663" s="428"/>
      <c r="O663" s="428"/>
      <c r="P663" s="428"/>
      <c r="Q663" s="428"/>
      <c r="R663" s="526">
        <f t="shared" si="299"/>
        <v>44484</v>
      </c>
      <c r="S663" s="526">
        <f t="shared" si="299"/>
        <v>44484</v>
      </c>
      <c r="T663" s="526">
        <f t="shared" si="299"/>
        <v>44484</v>
      </c>
      <c r="U663" s="526">
        <f t="shared" si="299"/>
        <v>44484</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0"/>
        <v>4</v>
      </c>
      <c r="D664" s="423"/>
      <c r="E664" s="480"/>
      <c r="F664" s="480"/>
      <c r="G664" s="423"/>
      <c r="H664" s="428"/>
      <c r="I664" s="444">
        <v>3</v>
      </c>
      <c r="J664" s="444" t="s">
        <v>673</v>
      </c>
      <c r="K664" s="526">
        <f>DATE(YEAR(K661)+1,MONTH(K661),DAY(K661))</f>
        <v>44849</v>
      </c>
      <c r="L664" s="526">
        <f>DATE(YEAR(L661)+1,MONTH(L661),DAY(L661))</f>
        <v>44849</v>
      </c>
      <c r="M664" s="526">
        <f>DATE(YEAR(M661)+1,MONTH(M661),DAY(M661))</f>
        <v>44849</v>
      </c>
      <c r="N664" s="428"/>
      <c r="O664" s="428"/>
      <c r="P664" s="428"/>
      <c r="Q664" s="428"/>
      <c r="R664" s="526">
        <f t="shared" si="299"/>
        <v>44849</v>
      </c>
      <c r="S664" s="526">
        <f t="shared" si="299"/>
        <v>44849</v>
      </c>
      <c r="T664" s="526">
        <f t="shared" si="299"/>
        <v>44849</v>
      </c>
      <c r="U664" s="526">
        <f t="shared" si="299"/>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0"/>
        <v>4</v>
      </c>
      <c r="D665" s="423"/>
      <c r="E665" s="480"/>
      <c r="F665" s="480"/>
      <c r="G665" s="423"/>
      <c r="H665" s="428"/>
      <c r="I665" s="444"/>
      <c r="J665" s="444" t="s">
        <v>663</v>
      </c>
      <c r="K665" s="428"/>
      <c r="L665" s="428"/>
      <c r="M665" s="428"/>
      <c r="N665" s="526">
        <f>DATE(YEAR(N662)+1,MONTH(N662),DAY(N662))</f>
        <v>44849</v>
      </c>
      <c r="O665" s="526">
        <f>DATE(YEAR(O662)+1,MONTH(O662),DAY(O662))</f>
        <v>44849</v>
      </c>
      <c r="P665" s="526">
        <f>DATE(YEAR(P662)+1,MONTH(P662),DAY(P662))</f>
        <v>44849</v>
      </c>
      <c r="Q665" s="526">
        <f>DATE(YEAR(Q662)+1,MONTH(Q662),DAY(Q662))</f>
        <v>44849</v>
      </c>
      <c r="R665" s="526">
        <f t="shared" si="299"/>
        <v>44849</v>
      </c>
      <c r="S665" s="526">
        <f t="shared" si="299"/>
        <v>44849</v>
      </c>
      <c r="T665" s="526">
        <f t="shared" si="299"/>
        <v>44849</v>
      </c>
      <c r="U665" s="526">
        <f t="shared" si="299"/>
        <v>44849</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0"/>
        <v>4</v>
      </c>
      <c r="D666" s="423"/>
      <c r="E666" s="480"/>
      <c r="F666" s="480"/>
      <c r="G666" s="423"/>
      <c r="H666" s="428"/>
      <c r="I666" s="444"/>
      <c r="J666" s="444" t="s">
        <v>664</v>
      </c>
      <c r="K666" s="428"/>
      <c r="L666" s="428"/>
      <c r="M666" s="428"/>
      <c r="N666" s="428"/>
      <c r="O666" s="428"/>
      <c r="P666" s="428"/>
      <c r="Q666" s="428"/>
      <c r="R666" s="526">
        <f t="shared" si="299"/>
        <v>44849</v>
      </c>
      <c r="S666" s="526">
        <f t="shared" si="299"/>
        <v>44849</v>
      </c>
      <c r="T666" s="526">
        <f t="shared" si="299"/>
        <v>44849</v>
      </c>
      <c r="U666" s="526">
        <f t="shared" si="299"/>
        <v>44849</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0"/>
        <v>4</v>
      </c>
      <c r="D667" s="423"/>
      <c r="E667" s="480"/>
      <c r="F667" s="480"/>
      <c r="G667" s="423"/>
      <c r="H667" s="428"/>
      <c r="I667" s="444">
        <v>4</v>
      </c>
      <c r="J667" s="444" t="s">
        <v>673</v>
      </c>
      <c r="K667" s="526">
        <f>DATE(YEAR(K664)+1,MONTH(K664),DAY(K664))</f>
        <v>45214</v>
      </c>
      <c r="L667" s="526">
        <f>DATE(YEAR(L664)+1,MONTH(L664),DAY(L664))</f>
        <v>45214</v>
      </c>
      <c r="M667" s="526">
        <f>DATE(YEAR(M664)+1,MONTH(M664),DAY(M664))</f>
        <v>45214</v>
      </c>
      <c r="N667" s="428"/>
      <c r="O667" s="428"/>
      <c r="P667" s="428"/>
      <c r="Q667" s="428"/>
      <c r="R667" s="526">
        <f t="shared" si="299"/>
        <v>45214</v>
      </c>
      <c r="S667" s="526">
        <f t="shared" si="299"/>
        <v>45214</v>
      </c>
      <c r="T667" s="526">
        <f t="shared" si="299"/>
        <v>45214</v>
      </c>
      <c r="U667" s="526">
        <f t="shared" si="299"/>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0"/>
        <v>4</v>
      </c>
      <c r="D668" s="423"/>
      <c r="E668" s="480"/>
      <c r="F668" s="480"/>
      <c r="G668" s="423"/>
      <c r="H668" s="428"/>
      <c r="I668" s="444"/>
      <c r="J668" s="444" t="s">
        <v>663</v>
      </c>
      <c r="K668" s="428"/>
      <c r="L668" s="428"/>
      <c r="M668" s="428"/>
      <c r="N668" s="526">
        <f>DATE(YEAR(N665)+1,MONTH(N665),DAY(N665))</f>
        <v>45214</v>
      </c>
      <c r="O668" s="526">
        <f>DATE(YEAR(O665)+1,MONTH(O665),DAY(O665))</f>
        <v>45214</v>
      </c>
      <c r="P668" s="526">
        <f>DATE(YEAR(P665)+1,MONTH(P665),DAY(P665))</f>
        <v>45214</v>
      </c>
      <c r="Q668" s="526">
        <f>DATE(YEAR(Q665)+1,MONTH(Q665),DAY(Q665))</f>
        <v>45214</v>
      </c>
      <c r="R668" s="526">
        <f t="shared" si="299"/>
        <v>45214</v>
      </c>
      <c r="S668" s="526">
        <f t="shared" si="299"/>
        <v>45214</v>
      </c>
      <c r="T668" s="526">
        <f t="shared" si="299"/>
        <v>45214</v>
      </c>
      <c r="U668" s="526">
        <f t="shared" si="299"/>
        <v>45214</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0"/>
        <v>4</v>
      </c>
      <c r="D669" s="423"/>
      <c r="E669" s="480"/>
      <c r="F669" s="480"/>
      <c r="G669" s="423"/>
      <c r="H669" s="428"/>
      <c r="I669" s="444"/>
      <c r="J669" s="444" t="s">
        <v>664</v>
      </c>
      <c r="K669" s="428"/>
      <c r="L669" s="428"/>
      <c r="M669" s="428"/>
      <c r="N669" s="428"/>
      <c r="O669" s="428"/>
      <c r="P669" s="428"/>
      <c r="Q669" s="428"/>
      <c r="R669" s="526">
        <f t="shared" si="299"/>
        <v>45214</v>
      </c>
      <c r="S669" s="526">
        <f t="shared" si="299"/>
        <v>45214</v>
      </c>
      <c r="T669" s="526">
        <f t="shared" si="299"/>
        <v>45214</v>
      </c>
      <c r="U669" s="526">
        <f t="shared" si="299"/>
        <v>45214</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0"/>
        <v>4</v>
      </c>
      <c r="D670" s="423"/>
      <c r="E670" s="480"/>
      <c r="F670" s="480"/>
      <c r="G670" s="423"/>
      <c r="H670" s="428"/>
      <c r="I670" s="444">
        <v>5</v>
      </c>
      <c r="J670" s="444" t="s">
        <v>673</v>
      </c>
      <c r="K670" s="526">
        <f>DATE(YEAR(K667)+1,MONTH(K667),DAY(K667))</f>
        <v>45580</v>
      </c>
      <c r="L670" s="526">
        <f>DATE(YEAR(L667)+1,MONTH(L667),DAY(L667))</f>
        <v>45580</v>
      </c>
      <c r="M670" s="526">
        <f>DATE(YEAR(M667)+1,MONTH(M667),DAY(M667))</f>
        <v>45580</v>
      </c>
      <c r="N670" s="428"/>
      <c r="O670" s="428"/>
      <c r="P670" s="428"/>
      <c r="Q670" s="428"/>
      <c r="R670" s="526">
        <f t="shared" si="299"/>
        <v>45580</v>
      </c>
      <c r="S670" s="526">
        <f t="shared" si="299"/>
        <v>45580</v>
      </c>
      <c r="T670" s="526">
        <f t="shared" si="299"/>
        <v>45580</v>
      </c>
      <c r="U670" s="526">
        <f t="shared" si="299"/>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0"/>
        <v>4</v>
      </c>
      <c r="D671" s="423"/>
      <c r="E671" s="480"/>
      <c r="F671" s="480"/>
      <c r="G671" s="423"/>
      <c r="H671" s="428"/>
      <c r="I671" s="444"/>
      <c r="J671" s="444" t="s">
        <v>663</v>
      </c>
      <c r="K671" s="428"/>
      <c r="L671" s="428"/>
      <c r="M671" s="428"/>
      <c r="N671" s="526">
        <f>DATE(YEAR(N668)+1,MONTH(N668),DAY(N668))</f>
        <v>45580</v>
      </c>
      <c r="O671" s="526">
        <f>DATE(YEAR(O668)+1,MONTH(O668),DAY(O668))</f>
        <v>45580</v>
      </c>
      <c r="P671" s="526">
        <f>DATE(YEAR(P668)+1,MONTH(P668),DAY(P668))</f>
        <v>45580</v>
      </c>
      <c r="Q671" s="526">
        <f>DATE(YEAR(Q668)+1,MONTH(Q668),DAY(Q668))</f>
        <v>45580</v>
      </c>
      <c r="R671" s="526">
        <f t="shared" si="299"/>
        <v>45580</v>
      </c>
      <c r="S671" s="526">
        <f t="shared" si="299"/>
        <v>45580</v>
      </c>
      <c r="T671" s="526">
        <f t="shared" si="299"/>
        <v>45580</v>
      </c>
      <c r="U671" s="526">
        <f t="shared" si="299"/>
        <v>45580</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0"/>
        <v>4</v>
      </c>
      <c r="D672" s="423"/>
      <c r="E672" s="480"/>
      <c r="F672" s="480"/>
      <c r="G672" s="423"/>
      <c r="H672" s="428"/>
      <c r="I672" s="444"/>
      <c r="J672" s="444" t="s">
        <v>664</v>
      </c>
      <c r="K672" s="428"/>
      <c r="L672" s="428"/>
      <c r="M672" s="428"/>
      <c r="N672" s="428"/>
      <c r="O672" s="428"/>
      <c r="P672" s="428"/>
      <c r="Q672" s="428"/>
      <c r="R672" s="526">
        <f t="shared" si="299"/>
        <v>45580</v>
      </c>
      <c r="S672" s="526">
        <f t="shared" si="299"/>
        <v>45580</v>
      </c>
      <c r="T672" s="526">
        <f t="shared" si="299"/>
        <v>45580</v>
      </c>
      <c r="U672" s="526">
        <f t="shared" si="299"/>
        <v>45580</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0"/>
        <v>4</v>
      </c>
      <c r="D673" s="423"/>
      <c r="E673" s="480"/>
      <c r="F673" s="480"/>
      <c r="G673" s="423"/>
      <c r="H673" s="428"/>
      <c r="I673" s="444">
        <v>6</v>
      </c>
      <c r="J673" s="444" t="s">
        <v>673</v>
      </c>
      <c r="K673" s="526">
        <f>DATE(YEAR(K670)+1,MONTH(K670),DAY(K670))</f>
        <v>45945</v>
      </c>
      <c r="L673" s="526">
        <f>DATE(YEAR(L670)+1,MONTH(L670),DAY(L670))</f>
        <v>45945</v>
      </c>
      <c r="M673" s="526">
        <f>DATE(YEAR(M670)+1,MONTH(M670),DAY(M670))</f>
        <v>45945</v>
      </c>
      <c r="N673" s="428"/>
      <c r="O673" s="428"/>
      <c r="P673" s="428"/>
      <c r="Q673" s="428"/>
      <c r="R673" s="526">
        <f t="shared" si="299"/>
        <v>45945</v>
      </c>
      <c r="S673" s="526">
        <f t="shared" si="299"/>
        <v>45945</v>
      </c>
      <c r="T673" s="526">
        <f t="shared" si="299"/>
        <v>45945</v>
      </c>
      <c r="U673" s="526">
        <f t="shared" si="299"/>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0"/>
        <v>4</v>
      </c>
      <c r="D674" s="423"/>
      <c r="E674" s="480"/>
      <c r="F674" s="480"/>
      <c r="G674" s="423"/>
      <c r="H674" s="428"/>
      <c r="I674" s="444"/>
      <c r="J674" s="444" t="s">
        <v>663</v>
      </c>
      <c r="K674" s="428"/>
      <c r="L674" s="428"/>
      <c r="M674" s="428"/>
      <c r="N674" s="526">
        <f>DATE(YEAR(N671)+1,MONTH(N671),DAY(N671))</f>
        <v>45945</v>
      </c>
      <c r="O674" s="526">
        <f>DATE(YEAR(O671)+1,MONTH(O671),DAY(O671))</f>
        <v>45945</v>
      </c>
      <c r="P674" s="526">
        <f>DATE(YEAR(P671)+1,MONTH(P671),DAY(P671))</f>
        <v>45945</v>
      </c>
      <c r="Q674" s="526">
        <f>DATE(YEAR(Q671)+1,MONTH(Q671),DAY(Q671))</f>
        <v>45945</v>
      </c>
      <c r="R674" s="526">
        <f t="shared" si="299"/>
        <v>45945</v>
      </c>
      <c r="S674" s="526">
        <f t="shared" si="299"/>
        <v>45945</v>
      </c>
      <c r="T674" s="526">
        <f t="shared" si="299"/>
        <v>45945</v>
      </c>
      <c r="U674" s="526">
        <f t="shared" si="299"/>
        <v>45945</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0"/>
        <v>4</v>
      </c>
      <c r="D675" s="423"/>
      <c r="E675" s="480"/>
      <c r="F675" s="480"/>
      <c r="G675" s="423"/>
      <c r="H675" s="428"/>
      <c r="I675" s="444"/>
      <c r="J675" s="444" t="s">
        <v>664</v>
      </c>
      <c r="K675" s="428"/>
      <c r="L675" s="428"/>
      <c r="M675" s="428"/>
      <c r="N675" s="428"/>
      <c r="O675" s="428"/>
      <c r="P675" s="428"/>
      <c r="Q675" s="428"/>
      <c r="R675" s="526">
        <f t="shared" si="299"/>
        <v>45945</v>
      </c>
      <c r="S675" s="526">
        <f t="shared" si="299"/>
        <v>45945</v>
      </c>
      <c r="T675" s="526">
        <f t="shared" si="299"/>
        <v>45945</v>
      </c>
      <c r="U675" s="526">
        <f t="shared" si="299"/>
        <v>45945</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0"/>
        <v>4</v>
      </c>
      <c r="D676" s="423"/>
      <c r="E676" s="480"/>
      <c r="F676" s="480"/>
      <c r="G676" s="423"/>
      <c r="H676" s="428"/>
      <c r="I676" s="444">
        <v>7</v>
      </c>
      <c r="J676" s="444" t="s">
        <v>673</v>
      </c>
      <c r="K676" s="526">
        <f>DATE(YEAR(K673)+1,MONTH(K673),DAY(K673))</f>
        <v>46310</v>
      </c>
      <c r="L676" s="526">
        <f>DATE(YEAR(L673)+1,MONTH(L673),DAY(L673))</f>
        <v>46310</v>
      </c>
      <c r="M676" s="526">
        <f>DATE(YEAR(M673)+1,MONTH(M673),DAY(M673))</f>
        <v>46310</v>
      </c>
      <c r="N676" s="428"/>
      <c r="O676" s="428"/>
      <c r="P676" s="428"/>
      <c r="Q676" s="428"/>
      <c r="R676" s="526">
        <f t="shared" si="299"/>
        <v>46310</v>
      </c>
      <c r="S676" s="526">
        <f t="shared" si="299"/>
        <v>46310</v>
      </c>
      <c r="T676" s="526">
        <f t="shared" si="299"/>
        <v>46310</v>
      </c>
      <c r="U676" s="526">
        <f t="shared" si="299"/>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0"/>
        <v>4</v>
      </c>
      <c r="D677" s="423"/>
      <c r="E677" s="480"/>
      <c r="F677" s="480"/>
      <c r="G677" s="423"/>
      <c r="H677" s="428"/>
      <c r="I677" s="444"/>
      <c r="J677" s="444" t="s">
        <v>663</v>
      </c>
      <c r="K677" s="428"/>
      <c r="L677" s="428"/>
      <c r="M677" s="428"/>
      <c r="N677" s="526">
        <f>DATE(YEAR(N674)+1,MONTH(N674),DAY(N674))</f>
        <v>46310</v>
      </c>
      <c r="O677" s="526">
        <f>DATE(YEAR(O674)+1,MONTH(O674),DAY(O674))</f>
        <v>46310</v>
      </c>
      <c r="P677" s="526">
        <f>DATE(YEAR(P674)+1,MONTH(P674),DAY(P674))</f>
        <v>46310</v>
      </c>
      <c r="Q677" s="526">
        <f>DATE(YEAR(Q674)+1,MONTH(Q674),DAY(Q674))</f>
        <v>46310</v>
      </c>
      <c r="R677" s="526">
        <f t="shared" si="299"/>
        <v>46310</v>
      </c>
      <c r="S677" s="526">
        <f t="shared" si="299"/>
        <v>46310</v>
      </c>
      <c r="T677" s="526">
        <f t="shared" si="299"/>
        <v>46310</v>
      </c>
      <c r="U677" s="526">
        <f t="shared" si="299"/>
        <v>46310</v>
      </c>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0"/>
        <v>4</v>
      </c>
      <c r="D678" s="423"/>
      <c r="E678" s="480"/>
      <c r="F678" s="480"/>
      <c r="G678" s="423"/>
      <c r="H678" s="428"/>
      <c r="I678" s="444"/>
      <c r="J678" s="444" t="s">
        <v>664</v>
      </c>
      <c r="K678" s="428"/>
      <c r="L678" s="428"/>
      <c r="M678" s="428"/>
      <c r="N678" s="428"/>
      <c r="O678" s="428"/>
      <c r="P678" s="428"/>
      <c r="Q678" s="428"/>
      <c r="R678" s="526">
        <f t="shared" si="299"/>
        <v>46310</v>
      </c>
      <c r="S678" s="526">
        <f t="shared" si="299"/>
        <v>46310</v>
      </c>
      <c r="T678" s="526">
        <f t="shared" si="299"/>
        <v>46310</v>
      </c>
      <c r="U678" s="526">
        <f t="shared" si="299"/>
        <v>46310</v>
      </c>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0"/>
        <v>4</v>
      </c>
      <c r="D679" s="423"/>
      <c r="E679" s="480"/>
      <c r="F679" s="480"/>
      <c r="G679" s="423"/>
      <c r="H679" s="444" t="str">
        <f>H$261</f>
        <v>Win</v>
      </c>
      <c r="I679" s="444">
        <v>0</v>
      </c>
      <c r="J679" s="444" t="s">
        <v>673</v>
      </c>
      <c r="K679" s="564">
        <v>43845</v>
      </c>
      <c r="L679" s="564">
        <v>43845</v>
      </c>
      <c r="M679" s="564">
        <v>43845</v>
      </c>
      <c r="N679" s="428"/>
      <c r="O679" s="428"/>
      <c r="P679" s="428"/>
      <c r="Q679" s="428"/>
      <c r="R679" s="564">
        <v>43845</v>
      </c>
      <c r="S679" s="564">
        <v>43845</v>
      </c>
      <c r="T679" s="564">
        <v>43845</v>
      </c>
      <c r="U679" s="564">
        <v>43845</v>
      </c>
      <c r="V679" s="428"/>
      <c r="W679" s="428"/>
      <c r="X679" s="428" t="b">
        <f t="shared" ref="X679:AA681" si="301">R679&lt;(MAX(R$282:R$289)+MAX($I$328*R$328,$I$329*R$329,$I$330*R$330))</f>
        <v>0</v>
      </c>
      <c r="Y679" s="428" t="b">
        <f t="shared" si="301"/>
        <v>0</v>
      </c>
      <c r="Z679" s="428" t="b">
        <f t="shared" si="301"/>
        <v>0</v>
      </c>
      <c r="AA679" s="428" t="b">
        <f t="shared" si="301"/>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0"/>
        <v>4</v>
      </c>
      <c r="D680" s="423"/>
      <c r="E680" s="480"/>
      <c r="F680" s="480"/>
      <c r="G680" s="423"/>
      <c r="H680" s="444"/>
      <c r="I680" s="444"/>
      <c r="J680" s="444" t="s">
        <v>663</v>
      </c>
      <c r="K680" s="428"/>
      <c r="L680" s="428"/>
      <c r="M680" s="428"/>
      <c r="N680" s="564">
        <v>43845</v>
      </c>
      <c r="O680" s="564">
        <v>43845</v>
      </c>
      <c r="P680" s="564">
        <v>43845</v>
      </c>
      <c r="Q680" s="564">
        <v>43845</v>
      </c>
      <c r="R680" s="564">
        <v>43845</v>
      </c>
      <c r="S680" s="564">
        <v>43845</v>
      </c>
      <c r="T680" s="564">
        <v>43845</v>
      </c>
      <c r="U680" s="564">
        <v>43845</v>
      </c>
      <c r="V680" s="428"/>
      <c r="W680" s="428"/>
      <c r="X680" s="428" t="b">
        <f t="shared" si="301"/>
        <v>0</v>
      </c>
      <c r="Y680" s="428" t="b">
        <f t="shared" si="301"/>
        <v>0</v>
      </c>
      <c r="Z680" s="428" t="b">
        <f t="shared" si="301"/>
        <v>0</v>
      </c>
      <c r="AA680" s="428" t="b">
        <f t="shared" si="301"/>
        <v>0</v>
      </c>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0"/>
        <v>4</v>
      </c>
      <c r="D681" s="423"/>
      <c r="E681" s="480"/>
      <c r="F681" s="480"/>
      <c r="G681" s="423"/>
      <c r="H681" s="444"/>
      <c r="I681" s="444"/>
      <c r="J681" s="444" t="s">
        <v>664</v>
      </c>
      <c r="K681" s="428"/>
      <c r="L681" s="428"/>
      <c r="M681" s="428"/>
      <c r="N681" s="428"/>
      <c r="O681" s="428"/>
      <c r="P681" s="428"/>
      <c r="Q681" s="428"/>
      <c r="R681" s="564">
        <v>43845</v>
      </c>
      <c r="S681" s="564">
        <v>43845</v>
      </c>
      <c r="T681" s="564">
        <v>43845</v>
      </c>
      <c r="U681" s="564">
        <v>43845</v>
      </c>
      <c r="V681" s="428"/>
      <c r="W681" s="428"/>
      <c r="X681" s="428" t="b">
        <f t="shared" si="301"/>
        <v>0</v>
      </c>
      <c r="Y681" s="428" t="b">
        <f t="shared" si="301"/>
        <v>0</v>
      </c>
      <c r="Z681" s="428" t="b">
        <f t="shared" si="301"/>
        <v>0</v>
      </c>
      <c r="AA681" s="428" t="b">
        <f t="shared" si="301"/>
        <v>0</v>
      </c>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0"/>
        <v>4</v>
      </c>
      <c r="D682" s="423"/>
      <c r="E682" s="480"/>
      <c r="F682" s="480"/>
      <c r="G682" s="423"/>
      <c r="H682" s="428"/>
      <c r="I682" s="444">
        <v>1</v>
      </c>
      <c r="J682" s="444" t="s">
        <v>673</v>
      </c>
      <c r="K682" s="526">
        <f>DATE(YEAR(K679)+1,MONTH(K679),DAY(K679))</f>
        <v>44211</v>
      </c>
      <c r="L682" s="526">
        <f>DATE(YEAR(L679)+1,MONTH(L679),DAY(L679))</f>
        <v>44211</v>
      </c>
      <c r="M682" s="526">
        <f>DATE(YEAR(M679)+1,MONTH(M679),DAY(M679))</f>
        <v>44211</v>
      </c>
      <c r="N682" s="428"/>
      <c r="O682" s="428"/>
      <c r="P682" s="428"/>
      <c r="Q682" s="428"/>
      <c r="R682" s="526">
        <f t="shared" ref="R682:U682" si="302">DATE(YEAR(R679)+1,MONTH(R679),DAY(R679))</f>
        <v>44211</v>
      </c>
      <c r="S682" s="526">
        <f t="shared" si="302"/>
        <v>44211</v>
      </c>
      <c r="T682" s="526">
        <f t="shared" si="302"/>
        <v>44211</v>
      </c>
      <c r="U682" s="526">
        <f t="shared" si="302"/>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0"/>
        <v>4</v>
      </c>
      <c r="D683" s="423"/>
      <c r="E683" s="480"/>
      <c r="F683" s="480"/>
      <c r="G683" s="423"/>
      <c r="H683" s="428"/>
      <c r="I683" s="444"/>
      <c r="J683" s="444" t="s">
        <v>663</v>
      </c>
      <c r="K683" s="428"/>
      <c r="L683" s="428"/>
      <c r="M683" s="428"/>
      <c r="N683" s="526">
        <f>DATE(YEAR(N680)+1,MONTH(N680),DAY(N680))</f>
        <v>44211</v>
      </c>
      <c r="O683" s="526">
        <f>DATE(YEAR(O680)+1,MONTH(O680),DAY(O680))</f>
        <v>44211</v>
      </c>
      <c r="P683" s="526">
        <f>DATE(YEAR(P680)+1,MONTH(P680),DAY(P680))</f>
        <v>44211</v>
      </c>
      <c r="Q683" s="526">
        <f>DATE(YEAR(Q680)+1,MONTH(Q680),DAY(Q680))</f>
        <v>44211</v>
      </c>
      <c r="R683" s="526">
        <f t="shared" ref="R683:U683" si="303">DATE(YEAR(R680)+1,MONTH(R680),DAY(R680))</f>
        <v>44211</v>
      </c>
      <c r="S683" s="526">
        <f t="shared" si="303"/>
        <v>44211</v>
      </c>
      <c r="T683" s="526">
        <f t="shared" si="303"/>
        <v>44211</v>
      </c>
      <c r="U683" s="526">
        <f t="shared" si="303"/>
        <v>44211</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0"/>
        <v>4</v>
      </c>
      <c r="D684" s="423"/>
      <c r="E684" s="480"/>
      <c r="F684" s="480"/>
      <c r="G684" s="423"/>
      <c r="H684" s="428"/>
      <c r="I684" s="444"/>
      <c r="J684" s="444" t="s">
        <v>664</v>
      </c>
      <c r="K684" s="428"/>
      <c r="L684" s="428"/>
      <c r="M684" s="428"/>
      <c r="N684" s="428"/>
      <c r="O684" s="428"/>
      <c r="P684" s="428"/>
      <c r="Q684" s="428"/>
      <c r="R684" s="526">
        <f t="shared" ref="R684:U684" si="304">DATE(YEAR(R681)+1,MONTH(R681),DAY(R681))</f>
        <v>44211</v>
      </c>
      <c r="S684" s="526">
        <f t="shared" si="304"/>
        <v>44211</v>
      </c>
      <c r="T684" s="526">
        <f t="shared" si="304"/>
        <v>44211</v>
      </c>
      <c r="U684" s="526">
        <f t="shared" si="304"/>
        <v>44211</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0"/>
        <v>4</v>
      </c>
      <c r="D685" s="423"/>
      <c r="E685" s="480"/>
      <c r="F685" s="480"/>
      <c r="G685" s="423"/>
      <c r="H685" s="428"/>
      <c r="I685" s="444">
        <v>2</v>
      </c>
      <c r="J685" s="444" t="s">
        <v>673</v>
      </c>
      <c r="K685" s="526">
        <f>DATE(YEAR(K682)+1,MONTH(K682),DAY(K682))</f>
        <v>44576</v>
      </c>
      <c r="L685" s="526">
        <f>DATE(YEAR(L682)+1,MONTH(L682),DAY(L682))</f>
        <v>44576</v>
      </c>
      <c r="M685" s="526">
        <f>DATE(YEAR(M682)+1,MONTH(M682),DAY(M682))</f>
        <v>44576</v>
      </c>
      <c r="N685" s="428"/>
      <c r="O685" s="428"/>
      <c r="P685" s="428"/>
      <c r="Q685" s="428"/>
      <c r="R685" s="526">
        <f t="shared" ref="R685:U685" si="305">DATE(YEAR(R682)+1,MONTH(R682),DAY(R682))</f>
        <v>44576</v>
      </c>
      <c r="S685" s="526">
        <f t="shared" si="305"/>
        <v>44576</v>
      </c>
      <c r="T685" s="526">
        <f t="shared" si="305"/>
        <v>44576</v>
      </c>
      <c r="U685" s="526">
        <f t="shared" si="305"/>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0"/>
        <v>4</v>
      </c>
      <c r="D686" s="423"/>
      <c r="E686" s="480"/>
      <c r="F686" s="480"/>
      <c r="G686" s="423"/>
      <c r="H686" s="428"/>
      <c r="I686" s="444"/>
      <c r="J686" s="444" t="s">
        <v>663</v>
      </c>
      <c r="K686" s="428"/>
      <c r="L686" s="428"/>
      <c r="M686" s="428"/>
      <c r="N686" s="526">
        <f>DATE(YEAR(N683)+1,MONTH(N683),DAY(N683))</f>
        <v>44576</v>
      </c>
      <c r="O686" s="526">
        <f>DATE(YEAR(O683)+1,MONTH(O683),DAY(O683))</f>
        <v>44576</v>
      </c>
      <c r="P686" s="526">
        <f>DATE(YEAR(P683)+1,MONTH(P683),DAY(P683))</f>
        <v>44576</v>
      </c>
      <c r="Q686" s="526">
        <f>DATE(YEAR(Q683)+1,MONTH(Q683),DAY(Q683))</f>
        <v>44576</v>
      </c>
      <c r="R686" s="526">
        <f t="shared" ref="R686:U686" si="306">DATE(YEAR(R683)+1,MONTH(R683),DAY(R683))</f>
        <v>44576</v>
      </c>
      <c r="S686" s="526">
        <f t="shared" si="306"/>
        <v>44576</v>
      </c>
      <c r="T686" s="526">
        <f t="shared" si="306"/>
        <v>44576</v>
      </c>
      <c r="U686" s="526">
        <f t="shared" si="306"/>
        <v>44576</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0"/>
        <v>4</v>
      </c>
      <c r="D687" s="423"/>
      <c r="E687" s="480"/>
      <c r="F687" s="480"/>
      <c r="G687" s="423"/>
      <c r="H687" s="428"/>
      <c r="I687" s="444"/>
      <c r="J687" s="444" t="s">
        <v>664</v>
      </c>
      <c r="K687" s="428"/>
      <c r="L687" s="428"/>
      <c r="M687" s="428"/>
      <c r="N687" s="428"/>
      <c r="O687" s="428"/>
      <c r="P687" s="428"/>
      <c r="Q687" s="428"/>
      <c r="R687" s="526">
        <f t="shared" ref="R687:U687" si="307">DATE(YEAR(R684)+1,MONTH(R684),DAY(R684))</f>
        <v>44576</v>
      </c>
      <c r="S687" s="526">
        <f t="shared" si="307"/>
        <v>44576</v>
      </c>
      <c r="T687" s="526">
        <f t="shared" si="307"/>
        <v>44576</v>
      </c>
      <c r="U687" s="526">
        <f t="shared" si="307"/>
        <v>44576</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0"/>
        <v>4</v>
      </c>
      <c r="D688" s="423"/>
      <c r="E688" s="480"/>
      <c r="F688" s="480"/>
      <c r="G688" s="423"/>
      <c r="H688" s="428"/>
      <c r="I688" s="444">
        <v>3</v>
      </c>
      <c r="J688" s="444" t="s">
        <v>673</v>
      </c>
      <c r="K688" s="526">
        <f>DATE(YEAR(K685)+1,MONTH(K685),DAY(K685))</f>
        <v>44941</v>
      </c>
      <c r="L688" s="526">
        <f>DATE(YEAR(L685)+1,MONTH(L685),DAY(L685))</f>
        <v>44941</v>
      </c>
      <c r="M688" s="526">
        <f>DATE(YEAR(M685)+1,MONTH(M685),DAY(M685))</f>
        <v>44941</v>
      </c>
      <c r="N688" s="428"/>
      <c r="O688" s="428"/>
      <c r="P688" s="428"/>
      <c r="Q688" s="428"/>
      <c r="R688" s="526">
        <f t="shared" ref="R688:U688" si="308">DATE(YEAR(R685)+1,MONTH(R685),DAY(R685))</f>
        <v>44941</v>
      </c>
      <c r="S688" s="526">
        <f t="shared" si="308"/>
        <v>44941</v>
      </c>
      <c r="T688" s="526">
        <f t="shared" si="308"/>
        <v>44941</v>
      </c>
      <c r="U688" s="526">
        <f t="shared" si="308"/>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0"/>
        <v>4</v>
      </c>
      <c r="D689" s="423"/>
      <c r="E689" s="480"/>
      <c r="F689" s="480"/>
      <c r="G689" s="423"/>
      <c r="H689" s="428"/>
      <c r="I689" s="444"/>
      <c r="J689" s="444" t="s">
        <v>663</v>
      </c>
      <c r="K689" s="428"/>
      <c r="L689" s="428"/>
      <c r="M689" s="428"/>
      <c r="N689" s="526">
        <f>DATE(YEAR(N686)+1,MONTH(N686),DAY(N686))</f>
        <v>44941</v>
      </c>
      <c r="O689" s="526">
        <f>DATE(YEAR(O686)+1,MONTH(O686),DAY(O686))</f>
        <v>44941</v>
      </c>
      <c r="P689" s="526">
        <f>DATE(YEAR(P686)+1,MONTH(P686),DAY(P686))</f>
        <v>44941</v>
      </c>
      <c r="Q689" s="526">
        <f>DATE(YEAR(Q686)+1,MONTH(Q686),DAY(Q686))</f>
        <v>44941</v>
      </c>
      <c r="R689" s="526">
        <f t="shared" ref="R689:U689" si="309">DATE(YEAR(R686)+1,MONTH(R686),DAY(R686))</f>
        <v>44941</v>
      </c>
      <c r="S689" s="526">
        <f t="shared" si="309"/>
        <v>44941</v>
      </c>
      <c r="T689" s="526">
        <f t="shared" si="309"/>
        <v>44941</v>
      </c>
      <c r="U689" s="526">
        <f t="shared" si="309"/>
        <v>44941</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0"/>
        <v>4</v>
      </c>
      <c r="D690" s="423"/>
      <c r="E690" s="480"/>
      <c r="F690" s="480"/>
      <c r="G690" s="423"/>
      <c r="H690" s="428"/>
      <c r="I690" s="444"/>
      <c r="J690" s="444" t="s">
        <v>664</v>
      </c>
      <c r="K690" s="428"/>
      <c r="L690" s="428"/>
      <c r="M690" s="428"/>
      <c r="N690" s="428"/>
      <c r="O690" s="428"/>
      <c r="P690" s="428"/>
      <c r="Q690" s="428"/>
      <c r="R690" s="526">
        <f t="shared" ref="R690:U690" si="310">DATE(YEAR(R687)+1,MONTH(R687),DAY(R687))</f>
        <v>44941</v>
      </c>
      <c r="S690" s="526">
        <f t="shared" si="310"/>
        <v>44941</v>
      </c>
      <c r="T690" s="526">
        <f t="shared" si="310"/>
        <v>44941</v>
      </c>
      <c r="U690" s="526">
        <f t="shared" si="310"/>
        <v>44941</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0"/>
        <v>4</v>
      </c>
      <c r="D691" s="423"/>
      <c r="E691" s="480"/>
      <c r="F691" s="480"/>
      <c r="G691" s="423"/>
      <c r="H691" s="428"/>
      <c r="I691" s="444">
        <v>4</v>
      </c>
      <c r="J691" s="444" t="s">
        <v>673</v>
      </c>
      <c r="K691" s="526">
        <f>DATE(YEAR(K688)+1,MONTH(K688),DAY(K688))</f>
        <v>45306</v>
      </c>
      <c r="L691" s="526">
        <f>DATE(YEAR(L688)+1,MONTH(L688),DAY(L688))</f>
        <v>45306</v>
      </c>
      <c r="M691" s="526">
        <f>DATE(YEAR(M688)+1,MONTH(M688),DAY(M688))</f>
        <v>45306</v>
      </c>
      <c r="N691" s="428"/>
      <c r="O691" s="428"/>
      <c r="P691" s="428"/>
      <c r="Q691" s="428"/>
      <c r="R691" s="526">
        <f t="shared" ref="R691:U691" si="311">DATE(YEAR(R688)+1,MONTH(R688),DAY(R688))</f>
        <v>45306</v>
      </c>
      <c r="S691" s="526">
        <f t="shared" si="311"/>
        <v>45306</v>
      </c>
      <c r="T691" s="526">
        <f t="shared" si="311"/>
        <v>45306</v>
      </c>
      <c r="U691" s="526">
        <f t="shared" si="311"/>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si="300"/>
        <v>4</v>
      </c>
      <c r="D692" s="423"/>
      <c r="E692" s="480"/>
      <c r="F692" s="480"/>
      <c r="G692" s="423"/>
      <c r="H692" s="428"/>
      <c r="I692" s="444"/>
      <c r="J692" s="444" t="s">
        <v>663</v>
      </c>
      <c r="K692" s="428"/>
      <c r="L692" s="428"/>
      <c r="M692" s="428"/>
      <c r="N692" s="526">
        <f>DATE(YEAR(N689)+1,MONTH(N689),DAY(N689))</f>
        <v>45306</v>
      </c>
      <c r="O692" s="526">
        <f>DATE(YEAR(O689)+1,MONTH(O689),DAY(O689))</f>
        <v>45306</v>
      </c>
      <c r="P692" s="526">
        <f>DATE(YEAR(P689)+1,MONTH(P689),DAY(P689))</f>
        <v>45306</v>
      </c>
      <c r="Q692" s="526">
        <f>DATE(YEAR(Q689)+1,MONTH(Q689),DAY(Q689))</f>
        <v>45306</v>
      </c>
      <c r="R692" s="526">
        <f t="shared" ref="R692:U692" si="312">DATE(YEAR(R689)+1,MONTH(R689),DAY(R689))</f>
        <v>45306</v>
      </c>
      <c r="S692" s="526">
        <f t="shared" si="312"/>
        <v>45306</v>
      </c>
      <c r="T692" s="526">
        <f t="shared" si="312"/>
        <v>45306</v>
      </c>
      <c r="U692" s="526">
        <f t="shared" si="312"/>
        <v>45306</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00"/>
        <v>4</v>
      </c>
      <c r="D693" s="423"/>
      <c r="E693" s="480"/>
      <c r="F693" s="480"/>
      <c r="G693" s="423"/>
      <c r="H693" s="428"/>
      <c r="I693" s="444"/>
      <c r="J693" s="444" t="s">
        <v>664</v>
      </c>
      <c r="K693" s="428"/>
      <c r="L693" s="428"/>
      <c r="M693" s="428"/>
      <c r="N693" s="428"/>
      <c r="O693" s="428"/>
      <c r="P693" s="428"/>
      <c r="Q693" s="428"/>
      <c r="R693" s="526">
        <f t="shared" ref="R693:U693" si="313">DATE(YEAR(R690)+1,MONTH(R690),DAY(R690))</f>
        <v>45306</v>
      </c>
      <c r="S693" s="526">
        <f t="shared" si="313"/>
        <v>45306</v>
      </c>
      <c r="T693" s="526">
        <f t="shared" si="313"/>
        <v>45306</v>
      </c>
      <c r="U693" s="526">
        <f t="shared" si="313"/>
        <v>45306</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ref="C694:C702" si="314">INT($C$241)+3</f>
        <v>4</v>
      </c>
      <c r="D694" s="423"/>
      <c r="E694" s="480"/>
      <c r="F694" s="480"/>
      <c r="G694" s="423"/>
      <c r="H694" s="428"/>
      <c r="I694" s="444">
        <v>5</v>
      </c>
      <c r="J694" s="444" t="s">
        <v>673</v>
      </c>
      <c r="K694" s="526">
        <f>DATE(YEAR(K691)+1,MONTH(K691),DAY(K691))</f>
        <v>45672</v>
      </c>
      <c r="L694" s="526">
        <f>DATE(YEAR(L691)+1,MONTH(L691),DAY(L691))</f>
        <v>45672</v>
      </c>
      <c r="M694" s="526">
        <f>DATE(YEAR(M691)+1,MONTH(M691),DAY(M691))</f>
        <v>45672</v>
      </c>
      <c r="N694" s="428"/>
      <c r="O694" s="428"/>
      <c r="P694" s="428"/>
      <c r="Q694" s="428"/>
      <c r="R694" s="526">
        <f t="shared" ref="R694:U694" si="315">DATE(YEAR(R691)+1,MONTH(R691),DAY(R691))</f>
        <v>45672</v>
      </c>
      <c r="S694" s="526">
        <f t="shared" si="315"/>
        <v>45672</v>
      </c>
      <c r="T694" s="526">
        <f t="shared" si="315"/>
        <v>45672</v>
      </c>
      <c r="U694" s="526">
        <f t="shared" si="315"/>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4"/>
        <v>4</v>
      </c>
      <c r="D695" s="423"/>
      <c r="E695" s="480"/>
      <c r="F695" s="480"/>
      <c r="G695" s="423"/>
      <c r="H695" s="428"/>
      <c r="I695" s="444"/>
      <c r="J695" s="444" t="s">
        <v>663</v>
      </c>
      <c r="K695" s="428"/>
      <c r="L695" s="428"/>
      <c r="M695" s="428"/>
      <c r="N695" s="526">
        <f>DATE(YEAR(N692)+1,MONTH(N692),DAY(N692))</f>
        <v>45672</v>
      </c>
      <c r="O695" s="526">
        <f>DATE(YEAR(O692)+1,MONTH(O692),DAY(O692))</f>
        <v>45672</v>
      </c>
      <c r="P695" s="526">
        <f>DATE(YEAR(P692)+1,MONTH(P692),DAY(P692))</f>
        <v>45672</v>
      </c>
      <c r="Q695" s="526">
        <f>DATE(YEAR(Q692)+1,MONTH(Q692),DAY(Q692))</f>
        <v>45672</v>
      </c>
      <c r="R695" s="526">
        <f t="shared" ref="R695:U695" si="316">DATE(YEAR(R692)+1,MONTH(R692),DAY(R692))</f>
        <v>45672</v>
      </c>
      <c r="S695" s="526">
        <f t="shared" si="316"/>
        <v>45672</v>
      </c>
      <c r="T695" s="526">
        <f t="shared" si="316"/>
        <v>45672</v>
      </c>
      <c r="U695" s="526">
        <f t="shared" si="316"/>
        <v>45672</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4"/>
        <v>4</v>
      </c>
      <c r="D696" s="423"/>
      <c r="E696" s="480"/>
      <c r="F696" s="480"/>
      <c r="G696" s="423"/>
      <c r="H696" s="428"/>
      <c r="I696" s="444"/>
      <c r="J696" s="444" t="s">
        <v>664</v>
      </c>
      <c r="K696" s="428"/>
      <c r="L696" s="428"/>
      <c r="M696" s="428"/>
      <c r="N696" s="428"/>
      <c r="O696" s="428"/>
      <c r="P696" s="428"/>
      <c r="Q696" s="428"/>
      <c r="R696" s="526">
        <f t="shared" ref="R696:U696" si="317">DATE(YEAR(R693)+1,MONTH(R693),DAY(R693))</f>
        <v>45672</v>
      </c>
      <c r="S696" s="526">
        <f t="shared" si="317"/>
        <v>45672</v>
      </c>
      <c r="T696" s="526">
        <f t="shared" si="317"/>
        <v>45672</v>
      </c>
      <c r="U696" s="526">
        <f t="shared" si="317"/>
        <v>45672</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4"/>
        <v>4</v>
      </c>
      <c r="D697" s="423"/>
      <c r="E697" s="480"/>
      <c r="F697" s="480"/>
      <c r="G697" s="423"/>
      <c r="H697" s="428"/>
      <c r="I697" s="444">
        <v>6</v>
      </c>
      <c r="J697" s="444" t="s">
        <v>673</v>
      </c>
      <c r="K697" s="526">
        <f>DATE(YEAR(K694)+1,MONTH(K694),DAY(K694))</f>
        <v>46037</v>
      </c>
      <c r="L697" s="526">
        <f>DATE(YEAR(L694)+1,MONTH(L694),DAY(L694))</f>
        <v>46037</v>
      </c>
      <c r="M697" s="526">
        <f>DATE(YEAR(M694)+1,MONTH(M694),DAY(M694))</f>
        <v>46037</v>
      </c>
      <c r="N697" s="428"/>
      <c r="O697" s="428"/>
      <c r="P697" s="428"/>
      <c r="Q697" s="428"/>
      <c r="R697" s="526">
        <f t="shared" ref="R697:U697" si="318">DATE(YEAR(R694)+1,MONTH(R694),DAY(R694))</f>
        <v>46037</v>
      </c>
      <c r="S697" s="526">
        <f t="shared" si="318"/>
        <v>46037</v>
      </c>
      <c r="T697" s="526">
        <f t="shared" si="318"/>
        <v>46037</v>
      </c>
      <c r="U697" s="526">
        <f t="shared" si="318"/>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4"/>
        <v>4</v>
      </c>
      <c r="D698" s="423"/>
      <c r="E698" s="480"/>
      <c r="F698" s="480"/>
      <c r="G698" s="423"/>
      <c r="H698" s="428"/>
      <c r="I698" s="444"/>
      <c r="J698" s="444" t="s">
        <v>663</v>
      </c>
      <c r="K698" s="428"/>
      <c r="L698" s="428"/>
      <c r="M698" s="428"/>
      <c r="N698" s="526">
        <f>DATE(YEAR(N695)+1,MONTH(N695),DAY(N695))</f>
        <v>46037</v>
      </c>
      <c r="O698" s="526">
        <f>DATE(YEAR(O695)+1,MONTH(O695),DAY(O695))</f>
        <v>46037</v>
      </c>
      <c r="P698" s="526">
        <f>DATE(YEAR(P695)+1,MONTH(P695),DAY(P695))</f>
        <v>46037</v>
      </c>
      <c r="Q698" s="526">
        <f>DATE(YEAR(Q695)+1,MONTH(Q695),DAY(Q695))</f>
        <v>46037</v>
      </c>
      <c r="R698" s="526">
        <f t="shared" ref="R698:U698" si="319">DATE(YEAR(R695)+1,MONTH(R695),DAY(R695))</f>
        <v>46037</v>
      </c>
      <c r="S698" s="526">
        <f t="shared" si="319"/>
        <v>46037</v>
      </c>
      <c r="T698" s="526">
        <f t="shared" si="319"/>
        <v>46037</v>
      </c>
      <c r="U698" s="526">
        <f t="shared" si="319"/>
        <v>46037</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4"/>
        <v>4</v>
      </c>
      <c r="D699" s="423"/>
      <c r="E699" s="480"/>
      <c r="F699" s="480"/>
      <c r="G699" s="423"/>
      <c r="H699" s="428"/>
      <c r="I699" s="444"/>
      <c r="J699" s="444" t="s">
        <v>664</v>
      </c>
      <c r="K699" s="428"/>
      <c r="L699" s="428"/>
      <c r="M699" s="428"/>
      <c r="N699" s="428"/>
      <c r="O699" s="428"/>
      <c r="P699" s="428"/>
      <c r="Q699" s="428"/>
      <c r="R699" s="526">
        <f t="shared" ref="R699:U699" si="320">DATE(YEAR(R696)+1,MONTH(R696),DAY(R696))</f>
        <v>46037</v>
      </c>
      <c r="S699" s="526">
        <f t="shared" si="320"/>
        <v>46037</v>
      </c>
      <c r="T699" s="526">
        <f t="shared" si="320"/>
        <v>46037</v>
      </c>
      <c r="U699" s="526">
        <f t="shared" si="320"/>
        <v>46037</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4"/>
        <v>4</v>
      </c>
      <c r="D700" s="423"/>
      <c r="E700" s="480"/>
      <c r="F700" s="480"/>
      <c r="G700" s="423"/>
      <c r="H700" s="428"/>
      <c r="I700" s="444">
        <v>7</v>
      </c>
      <c r="J700" s="444" t="s">
        <v>673</v>
      </c>
      <c r="K700" s="526">
        <f>DATE(YEAR(K697)+1,MONTH(K697),DAY(K697))</f>
        <v>46402</v>
      </c>
      <c r="L700" s="526">
        <f>DATE(YEAR(L697)+1,MONTH(L697),DAY(L697))</f>
        <v>46402</v>
      </c>
      <c r="M700" s="526">
        <f>DATE(YEAR(M697)+1,MONTH(M697),DAY(M697))</f>
        <v>46402</v>
      </c>
      <c r="N700" s="428"/>
      <c r="O700" s="428"/>
      <c r="P700" s="428"/>
      <c r="Q700" s="428"/>
      <c r="R700" s="526">
        <f t="shared" ref="R700:U700" si="321">DATE(YEAR(R697)+1,MONTH(R697),DAY(R697))</f>
        <v>46402</v>
      </c>
      <c r="S700" s="526">
        <f t="shared" si="321"/>
        <v>46402</v>
      </c>
      <c r="T700" s="526">
        <f t="shared" si="321"/>
        <v>46402</v>
      </c>
      <c r="U700" s="526">
        <f t="shared" si="321"/>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14"/>
        <v>4</v>
      </c>
      <c r="D701" s="423"/>
      <c r="E701" s="480"/>
      <c r="F701" s="480"/>
      <c r="G701" s="423"/>
      <c r="H701" s="428"/>
      <c r="I701" s="444"/>
      <c r="J701" s="444" t="s">
        <v>663</v>
      </c>
      <c r="K701" s="428"/>
      <c r="L701" s="428"/>
      <c r="M701" s="428"/>
      <c r="N701" s="526">
        <f>DATE(YEAR(N698)+1,MONTH(N698),DAY(N698))</f>
        <v>46402</v>
      </c>
      <c r="O701" s="526">
        <f>DATE(YEAR(O698)+1,MONTH(O698),DAY(O698))</f>
        <v>46402</v>
      </c>
      <c r="P701" s="526">
        <f>DATE(YEAR(P698)+1,MONTH(P698),DAY(P698))</f>
        <v>46402</v>
      </c>
      <c r="Q701" s="526">
        <f>DATE(YEAR(Q698)+1,MONTH(Q698),DAY(Q698))</f>
        <v>46402</v>
      </c>
      <c r="R701" s="526">
        <f t="shared" ref="R701:U701" si="322">DATE(YEAR(R698)+1,MONTH(R698),DAY(R698))</f>
        <v>46402</v>
      </c>
      <c r="S701" s="526">
        <f t="shared" si="322"/>
        <v>46402</v>
      </c>
      <c r="T701" s="526">
        <f t="shared" si="322"/>
        <v>46402</v>
      </c>
      <c r="U701" s="526">
        <f t="shared" si="322"/>
        <v>46402</v>
      </c>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14"/>
        <v>4</v>
      </c>
      <c r="D702" s="423"/>
      <c r="E702" s="480"/>
      <c r="F702" s="480"/>
      <c r="G702" s="423"/>
      <c r="H702" s="428"/>
      <c r="I702" s="444"/>
      <c r="J702" s="444" t="s">
        <v>664</v>
      </c>
      <c r="K702" s="428"/>
      <c r="L702" s="428"/>
      <c r="M702" s="428"/>
      <c r="N702" s="428"/>
      <c r="O702" s="428"/>
      <c r="P702" s="428"/>
      <c r="Q702" s="428"/>
      <c r="R702" s="526">
        <f t="shared" ref="R702:U702" si="323">DATE(YEAR(R699)+1,MONTH(R699),DAY(R699))</f>
        <v>46402</v>
      </c>
      <c r="S702" s="526">
        <f t="shared" si="323"/>
        <v>46402</v>
      </c>
      <c r="T702" s="526">
        <f t="shared" si="323"/>
        <v>46402</v>
      </c>
      <c r="U702" s="526">
        <f t="shared" si="323"/>
        <v>46402</v>
      </c>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0"/>
        <v>4</v>
      </c>
      <c r="D703" s="423"/>
      <c r="E703" s="480"/>
      <c r="F703" s="480"/>
      <c r="G703" s="423"/>
      <c r="H703" s="444" t="str">
        <f>H$262</f>
        <v>Spr</v>
      </c>
      <c r="I703" s="444">
        <v>0</v>
      </c>
      <c r="J703" s="444" t="s">
        <v>673</v>
      </c>
      <c r="K703" s="564">
        <v>43845</v>
      </c>
      <c r="L703" s="564">
        <v>43845</v>
      </c>
      <c r="M703" s="564">
        <v>43845</v>
      </c>
      <c r="N703" s="428"/>
      <c r="O703" s="428"/>
      <c r="P703" s="428"/>
      <c r="Q703" s="428"/>
      <c r="R703" s="564">
        <v>43845</v>
      </c>
      <c r="S703" s="564">
        <v>43845</v>
      </c>
      <c r="T703" s="564">
        <v>43845</v>
      </c>
      <c r="U703" s="564">
        <v>43845</v>
      </c>
      <c r="V703" s="428"/>
      <c r="W703" s="428"/>
      <c r="X703" s="428" t="b">
        <f t="shared" ref="X703:AA705" si="324">R703&lt;(MAX(R$282:R$289)+MAX($I$328*R$328,$I$329*R$329,$I$330*R$330))</f>
        <v>0</v>
      </c>
      <c r="Y703" s="428" t="b">
        <f t="shared" si="324"/>
        <v>0</v>
      </c>
      <c r="Z703" s="428" t="b">
        <f t="shared" si="324"/>
        <v>0</v>
      </c>
      <c r="AA703" s="428" t="b">
        <f t="shared" si="324"/>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0"/>
        <v>4</v>
      </c>
      <c r="D704" s="423"/>
      <c r="E704" s="480"/>
      <c r="F704" s="480"/>
      <c r="G704" s="423"/>
      <c r="H704" s="444"/>
      <c r="I704" s="444"/>
      <c r="J704" s="444" t="s">
        <v>663</v>
      </c>
      <c r="K704" s="428"/>
      <c r="L704" s="428"/>
      <c r="M704" s="428"/>
      <c r="N704" s="564">
        <v>43845</v>
      </c>
      <c r="O704" s="564">
        <v>43845</v>
      </c>
      <c r="P704" s="564">
        <v>43845</v>
      </c>
      <c r="Q704" s="564">
        <v>43845</v>
      </c>
      <c r="R704" s="564">
        <v>43845</v>
      </c>
      <c r="S704" s="564">
        <v>43845</v>
      </c>
      <c r="T704" s="564">
        <v>43845</v>
      </c>
      <c r="U704" s="564">
        <v>43845</v>
      </c>
      <c r="V704" s="428"/>
      <c r="W704" s="428"/>
      <c r="X704" s="428" t="b">
        <f t="shared" si="324"/>
        <v>0</v>
      </c>
      <c r="Y704" s="428" t="b">
        <f t="shared" si="324"/>
        <v>0</v>
      </c>
      <c r="Z704" s="428" t="b">
        <f t="shared" si="324"/>
        <v>0</v>
      </c>
      <c r="AA704" s="428" t="b">
        <f t="shared" si="324"/>
        <v>0</v>
      </c>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0"/>
        <v>4</v>
      </c>
      <c r="D705" s="423"/>
      <c r="E705" s="480"/>
      <c r="F705" s="480"/>
      <c r="G705" s="423"/>
      <c r="H705" s="444"/>
      <c r="I705" s="444"/>
      <c r="J705" s="444" t="s">
        <v>664</v>
      </c>
      <c r="K705" s="428"/>
      <c r="L705" s="428"/>
      <c r="M705" s="428"/>
      <c r="N705" s="428"/>
      <c r="O705" s="428"/>
      <c r="P705" s="428"/>
      <c r="Q705" s="428"/>
      <c r="R705" s="564">
        <v>43845</v>
      </c>
      <c r="S705" s="564">
        <v>43845</v>
      </c>
      <c r="T705" s="564">
        <v>43845</v>
      </c>
      <c r="U705" s="564">
        <v>43845</v>
      </c>
      <c r="V705" s="428"/>
      <c r="W705" s="428"/>
      <c r="X705" s="428" t="b">
        <f t="shared" si="324"/>
        <v>0</v>
      </c>
      <c r="Y705" s="428" t="b">
        <f t="shared" si="324"/>
        <v>0</v>
      </c>
      <c r="Z705" s="428" t="b">
        <f t="shared" si="324"/>
        <v>0</v>
      </c>
      <c r="AA705" s="428" t="b">
        <f t="shared" si="324"/>
        <v>0</v>
      </c>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0"/>
        <v>4</v>
      </c>
      <c r="D706" s="423"/>
      <c r="E706" s="480"/>
      <c r="F706" s="480"/>
      <c r="G706" s="423"/>
      <c r="H706" s="428"/>
      <c r="I706" s="444">
        <v>1</v>
      </c>
      <c r="J706" s="444" t="s">
        <v>673</v>
      </c>
      <c r="K706" s="526">
        <f>DATE(YEAR(K703)+1,MONTH(K703),DAY(K703))</f>
        <v>44211</v>
      </c>
      <c r="L706" s="526">
        <f>DATE(YEAR(L703)+1,MONTH(L703),DAY(L703))</f>
        <v>44211</v>
      </c>
      <c r="M706" s="526">
        <f>DATE(YEAR(M703)+1,MONTH(M703),DAY(M703))</f>
        <v>44211</v>
      </c>
      <c r="N706" s="428"/>
      <c r="O706" s="428"/>
      <c r="P706" s="428"/>
      <c r="Q706" s="428"/>
      <c r="R706" s="526">
        <f t="shared" ref="R706:U726" si="325">DATE(YEAR(R703)+1,MONTH(R703),DAY(R703))</f>
        <v>44211</v>
      </c>
      <c r="S706" s="526">
        <f t="shared" si="325"/>
        <v>44211</v>
      </c>
      <c r="T706" s="526">
        <f t="shared" si="325"/>
        <v>44211</v>
      </c>
      <c r="U706" s="526">
        <f t="shared" si="325"/>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0"/>
        <v>4</v>
      </c>
      <c r="D707" s="423"/>
      <c r="E707" s="480"/>
      <c r="F707" s="480"/>
      <c r="G707" s="423"/>
      <c r="H707" s="428"/>
      <c r="I707" s="444"/>
      <c r="J707" s="444" t="s">
        <v>663</v>
      </c>
      <c r="K707" s="428"/>
      <c r="L707" s="428"/>
      <c r="M707" s="428"/>
      <c r="N707" s="526">
        <f>DATE(YEAR(N704)+1,MONTH(N704),DAY(N704))</f>
        <v>44211</v>
      </c>
      <c r="O707" s="526">
        <f>DATE(YEAR(O704)+1,MONTH(O704),DAY(O704))</f>
        <v>44211</v>
      </c>
      <c r="P707" s="526">
        <f>DATE(YEAR(P704)+1,MONTH(P704),DAY(P704))</f>
        <v>44211</v>
      </c>
      <c r="Q707" s="526">
        <f>DATE(YEAR(Q704)+1,MONTH(Q704),DAY(Q704))</f>
        <v>44211</v>
      </c>
      <c r="R707" s="526">
        <f t="shared" si="325"/>
        <v>44211</v>
      </c>
      <c r="S707" s="526">
        <f t="shared" si="325"/>
        <v>44211</v>
      </c>
      <c r="T707" s="526">
        <f t="shared" si="325"/>
        <v>44211</v>
      </c>
      <c r="U707" s="526">
        <f t="shared" si="325"/>
        <v>44211</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0"/>
        <v>4</v>
      </c>
      <c r="D708" s="423"/>
      <c r="E708" s="480"/>
      <c r="F708" s="480"/>
      <c r="G708" s="423"/>
      <c r="H708" s="428"/>
      <c r="I708" s="444"/>
      <c r="J708" s="444" t="s">
        <v>664</v>
      </c>
      <c r="K708" s="428"/>
      <c r="L708" s="428"/>
      <c r="M708" s="428"/>
      <c r="N708" s="428"/>
      <c r="O708" s="428"/>
      <c r="P708" s="428"/>
      <c r="Q708" s="428"/>
      <c r="R708" s="526">
        <f t="shared" si="325"/>
        <v>44211</v>
      </c>
      <c r="S708" s="526">
        <f t="shared" si="325"/>
        <v>44211</v>
      </c>
      <c r="T708" s="526">
        <f t="shared" si="325"/>
        <v>44211</v>
      </c>
      <c r="U708" s="526">
        <f t="shared" si="325"/>
        <v>44211</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0"/>
        <v>4</v>
      </c>
      <c r="D709" s="423"/>
      <c r="E709" s="480"/>
      <c r="F709" s="480"/>
      <c r="G709" s="423"/>
      <c r="H709" s="428"/>
      <c r="I709" s="444">
        <v>2</v>
      </c>
      <c r="J709" s="444" t="s">
        <v>673</v>
      </c>
      <c r="K709" s="526">
        <f>DATE(YEAR(K706)+1,MONTH(K706),DAY(K706))</f>
        <v>44576</v>
      </c>
      <c r="L709" s="526">
        <f>DATE(YEAR(L706)+1,MONTH(L706),DAY(L706))</f>
        <v>44576</v>
      </c>
      <c r="M709" s="526">
        <f>DATE(YEAR(M706)+1,MONTH(M706),DAY(M706))</f>
        <v>44576</v>
      </c>
      <c r="N709" s="428"/>
      <c r="O709" s="428"/>
      <c r="P709" s="428"/>
      <c r="Q709" s="428"/>
      <c r="R709" s="526">
        <f t="shared" si="325"/>
        <v>44576</v>
      </c>
      <c r="S709" s="526">
        <f t="shared" si="325"/>
        <v>44576</v>
      </c>
      <c r="T709" s="526">
        <f t="shared" si="325"/>
        <v>44576</v>
      </c>
      <c r="U709" s="526">
        <f t="shared" si="325"/>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0"/>
        <v>4</v>
      </c>
      <c r="D710" s="423"/>
      <c r="E710" s="480"/>
      <c r="F710" s="480"/>
      <c r="G710" s="423"/>
      <c r="H710" s="428"/>
      <c r="I710" s="444"/>
      <c r="J710" s="444" t="s">
        <v>663</v>
      </c>
      <c r="K710" s="428"/>
      <c r="L710" s="428"/>
      <c r="M710" s="428"/>
      <c r="N710" s="526">
        <f>DATE(YEAR(N707)+1,MONTH(N707),DAY(N707))</f>
        <v>44576</v>
      </c>
      <c r="O710" s="526">
        <f>DATE(YEAR(O707)+1,MONTH(O707),DAY(O707))</f>
        <v>44576</v>
      </c>
      <c r="P710" s="526">
        <f>DATE(YEAR(P707)+1,MONTH(P707),DAY(P707))</f>
        <v>44576</v>
      </c>
      <c r="Q710" s="526">
        <f>DATE(YEAR(Q707)+1,MONTH(Q707),DAY(Q707))</f>
        <v>44576</v>
      </c>
      <c r="R710" s="526">
        <f t="shared" si="325"/>
        <v>44576</v>
      </c>
      <c r="S710" s="526">
        <f t="shared" si="325"/>
        <v>44576</v>
      </c>
      <c r="T710" s="526">
        <f t="shared" si="325"/>
        <v>44576</v>
      </c>
      <c r="U710" s="526">
        <f t="shared" si="325"/>
        <v>44576</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0"/>
        <v>4</v>
      </c>
      <c r="D711" s="423"/>
      <c r="E711" s="480"/>
      <c r="F711" s="480"/>
      <c r="G711" s="423"/>
      <c r="H711" s="428"/>
      <c r="I711" s="444"/>
      <c r="J711" s="444" t="s">
        <v>664</v>
      </c>
      <c r="K711" s="428"/>
      <c r="L711" s="428"/>
      <c r="M711" s="428"/>
      <c r="N711" s="428"/>
      <c r="O711" s="428"/>
      <c r="P711" s="428"/>
      <c r="Q711" s="428"/>
      <c r="R711" s="526">
        <f t="shared" si="325"/>
        <v>44576</v>
      </c>
      <c r="S711" s="526">
        <f t="shared" si="325"/>
        <v>44576</v>
      </c>
      <c r="T711" s="526">
        <f t="shared" si="325"/>
        <v>44576</v>
      </c>
      <c r="U711" s="526">
        <f t="shared" si="325"/>
        <v>44576</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0"/>
        <v>4</v>
      </c>
      <c r="D712" s="423"/>
      <c r="E712" s="480"/>
      <c r="F712" s="480"/>
      <c r="G712" s="423"/>
      <c r="H712" s="428"/>
      <c r="I712" s="444">
        <v>3</v>
      </c>
      <c r="J712" s="444" t="s">
        <v>673</v>
      </c>
      <c r="K712" s="526">
        <f>DATE(YEAR(K709)+1,MONTH(K709),DAY(K709))</f>
        <v>44941</v>
      </c>
      <c r="L712" s="526">
        <f>DATE(YEAR(L709)+1,MONTH(L709),DAY(L709))</f>
        <v>44941</v>
      </c>
      <c r="M712" s="526">
        <f>DATE(YEAR(M709)+1,MONTH(M709),DAY(M709))</f>
        <v>44941</v>
      </c>
      <c r="N712" s="428"/>
      <c r="O712" s="428"/>
      <c r="P712" s="428"/>
      <c r="Q712" s="428"/>
      <c r="R712" s="526">
        <f t="shared" si="325"/>
        <v>44941</v>
      </c>
      <c r="S712" s="526">
        <f t="shared" si="325"/>
        <v>44941</v>
      </c>
      <c r="T712" s="526">
        <f t="shared" si="325"/>
        <v>44941</v>
      </c>
      <c r="U712" s="526">
        <f t="shared" si="325"/>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0"/>
        <v>4</v>
      </c>
      <c r="D713" s="423"/>
      <c r="E713" s="480"/>
      <c r="F713" s="480"/>
      <c r="G713" s="423"/>
      <c r="H713" s="428"/>
      <c r="I713" s="444"/>
      <c r="J713" s="444" t="s">
        <v>663</v>
      </c>
      <c r="K713" s="428"/>
      <c r="L713" s="428"/>
      <c r="M713" s="428"/>
      <c r="N713" s="526">
        <f>DATE(YEAR(N710)+1,MONTH(N710),DAY(N710))</f>
        <v>44941</v>
      </c>
      <c r="O713" s="526">
        <f>DATE(YEAR(O710)+1,MONTH(O710),DAY(O710))</f>
        <v>44941</v>
      </c>
      <c r="P713" s="526">
        <f>DATE(YEAR(P710)+1,MONTH(P710),DAY(P710))</f>
        <v>44941</v>
      </c>
      <c r="Q713" s="526">
        <f>DATE(YEAR(Q710)+1,MONTH(Q710),DAY(Q710))</f>
        <v>44941</v>
      </c>
      <c r="R713" s="526">
        <f t="shared" si="325"/>
        <v>44941</v>
      </c>
      <c r="S713" s="526">
        <f t="shared" si="325"/>
        <v>44941</v>
      </c>
      <c r="T713" s="526">
        <f t="shared" si="325"/>
        <v>44941</v>
      </c>
      <c r="U713" s="526">
        <f t="shared" si="325"/>
        <v>44941</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0"/>
        <v>4</v>
      </c>
      <c r="D714" s="423"/>
      <c r="E714" s="480"/>
      <c r="F714" s="480"/>
      <c r="G714" s="423"/>
      <c r="H714" s="428"/>
      <c r="I714" s="444"/>
      <c r="J714" s="444" t="s">
        <v>664</v>
      </c>
      <c r="K714" s="428"/>
      <c r="L714" s="428"/>
      <c r="M714" s="428"/>
      <c r="N714" s="428"/>
      <c r="O714" s="428"/>
      <c r="P714" s="428"/>
      <c r="Q714" s="428"/>
      <c r="R714" s="526">
        <f t="shared" si="325"/>
        <v>44941</v>
      </c>
      <c r="S714" s="526">
        <f t="shared" si="325"/>
        <v>44941</v>
      </c>
      <c r="T714" s="526">
        <f t="shared" si="325"/>
        <v>44941</v>
      </c>
      <c r="U714" s="526">
        <f t="shared" si="325"/>
        <v>44941</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0"/>
        <v>4</v>
      </c>
      <c r="D715" s="423"/>
      <c r="E715" s="480"/>
      <c r="F715" s="480"/>
      <c r="G715" s="423"/>
      <c r="H715" s="428"/>
      <c r="I715" s="444">
        <v>4</v>
      </c>
      <c r="J715" s="444" t="s">
        <v>673</v>
      </c>
      <c r="K715" s="526">
        <f>DATE(YEAR(K712)+1,MONTH(K712),DAY(K712))</f>
        <v>45306</v>
      </c>
      <c r="L715" s="526">
        <f>DATE(YEAR(L712)+1,MONTH(L712),DAY(L712))</f>
        <v>45306</v>
      </c>
      <c r="M715" s="526">
        <f>DATE(YEAR(M712)+1,MONTH(M712),DAY(M712))</f>
        <v>45306</v>
      </c>
      <c r="N715" s="428"/>
      <c r="O715" s="428"/>
      <c r="P715" s="428"/>
      <c r="Q715" s="428"/>
      <c r="R715" s="526">
        <f t="shared" si="325"/>
        <v>45306</v>
      </c>
      <c r="S715" s="526">
        <f t="shared" si="325"/>
        <v>45306</v>
      </c>
      <c r="T715" s="526">
        <f t="shared" si="325"/>
        <v>45306</v>
      </c>
      <c r="U715" s="526">
        <f t="shared" si="325"/>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si="300"/>
        <v>4</v>
      </c>
      <c r="D716" s="423"/>
      <c r="E716" s="480"/>
      <c r="F716" s="480"/>
      <c r="G716" s="423"/>
      <c r="H716" s="428"/>
      <c r="I716" s="444"/>
      <c r="J716" s="444" t="s">
        <v>663</v>
      </c>
      <c r="K716" s="428"/>
      <c r="L716" s="428"/>
      <c r="M716" s="428"/>
      <c r="N716" s="526">
        <f>DATE(YEAR(N713)+1,MONTH(N713),DAY(N713))</f>
        <v>45306</v>
      </c>
      <c r="O716" s="526">
        <f>DATE(YEAR(O713)+1,MONTH(O713),DAY(O713))</f>
        <v>45306</v>
      </c>
      <c r="P716" s="526">
        <f>DATE(YEAR(P713)+1,MONTH(P713),DAY(P713))</f>
        <v>45306</v>
      </c>
      <c r="Q716" s="526">
        <f>DATE(YEAR(Q713)+1,MONTH(Q713),DAY(Q713))</f>
        <v>45306</v>
      </c>
      <c r="R716" s="526">
        <f t="shared" si="325"/>
        <v>45306</v>
      </c>
      <c r="S716" s="526">
        <f t="shared" si="325"/>
        <v>45306</v>
      </c>
      <c r="T716" s="526">
        <f t="shared" si="325"/>
        <v>45306</v>
      </c>
      <c r="U716" s="526">
        <f t="shared" si="325"/>
        <v>45306</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00"/>
        <v>4</v>
      </c>
      <c r="D717" s="423"/>
      <c r="E717" s="480"/>
      <c r="F717" s="480"/>
      <c r="G717" s="423"/>
      <c r="H717" s="428"/>
      <c r="I717" s="444"/>
      <c r="J717" s="444" t="s">
        <v>664</v>
      </c>
      <c r="K717" s="428"/>
      <c r="L717" s="428"/>
      <c r="M717" s="428"/>
      <c r="N717" s="428"/>
      <c r="O717" s="428"/>
      <c r="P717" s="428"/>
      <c r="Q717" s="428"/>
      <c r="R717" s="526">
        <f t="shared" si="325"/>
        <v>45306</v>
      </c>
      <c r="S717" s="526">
        <f t="shared" si="325"/>
        <v>45306</v>
      </c>
      <c r="T717" s="526">
        <f t="shared" si="325"/>
        <v>45306</v>
      </c>
      <c r="U717" s="526">
        <f t="shared" si="325"/>
        <v>45306</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ref="C718:C726" si="326">INT($C$241)+3</f>
        <v>4</v>
      </c>
      <c r="D718" s="423"/>
      <c r="E718" s="480"/>
      <c r="F718" s="480"/>
      <c r="G718" s="423"/>
      <c r="H718" s="428"/>
      <c r="I718" s="444">
        <v>5</v>
      </c>
      <c r="J718" s="444" t="s">
        <v>673</v>
      </c>
      <c r="K718" s="526">
        <f>DATE(YEAR(K715)+1,MONTH(K715),DAY(K715))</f>
        <v>45672</v>
      </c>
      <c r="L718" s="526">
        <f>DATE(YEAR(L715)+1,MONTH(L715),DAY(L715))</f>
        <v>45672</v>
      </c>
      <c r="M718" s="526">
        <f>DATE(YEAR(M715)+1,MONTH(M715),DAY(M715))</f>
        <v>45672</v>
      </c>
      <c r="N718" s="428"/>
      <c r="O718" s="428"/>
      <c r="P718" s="428"/>
      <c r="Q718" s="428"/>
      <c r="R718" s="526">
        <f t="shared" si="325"/>
        <v>45672</v>
      </c>
      <c r="S718" s="526">
        <f t="shared" si="325"/>
        <v>45672</v>
      </c>
      <c r="T718" s="526">
        <f t="shared" si="325"/>
        <v>45672</v>
      </c>
      <c r="U718" s="526">
        <f t="shared" si="325"/>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6"/>
        <v>4</v>
      </c>
      <c r="D719" s="423"/>
      <c r="E719" s="480"/>
      <c r="F719" s="480"/>
      <c r="G719" s="423"/>
      <c r="H719" s="428"/>
      <c r="I719" s="444"/>
      <c r="J719" s="444" t="s">
        <v>663</v>
      </c>
      <c r="K719" s="428"/>
      <c r="L719" s="428"/>
      <c r="M719" s="428"/>
      <c r="N719" s="526">
        <f>DATE(YEAR(N716)+1,MONTH(N716),DAY(N716))</f>
        <v>45672</v>
      </c>
      <c r="O719" s="526">
        <f>DATE(YEAR(O716)+1,MONTH(O716),DAY(O716))</f>
        <v>45672</v>
      </c>
      <c r="P719" s="526">
        <f>DATE(YEAR(P716)+1,MONTH(P716),DAY(P716))</f>
        <v>45672</v>
      </c>
      <c r="Q719" s="526">
        <f>DATE(YEAR(Q716)+1,MONTH(Q716),DAY(Q716))</f>
        <v>45672</v>
      </c>
      <c r="R719" s="526">
        <f t="shared" si="325"/>
        <v>45672</v>
      </c>
      <c r="S719" s="526">
        <f t="shared" si="325"/>
        <v>45672</v>
      </c>
      <c r="T719" s="526">
        <f t="shared" si="325"/>
        <v>45672</v>
      </c>
      <c r="U719" s="526">
        <f t="shared" si="325"/>
        <v>45672</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6"/>
        <v>4</v>
      </c>
      <c r="D720" s="423"/>
      <c r="E720" s="480"/>
      <c r="F720" s="480"/>
      <c r="G720" s="423"/>
      <c r="H720" s="428"/>
      <c r="I720" s="444"/>
      <c r="J720" s="444" t="s">
        <v>664</v>
      </c>
      <c r="K720" s="428"/>
      <c r="L720" s="428"/>
      <c r="M720" s="428"/>
      <c r="N720" s="428"/>
      <c r="O720" s="428"/>
      <c r="P720" s="428"/>
      <c r="Q720" s="428"/>
      <c r="R720" s="526">
        <f t="shared" si="325"/>
        <v>45672</v>
      </c>
      <c r="S720" s="526">
        <f t="shared" si="325"/>
        <v>45672</v>
      </c>
      <c r="T720" s="526">
        <f t="shared" si="325"/>
        <v>45672</v>
      </c>
      <c r="U720" s="526">
        <f t="shared" si="325"/>
        <v>45672</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6"/>
        <v>4</v>
      </c>
      <c r="D721" s="423"/>
      <c r="E721" s="480"/>
      <c r="F721" s="480"/>
      <c r="G721" s="423"/>
      <c r="H721" s="428"/>
      <c r="I721" s="444">
        <v>6</v>
      </c>
      <c r="J721" s="444" t="s">
        <v>673</v>
      </c>
      <c r="K721" s="526">
        <f>DATE(YEAR(K718)+1,MONTH(K718),DAY(K718))</f>
        <v>46037</v>
      </c>
      <c r="L721" s="526">
        <f>DATE(YEAR(L718)+1,MONTH(L718),DAY(L718))</f>
        <v>46037</v>
      </c>
      <c r="M721" s="526">
        <f>DATE(YEAR(M718)+1,MONTH(M718),DAY(M718))</f>
        <v>46037</v>
      </c>
      <c r="N721" s="428"/>
      <c r="O721" s="428"/>
      <c r="P721" s="428"/>
      <c r="Q721" s="428"/>
      <c r="R721" s="526">
        <f t="shared" si="325"/>
        <v>46037</v>
      </c>
      <c r="S721" s="526">
        <f t="shared" si="325"/>
        <v>46037</v>
      </c>
      <c r="T721" s="526">
        <f t="shared" si="325"/>
        <v>46037</v>
      </c>
      <c r="U721" s="526">
        <f t="shared" si="325"/>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6"/>
        <v>4</v>
      </c>
      <c r="D722" s="423"/>
      <c r="E722" s="480"/>
      <c r="F722" s="480"/>
      <c r="G722" s="423"/>
      <c r="H722" s="428"/>
      <c r="I722" s="444"/>
      <c r="J722" s="444" t="s">
        <v>663</v>
      </c>
      <c r="K722" s="428"/>
      <c r="L722" s="428"/>
      <c r="M722" s="428"/>
      <c r="N722" s="526">
        <f>DATE(YEAR(N719)+1,MONTH(N719),DAY(N719))</f>
        <v>46037</v>
      </c>
      <c r="O722" s="526">
        <f>DATE(YEAR(O719)+1,MONTH(O719),DAY(O719))</f>
        <v>46037</v>
      </c>
      <c r="P722" s="526">
        <f>DATE(YEAR(P719)+1,MONTH(P719),DAY(P719))</f>
        <v>46037</v>
      </c>
      <c r="Q722" s="526">
        <f>DATE(YEAR(Q719)+1,MONTH(Q719),DAY(Q719))</f>
        <v>46037</v>
      </c>
      <c r="R722" s="526">
        <f t="shared" si="325"/>
        <v>46037</v>
      </c>
      <c r="S722" s="526">
        <f t="shared" si="325"/>
        <v>46037</v>
      </c>
      <c r="T722" s="526">
        <f t="shared" si="325"/>
        <v>46037</v>
      </c>
      <c r="U722" s="526">
        <f t="shared" si="325"/>
        <v>46037</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6"/>
        <v>4</v>
      </c>
      <c r="D723" s="423"/>
      <c r="E723" s="480"/>
      <c r="F723" s="480"/>
      <c r="G723" s="423"/>
      <c r="H723" s="428"/>
      <c r="I723" s="444"/>
      <c r="J723" s="444" t="s">
        <v>664</v>
      </c>
      <c r="K723" s="428"/>
      <c r="L723" s="428"/>
      <c r="M723" s="428"/>
      <c r="N723" s="428"/>
      <c r="O723" s="428"/>
      <c r="P723" s="428"/>
      <c r="Q723" s="428"/>
      <c r="R723" s="526">
        <f t="shared" si="325"/>
        <v>46037</v>
      </c>
      <c r="S723" s="526">
        <f t="shared" si="325"/>
        <v>46037</v>
      </c>
      <c r="T723" s="526">
        <f t="shared" si="325"/>
        <v>46037</v>
      </c>
      <c r="U723" s="526">
        <f t="shared" si="325"/>
        <v>46037</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6"/>
        <v>4</v>
      </c>
      <c r="D724" s="423"/>
      <c r="E724" s="480"/>
      <c r="F724" s="480"/>
      <c r="G724" s="423"/>
      <c r="H724" s="428"/>
      <c r="I724" s="444">
        <v>7</v>
      </c>
      <c r="J724" s="444" t="s">
        <v>673</v>
      </c>
      <c r="K724" s="526">
        <f>DATE(YEAR(K721)+1,MONTH(K721),DAY(K721))</f>
        <v>46402</v>
      </c>
      <c r="L724" s="526">
        <f>DATE(YEAR(L721)+1,MONTH(L721),DAY(L721))</f>
        <v>46402</v>
      </c>
      <c r="M724" s="526">
        <f>DATE(YEAR(M721)+1,MONTH(M721),DAY(M721))</f>
        <v>46402</v>
      </c>
      <c r="N724" s="428"/>
      <c r="O724" s="428"/>
      <c r="P724" s="428"/>
      <c r="Q724" s="428"/>
      <c r="R724" s="526">
        <f t="shared" si="325"/>
        <v>46402</v>
      </c>
      <c r="S724" s="526">
        <f t="shared" si="325"/>
        <v>46402</v>
      </c>
      <c r="T724" s="526">
        <f t="shared" si="325"/>
        <v>46402</v>
      </c>
      <c r="U724" s="526">
        <f t="shared" si="325"/>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idden="1" outlineLevel="3" x14ac:dyDescent="0.25">
      <c r="A725" s="396"/>
      <c r="B725" s="405"/>
      <c r="C725" s="398">
        <f t="shared" si="326"/>
        <v>4</v>
      </c>
      <c r="D725" s="423"/>
      <c r="E725" s="480"/>
      <c r="F725" s="480"/>
      <c r="G725" s="423"/>
      <c r="H725" s="428"/>
      <c r="I725" s="444"/>
      <c r="J725" s="444" t="s">
        <v>663</v>
      </c>
      <c r="K725" s="428"/>
      <c r="L725" s="428"/>
      <c r="M725" s="428"/>
      <c r="N725" s="526">
        <f>DATE(YEAR(N722)+1,MONTH(N722),DAY(N722))</f>
        <v>46402</v>
      </c>
      <c r="O725" s="526">
        <f>DATE(YEAR(O722)+1,MONTH(O722),DAY(O722))</f>
        <v>46402</v>
      </c>
      <c r="P725" s="526">
        <f>DATE(YEAR(P722)+1,MONTH(P722),DAY(P722))</f>
        <v>46402</v>
      </c>
      <c r="Q725" s="526">
        <f>DATE(YEAR(Q722)+1,MONTH(Q722),DAY(Q722))</f>
        <v>46402</v>
      </c>
      <c r="R725" s="526">
        <f t="shared" si="325"/>
        <v>46402</v>
      </c>
      <c r="S725" s="526">
        <f t="shared" si="325"/>
        <v>46402</v>
      </c>
      <c r="T725" s="526">
        <f t="shared" si="325"/>
        <v>46402</v>
      </c>
      <c r="U725" s="526">
        <f t="shared" si="325"/>
        <v>46402</v>
      </c>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3"/>
      <c r="AQ725" s="408"/>
      <c r="AR725" s="396"/>
      <c r="AS725" s="396"/>
      <c r="AT725" s="396"/>
    </row>
    <row r="726" spans="1:46" hidden="1" outlineLevel="3" x14ac:dyDescent="0.25">
      <c r="A726" s="396"/>
      <c r="B726" s="405"/>
      <c r="C726" s="398">
        <f t="shared" si="326"/>
        <v>4</v>
      </c>
      <c r="D726" s="423"/>
      <c r="E726" s="480"/>
      <c r="F726" s="480"/>
      <c r="G726" s="423"/>
      <c r="H726" s="428"/>
      <c r="I726" s="444"/>
      <c r="J726" s="444" t="s">
        <v>664</v>
      </c>
      <c r="K726" s="428"/>
      <c r="L726" s="428"/>
      <c r="M726" s="428"/>
      <c r="N726" s="428"/>
      <c r="O726" s="428"/>
      <c r="P726" s="428"/>
      <c r="Q726" s="428"/>
      <c r="R726" s="526">
        <f t="shared" si="325"/>
        <v>46402</v>
      </c>
      <c r="S726" s="526">
        <f t="shared" si="325"/>
        <v>46402</v>
      </c>
      <c r="T726" s="526">
        <f t="shared" si="325"/>
        <v>46402</v>
      </c>
      <c r="U726" s="526">
        <f t="shared" si="325"/>
        <v>46402</v>
      </c>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t="5.0999999999999996" hidden="1" customHeight="1" outlineLevel="2" x14ac:dyDescent="0.25">
      <c r="A727" s="396"/>
      <c r="B727" s="405"/>
      <c r="C727" s="398">
        <f>INT($C$241)+2.005</f>
        <v>3.0049999999999999</v>
      </c>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23" t="s">
        <v>459</v>
      </c>
      <c r="AQ727" s="408"/>
      <c r="AR727" s="396"/>
      <c r="AS727" s="396"/>
      <c r="AT727" s="396"/>
    </row>
    <row r="728" spans="1:46" hidden="1" outlineLevel="2" collapsed="1" x14ac:dyDescent="0.25">
      <c r="A728" s="396"/>
      <c r="B728" s="405"/>
      <c r="C728" s="398">
        <f>INT($C$241)+2</f>
        <v>3</v>
      </c>
      <c r="D728" s="423"/>
      <c r="E728" s="480"/>
      <c r="F728" s="480"/>
      <c r="G728" s="423"/>
      <c r="H728" s="496"/>
      <c r="I728" s="451" t="s">
        <v>668</v>
      </c>
      <c r="J728" s="451"/>
      <c r="K728" s="451" t="s">
        <v>674</v>
      </c>
      <c r="L728" s="451"/>
      <c r="M728" s="451"/>
      <c r="N728" s="451"/>
      <c r="O728" s="451"/>
      <c r="P728" s="451"/>
      <c r="Q728" s="451"/>
      <c r="R728" s="451"/>
      <c r="S728" s="451"/>
      <c r="T728" s="451"/>
      <c r="U728" s="451"/>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ref="C729:C736" si="327">INT($C$241)+3</f>
        <v>4</v>
      </c>
      <c r="D729" s="423"/>
      <c r="E729" s="480"/>
      <c r="F729" s="480"/>
      <c r="G729" s="423"/>
      <c r="H729" s="428"/>
      <c r="I729" s="444">
        <v>0</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7"/>
        <v>4</v>
      </c>
      <c r="D730" s="423"/>
      <c r="E730" s="480"/>
      <c r="F730" s="480"/>
      <c r="G730" s="423"/>
      <c r="H730" s="428"/>
      <c r="I730" s="444">
        <v>1</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7"/>
        <v>4</v>
      </c>
      <c r="D731" s="423"/>
      <c r="E731" s="480"/>
      <c r="F731" s="480"/>
      <c r="G731" s="423"/>
      <c r="H731" s="428"/>
      <c r="I731" s="444">
        <v>2</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7"/>
        <v>4</v>
      </c>
      <c r="D732" s="423"/>
      <c r="E732" s="480"/>
      <c r="F732" s="480"/>
      <c r="G732" s="423"/>
      <c r="H732" s="428"/>
      <c r="I732" s="444">
        <v>3</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7"/>
        <v>4</v>
      </c>
      <c r="D733" s="423"/>
      <c r="E733" s="480"/>
      <c r="F733" s="480"/>
      <c r="G733" s="423"/>
      <c r="H733" s="428"/>
      <c r="I733" s="444">
        <v>4</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7"/>
        <v>4</v>
      </c>
      <c r="D734" s="423"/>
      <c r="E734" s="480"/>
      <c r="F734" s="480"/>
      <c r="G734" s="423"/>
      <c r="H734" s="428"/>
      <c r="I734" s="444">
        <v>5</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idden="1" outlineLevel="3" x14ac:dyDescent="0.25">
      <c r="A735" s="396"/>
      <c r="B735" s="405"/>
      <c r="C735" s="398">
        <f t="shared" si="327"/>
        <v>4</v>
      </c>
      <c r="D735" s="423"/>
      <c r="E735" s="480"/>
      <c r="F735" s="480"/>
      <c r="G735" s="423"/>
      <c r="H735" s="428"/>
      <c r="I735" s="444">
        <v>6</v>
      </c>
      <c r="J735" s="444"/>
      <c r="K735" s="566">
        <v>0</v>
      </c>
      <c r="L735" s="566">
        <v>0</v>
      </c>
      <c r="M735" s="566">
        <v>0</v>
      </c>
      <c r="N735" s="566">
        <v>0</v>
      </c>
      <c r="O735" s="566">
        <v>0</v>
      </c>
      <c r="P735" s="566">
        <v>0</v>
      </c>
      <c r="Q735" s="566">
        <v>0</v>
      </c>
      <c r="R735" s="566">
        <v>0</v>
      </c>
      <c r="S735" s="566">
        <v>0</v>
      </c>
      <c r="T735" s="566">
        <v>0</v>
      </c>
      <c r="U735" s="566">
        <v>0</v>
      </c>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3"/>
      <c r="AQ735" s="408"/>
      <c r="AR735" s="396"/>
      <c r="AS735" s="396"/>
      <c r="AT735" s="396"/>
    </row>
    <row r="736" spans="1:46" hidden="1" outlineLevel="3" x14ac:dyDescent="0.25">
      <c r="A736" s="396"/>
      <c r="B736" s="405"/>
      <c r="C736" s="398">
        <f t="shared" si="327"/>
        <v>4</v>
      </c>
      <c r="D736" s="423"/>
      <c r="E736" s="480"/>
      <c r="F736" s="480"/>
      <c r="G736" s="423"/>
      <c r="H736" s="428"/>
      <c r="I736" s="444">
        <v>7</v>
      </c>
      <c r="J736" s="444"/>
      <c r="K736" s="566">
        <v>0</v>
      </c>
      <c r="L736" s="566">
        <v>0</v>
      </c>
      <c r="M736" s="566">
        <v>0</v>
      </c>
      <c r="N736" s="566">
        <v>0</v>
      </c>
      <c r="O736" s="566">
        <v>0</v>
      </c>
      <c r="P736" s="566">
        <v>0</v>
      </c>
      <c r="Q736" s="566">
        <v>0</v>
      </c>
      <c r="R736" s="566">
        <v>0</v>
      </c>
      <c r="S736" s="566">
        <v>0</v>
      </c>
      <c r="T736" s="566">
        <v>0</v>
      </c>
      <c r="U736" s="566">
        <v>0</v>
      </c>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3"/>
      <c r="AQ736" s="408"/>
      <c r="AR736" s="396"/>
      <c r="AS736" s="396"/>
      <c r="AT736" s="396"/>
    </row>
    <row r="737" spans="1:46" ht="5.0999999999999996" hidden="1" customHeight="1" outlineLevel="2" x14ac:dyDescent="0.25">
      <c r="A737" s="396"/>
      <c r="B737" s="405"/>
      <c r="C737" s="398">
        <f>INT($C$241)+2.005</f>
        <v>3.0049999999999999</v>
      </c>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c r="AF737" s="423"/>
      <c r="AG737" s="423"/>
      <c r="AH737" s="423"/>
      <c r="AI737" s="423"/>
      <c r="AJ737" s="423"/>
      <c r="AK737" s="423"/>
      <c r="AL737" s="423"/>
      <c r="AM737" s="423"/>
      <c r="AN737" s="423"/>
      <c r="AO737" s="423"/>
      <c r="AP737" s="423" t="s">
        <v>459</v>
      </c>
      <c r="AQ737" s="408"/>
      <c r="AR737" s="396"/>
      <c r="AS737" s="396"/>
      <c r="AT737" s="396"/>
    </row>
    <row r="738" spans="1:46" ht="5.0999999999999996" hidden="1" customHeight="1" outlineLevel="2" x14ac:dyDescent="0.25">
      <c r="A738" s="396"/>
      <c r="B738" s="405"/>
      <c r="C738" s="398">
        <f>INT($C$241)+2.005</f>
        <v>3.0049999999999999</v>
      </c>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c r="AF738" s="423"/>
      <c r="AG738" s="423"/>
      <c r="AH738" s="423"/>
      <c r="AI738" s="423"/>
      <c r="AJ738" s="423"/>
      <c r="AK738" s="423"/>
      <c r="AL738" s="423"/>
      <c r="AM738" s="423"/>
      <c r="AN738" s="423"/>
      <c r="AO738" s="423"/>
      <c r="AP738" s="423"/>
      <c r="AQ738" s="408"/>
      <c r="AR738" s="396"/>
      <c r="AS738" s="396"/>
      <c r="AT738" s="396"/>
    </row>
    <row r="739" spans="1:46" ht="5.0999999999999996" customHeight="1" outlineLevel="1" x14ac:dyDescent="0.25">
      <c r="A739" s="396"/>
      <c r="B739" s="433"/>
      <c r="C739" s="434">
        <f>INT($C$241)+1.005</f>
        <v>2.0049999999999999</v>
      </c>
      <c r="D739" s="435"/>
      <c r="E739" s="435"/>
      <c r="F739" s="435"/>
      <c r="G739" s="435"/>
      <c r="H739" s="435"/>
      <c r="I739" s="435"/>
      <c r="J739" s="435"/>
      <c r="K739" s="435"/>
      <c r="L739" s="435"/>
      <c r="M739" s="435"/>
      <c r="N739" s="435"/>
      <c r="O739" s="435"/>
      <c r="P739" s="435"/>
      <c r="Q739" s="435"/>
      <c r="R739" s="435"/>
      <c r="S739" s="435"/>
      <c r="T739" s="435"/>
      <c r="U739" s="435"/>
      <c r="V739" s="435"/>
      <c r="W739" s="435"/>
      <c r="X739" s="435"/>
      <c r="Y739" s="435"/>
      <c r="Z739" s="435"/>
      <c r="AA739" s="435"/>
      <c r="AB739" s="435"/>
      <c r="AC739" s="435"/>
      <c r="AD739" s="435"/>
      <c r="AE739" s="435"/>
      <c r="AF739" s="435"/>
      <c r="AG739" s="435"/>
      <c r="AH739" s="435"/>
      <c r="AI739" s="435"/>
      <c r="AJ739" s="435"/>
      <c r="AK739" s="435"/>
      <c r="AL739" s="435"/>
      <c r="AM739" s="435"/>
      <c r="AN739" s="435"/>
      <c r="AO739" s="435"/>
      <c r="AP739" s="435"/>
      <c r="AQ739" s="436" t="s">
        <v>130</v>
      </c>
      <c r="AR739" s="396"/>
      <c r="AS739" s="396"/>
      <c r="AT739" s="396"/>
    </row>
    <row r="740" spans="1:46" ht="5.0999999999999996" customHeight="1" collapsed="1" x14ac:dyDescent="0.25">
      <c r="A740" s="396"/>
      <c r="B740" s="437"/>
      <c r="C740" s="438">
        <f>INT($C$241)+0.005</f>
        <v>1.0049999999999999</v>
      </c>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c r="AA740" s="437"/>
      <c r="AB740" s="437"/>
      <c r="AC740" s="437"/>
      <c r="AD740" s="437"/>
      <c r="AE740" s="437"/>
      <c r="AF740" s="437"/>
      <c r="AG740" s="437"/>
      <c r="AH740" s="437"/>
      <c r="AI740" s="437"/>
      <c r="AJ740" s="437"/>
      <c r="AK740" s="437"/>
      <c r="AL740" s="437"/>
      <c r="AM740" s="437"/>
      <c r="AN740" s="437"/>
      <c r="AO740" s="437"/>
      <c r="AP740" s="437"/>
      <c r="AQ740" s="437"/>
      <c r="AR740" s="396"/>
      <c r="AS740" s="396"/>
      <c r="AT740" s="396"/>
    </row>
    <row r="741" spans="1:46" hidden="1" outlineLevel="2" x14ac:dyDescent="0.25">
      <c r="A741" s="396"/>
      <c r="B741" s="396"/>
      <c r="C741" s="398">
        <f>INT($C$241)+2</f>
        <v>3</v>
      </c>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c r="AA741" s="396"/>
      <c r="AB741" s="396"/>
      <c r="AC741" s="396"/>
      <c r="AD741" s="396"/>
      <c r="AE741" s="396"/>
      <c r="AF741" s="396"/>
      <c r="AG741" s="396"/>
      <c r="AH741" s="396"/>
      <c r="AI741" s="396"/>
      <c r="AJ741" s="396"/>
      <c r="AK741" s="396"/>
      <c r="AL741" s="396"/>
      <c r="AM741" s="396"/>
      <c r="AN741" s="396"/>
      <c r="AO741" s="396"/>
      <c r="AP741" s="396"/>
      <c r="AQ741" s="396"/>
      <c r="AR741" s="396"/>
      <c r="AS741" s="396"/>
      <c r="AT741" s="396"/>
    </row>
    <row r="742" spans="1:46" hidden="1" outlineLevel="2" x14ac:dyDescent="0.25">
      <c r="A742" s="396"/>
      <c r="B742" s="396"/>
      <c r="C742" s="398">
        <f>INT($C$746)+2</f>
        <v>3</v>
      </c>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c r="AA742" s="396"/>
      <c r="AB742" s="396"/>
      <c r="AC742" s="396"/>
      <c r="AD742" s="396"/>
      <c r="AE742" s="396"/>
      <c r="AF742" s="396"/>
      <c r="AG742" s="396"/>
      <c r="AH742" s="396"/>
      <c r="AI742" s="396"/>
      <c r="AJ742" s="396"/>
      <c r="AK742" s="396"/>
      <c r="AL742" s="396"/>
      <c r="AM742" s="396"/>
      <c r="AN742" s="396"/>
      <c r="AO742" s="396"/>
      <c r="AP742" s="396"/>
      <c r="AQ742" s="396"/>
      <c r="AR742" s="396"/>
      <c r="AS742" s="396"/>
      <c r="AT742" s="396"/>
    </row>
    <row r="743" spans="1:46" ht="5.0999999999999996" customHeight="1" thickBot="1" x14ac:dyDescent="0.3">
      <c r="A743" s="396"/>
      <c r="B743" s="399"/>
      <c r="C743" s="400">
        <f>INT($C$746)+0.005</f>
        <v>1.0049999999999999</v>
      </c>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6"/>
      <c r="AS743" s="396"/>
      <c r="AT743" s="396"/>
    </row>
    <row r="744" spans="1:46" ht="5.0999999999999996" customHeight="1" outlineLevel="1" collapsed="1" x14ac:dyDescent="0.25">
      <c r="A744" s="396"/>
      <c r="B744" s="401" t="s">
        <v>0</v>
      </c>
      <c r="C744" s="402">
        <f>INT($C$746)+1.005</f>
        <v>2.0049999999999999</v>
      </c>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c r="AF744" s="403"/>
      <c r="AG744" s="403"/>
      <c r="AH744" s="403"/>
      <c r="AI744" s="403"/>
      <c r="AJ744" s="403"/>
      <c r="AK744" s="403"/>
      <c r="AL744" s="403"/>
      <c r="AM744" s="403"/>
      <c r="AN744" s="403"/>
      <c r="AO744" s="403"/>
      <c r="AP744" s="403"/>
      <c r="AQ744" s="404"/>
      <c r="AR744" s="396"/>
      <c r="AS744" s="396"/>
      <c r="AT744" s="396"/>
    </row>
    <row r="745" spans="1:46" hidden="1" outlineLevel="4" x14ac:dyDescent="0.25">
      <c r="A745" s="396"/>
      <c r="B745" s="405"/>
      <c r="C745" s="398">
        <f>INT(MAX($C$757:$C$801))+1</f>
        <v>5</v>
      </c>
      <c r="D745" s="406"/>
      <c r="E745" s="406"/>
      <c r="F745" s="406"/>
      <c r="G745" s="406"/>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c r="AF745" s="407"/>
      <c r="AG745" s="407"/>
      <c r="AH745" s="407"/>
      <c r="AI745" s="407"/>
      <c r="AJ745" s="407"/>
      <c r="AK745" s="407"/>
      <c r="AL745" s="407"/>
      <c r="AM745" s="407"/>
      <c r="AN745" s="407"/>
      <c r="AO745" s="407"/>
      <c r="AP745" s="406"/>
      <c r="AQ745" s="408"/>
      <c r="AR745" s="396"/>
      <c r="AS745" s="396"/>
      <c r="AT745" s="396"/>
    </row>
    <row r="746" spans="1:46" ht="20.100000000000001" customHeight="1" x14ac:dyDescent="0.25">
      <c r="A746" s="396"/>
      <c r="B746" s="405"/>
      <c r="C746" s="398">
        <v>1.02</v>
      </c>
      <c r="D746" s="409"/>
      <c r="E746" s="473" t="s">
        <v>446</v>
      </c>
      <c r="F746" s="474"/>
      <c r="G746" s="410"/>
      <c r="H746" s="912" t="str">
        <f>COUNTIFS($B$1:$B746, "«")&amp;" Property: Livestock Management table - Sire &amp; Dam selling opportunities"</f>
        <v>4 Property: Livestock Management table - Sire &amp; Dam selling opportunities</v>
      </c>
      <c r="I746" s="439"/>
      <c r="J746" s="439"/>
      <c r="K746" s="439"/>
      <c r="L746" s="439"/>
      <c r="M746" s="439"/>
      <c r="N746" s="439"/>
      <c r="O746" s="439"/>
      <c r="P746" s="439"/>
      <c r="Q746" s="439"/>
      <c r="R746" s="439"/>
      <c r="S746" s="439"/>
      <c r="T746" s="439"/>
      <c r="U746" s="439"/>
      <c r="V746" s="439"/>
      <c r="W746" s="439"/>
      <c r="X746" s="439"/>
      <c r="Y746" s="439"/>
      <c r="Z746" s="439"/>
      <c r="AA746" s="567"/>
      <c r="AB746" s="567"/>
      <c r="AC746" s="567"/>
      <c r="AD746" s="567"/>
      <c r="AE746" s="567"/>
      <c r="AF746" s="567"/>
      <c r="AG746" s="567"/>
      <c r="AH746" s="567"/>
      <c r="AI746" s="567"/>
      <c r="AJ746" s="567"/>
      <c r="AK746" s="567"/>
      <c r="AL746" s="567"/>
      <c r="AM746" s="567"/>
      <c r="AN746" s="567"/>
      <c r="AO746" s="567"/>
      <c r="AP746" s="476"/>
      <c r="AQ746" s="408"/>
      <c r="AR746" s="396"/>
      <c r="AS746" s="396"/>
      <c r="AT746" s="396"/>
    </row>
    <row r="747" spans="1:46" ht="18.75" outlineLevel="1" collapsed="1" x14ac:dyDescent="0.25">
      <c r="A747" s="396"/>
      <c r="B747" s="405"/>
      <c r="C747" s="398">
        <f>INT($C$746)+1.02</f>
        <v>2.02</v>
      </c>
      <c r="D747" s="409"/>
      <c r="E747" s="473" t="s">
        <v>448</v>
      </c>
      <c r="F747" s="477">
        <v>1</v>
      </c>
      <c r="G747" s="414"/>
      <c r="H747" s="415" t="s">
        <v>675</v>
      </c>
      <c r="I747" s="416"/>
      <c r="J747" s="416"/>
      <c r="K747" s="416"/>
      <c r="L747" s="416"/>
      <c r="M747" s="416"/>
      <c r="N747" s="416"/>
      <c r="O747" s="416"/>
      <c r="P747" s="416"/>
      <c r="Q747" s="416"/>
      <c r="R747" s="416"/>
      <c r="S747" s="416"/>
      <c r="T747" s="416"/>
      <c r="U747" s="416"/>
      <c r="V747" s="416"/>
      <c r="W747" s="416"/>
      <c r="X747" s="416"/>
      <c r="Y747" s="416"/>
      <c r="Z747" s="416"/>
      <c r="AA747" s="568"/>
      <c r="AB747" s="568"/>
      <c r="AC747" s="568"/>
      <c r="AD747" s="568"/>
      <c r="AE747" s="568"/>
      <c r="AF747" s="568"/>
      <c r="AG747" s="568"/>
      <c r="AH747" s="568"/>
      <c r="AI747" s="568"/>
      <c r="AJ747" s="568"/>
      <c r="AK747" s="568"/>
      <c r="AL747" s="568"/>
      <c r="AM747" s="568"/>
      <c r="AN747" s="568"/>
      <c r="AO747" s="568"/>
      <c r="AP747" s="479"/>
      <c r="AQ747" s="408"/>
      <c r="AR747" s="396"/>
      <c r="AS747" s="396"/>
      <c r="AT747" s="396"/>
    </row>
    <row r="748" spans="1:46" ht="5.0999999999999996" hidden="1" customHeight="1" outlineLevel="2" x14ac:dyDescent="0.25">
      <c r="A748" s="396"/>
      <c r="B748" s="405"/>
      <c r="C748" s="398">
        <f>INT($C$746)+2.005</f>
        <v>3.0049999999999999</v>
      </c>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8"/>
      <c r="AR748" s="396"/>
      <c r="AS748" s="396"/>
      <c r="AT748" s="396"/>
    </row>
    <row r="749" spans="1:46" hidden="1" outlineLevel="2" x14ac:dyDescent="0.25">
      <c r="A749" s="396"/>
      <c r="B749" s="405"/>
      <c r="C749" s="398">
        <f>INT($C$746)+2</f>
        <v>3</v>
      </c>
      <c r="D749" s="406"/>
      <c r="E749" s="480"/>
      <c r="F749" s="480"/>
      <c r="G749" s="406"/>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06"/>
      <c r="AQ749" s="408"/>
      <c r="AR749" s="396"/>
      <c r="AS749" s="396"/>
      <c r="AT749" s="396"/>
    </row>
    <row r="750" spans="1:46" hidden="1" outlineLevel="2" x14ac:dyDescent="0.25">
      <c r="A750" s="396"/>
      <c r="B750" s="405"/>
      <c r="C750" s="398">
        <f>INT($C$746)+2</f>
        <v>3</v>
      </c>
      <c r="D750" s="406"/>
      <c r="E750" s="480"/>
      <c r="F750" s="480"/>
      <c r="G750" s="406"/>
      <c r="H750" s="420"/>
      <c r="I750" s="420"/>
      <c r="J750" s="420"/>
      <c r="K750" s="420"/>
      <c r="L750" s="420"/>
      <c r="M750" s="420"/>
      <c r="N750" s="420"/>
      <c r="O750" s="420"/>
      <c r="P750" s="420"/>
      <c r="Q750" s="420"/>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idden="1" outlineLevel="2" x14ac:dyDescent="0.25">
      <c r="A751" s="396"/>
      <c r="B751" s="405"/>
      <c r="C751" s="398">
        <f>INT($C$746)+2</f>
        <v>3</v>
      </c>
      <c r="D751" s="406"/>
      <c r="E751" s="480"/>
      <c r="F751" s="480"/>
      <c r="G751" s="406"/>
      <c r="H751" s="421"/>
      <c r="I751" s="421"/>
      <c r="J751" s="421"/>
      <c r="K751" s="481" t="s">
        <v>489</v>
      </c>
      <c r="L751" s="481"/>
      <c r="M751" s="481"/>
      <c r="N751" s="481" t="s">
        <v>490</v>
      </c>
      <c r="O751" s="481"/>
      <c r="P751" s="481"/>
      <c r="Q751" s="48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2" x14ac:dyDescent="0.25">
      <c r="A752" s="396"/>
      <c r="B752" s="405"/>
      <c r="C752" s="398">
        <f>INT($C$746)+2</f>
        <v>3</v>
      </c>
      <c r="D752" s="406"/>
      <c r="E752" s="480"/>
      <c r="F752" s="480"/>
      <c r="G752" s="406"/>
      <c r="H752" s="421"/>
      <c r="I752" s="421"/>
      <c r="J752" s="421"/>
      <c r="K752" s="470" t="s">
        <v>14</v>
      </c>
      <c r="L752" s="470" t="s">
        <v>558</v>
      </c>
      <c r="M752" s="470" t="s">
        <v>4</v>
      </c>
      <c r="N752" s="470" t="s">
        <v>582</v>
      </c>
      <c r="O752" s="470" t="s">
        <v>583</v>
      </c>
      <c r="P752" s="470" t="s">
        <v>584</v>
      </c>
      <c r="Q752" s="470" t="s">
        <v>585</v>
      </c>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c r="AN752" s="421"/>
      <c r="AO752" s="421"/>
      <c r="AP752" s="406"/>
      <c r="AQ752" s="408"/>
      <c r="AR752" s="396"/>
      <c r="AS752" s="396"/>
      <c r="AT752" s="396"/>
    </row>
    <row r="753" spans="1:46" ht="11.45" hidden="1" customHeight="1" outlineLevel="2" collapsed="1" x14ac:dyDescent="0.25">
      <c r="A753" s="396"/>
      <c r="B753" s="405" t="s">
        <v>452</v>
      </c>
      <c r="C753" s="398">
        <f>INT($C$746)+2.01</f>
        <v>3.01</v>
      </c>
      <c r="D753" s="406"/>
      <c r="E753" s="406"/>
      <c r="F753" s="406"/>
      <c r="G753" s="406"/>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c r="AN753" s="421"/>
      <c r="AO753" s="421"/>
      <c r="AP753" s="406"/>
      <c r="AQ753" s="408"/>
      <c r="AR753" s="396"/>
      <c r="AS753" s="396"/>
      <c r="AT753" s="396"/>
    </row>
    <row r="754" spans="1:46" hidden="1" outlineLevel="4" x14ac:dyDescent="0.25">
      <c r="A754" s="396"/>
      <c r="B754" s="405"/>
      <c r="C754" s="398">
        <f>INT(MAX($C$757:$C$801))+1</f>
        <v>5</v>
      </c>
      <c r="D754" s="423"/>
      <c r="E754" s="480"/>
      <c r="F754" s="480"/>
      <c r="G754" s="423"/>
      <c r="H754" s="480"/>
      <c r="I754" s="480"/>
      <c r="J754" s="480"/>
      <c r="K754" s="480"/>
      <c r="L754" s="480"/>
      <c r="M754" s="480"/>
      <c r="N754" s="480"/>
      <c r="O754" s="480"/>
      <c r="P754" s="480"/>
      <c r="Q754" s="480"/>
      <c r="R754" s="480"/>
      <c r="S754" s="480"/>
      <c r="T754" s="480"/>
      <c r="U754" s="480"/>
      <c r="V754" s="480"/>
      <c r="W754" s="480"/>
      <c r="X754" s="480"/>
      <c r="Y754" s="480"/>
      <c r="Z754" s="480"/>
      <c r="AA754" s="480"/>
      <c r="AB754" s="480"/>
      <c r="AC754" s="480"/>
      <c r="AD754" s="480"/>
      <c r="AE754" s="480"/>
      <c r="AF754" s="480"/>
      <c r="AG754" s="480"/>
      <c r="AH754" s="480"/>
      <c r="AI754" s="480"/>
      <c r="AJ754" s="480"/>
      <c r="AK754" s="480"/>
      <c r="AL754" s="480"/>
      <c r="AM754" s="480"/>
      <c r="AN754" s="480"/>
      <c r="AO754" s="480"/>
      <c r="AP754" s="423"/>
      <c r="AQ754" s="408"/>
      <c r="AR754" s="396"/>
      <c r="AS754" s="396"/>
      <c r="AT754" s="396"/>
    </row>
    <row r="755" spans="1:46" hidden="1" outlineLevel="4" x14ac:dyDescent="0.25">
      <c r="A755" s="396"/>
      <c r="B755" s="405" t="s">
        <v>453</v>
      </c>
      <c r="C755" s="398">
        <f>INT(MAX($C$757:$C$801))+1</f>
        <v>5</v>
      </c>
      <c r="D755" s="423" t="s">
        <v>454</v>
      </c>
      <c r="E755" s="480"/>
      <c r="F755" s="480"/>
      <c r="G755" s="423"/>
      <c r="H755" s="480"/>
      <c r="I755" s="480"/>
      <c r="J755" s="480"/>
      <c r="K755" s="480"/>
      <c r="L755" s="480"/>
      <c r="M755" s="480"/>
      <c r="N755" s="480"/>
      <c r="O755" s="480"/>
      <c r="P755" s="480"/>
      <c r="Q755" s="480"/>
      <c r="R755" s="480"/>
      <c r="S755" s="480"/>
      <c r="T755" s="480"/>
      <c r="U755" s="480"/>
      <c r="V755" s="480"/>
      <c r="W755" s="480"/>
      <c r="X755" s="480"/>
      <c r="Y755" s="480"/>
      <c r="Z755" s="480"/>
      <c r="AA755" s="480"/>
      <c r="AB755" s="480"/>
      <c r="AC755" s="480"/>
      <c r="AD755" s="480"/>
      <c r="AE755" s="480"/>
      <c r="AF755" s="480"/>
      <c r="AG755" s="480"/>
      <c r="AH755" s="480"/>
      <c r="AI755" s="480"/>
      <c r="AJ755" s="480"/>
      <c r="AK755" s="480"/>
      <c r="AL755" s="480"/>
      <c r="AM755" s="480"/>
      <c r="AN755" s="480"/>
      <c r="AO755" s="480"/>
      <c r="AP755" s="423"/>
      <c r="AQ755" s="408"/>
      <c r="AR755" s="396"/>
      <c r="AS755" s="396"/>
      <c r="AT755" s="396"/>
    </row>
    <row r="756" spans="1:46" outlineLevel="1" collapsed="1" x14ac:dyDescent="0.25">
      <c r="A756" s="396"/>
      <c r="B756" s="405"/>
      <c r="C756" s="398">
        <f>INT($C$746)+1</f>
        <v>2</v>
      </c>
      <c r="D756" s="423"/>
      <c r="E756" s="480"/>
      <c r="F756" s="480"/>
      <c r="G756" s="423"/>
      <c r="H756" s="483" t="s">
        <v>676</v>
      </c>
      <c r="I756" s="441" t="s">
        <v>677</v>
      </c>
      <c r="J756" s="441"/>
      <c r="K756" s="411"/>
      <c r="L756" s="411"/>
      <c r="M756" s="411"/>
      <c r="N756" s="411"/>
      <c r="O756" s="411"/>
      <c r="P756" s="411"/>
      <c r="Q756" s="411"/>
      <c r="R756" s="411"/>
      <c r="S756" s="411"/>
      <c r="T756" s="411"/>
      <c r="U756" s="411"/>
      <c r="V756" s="411"/>
      <c r="W756" s="411"/>
      <c r="X756" s="411"/>
      <c r="Y756" s="411"/>
      <c r="Z756" s="472"/>
      <c r="AA756" s="472"/>
      <c r="AB756" s="472"/>
      <c r="AC756" s="472"/>
      <c r="AD756" s="472"/>
      <c r="AE756" s="472"/>
      <c r="AF756" s="472"/>
      <c r="AG756" s="472"/>
      <c r="AH756" s="472"/>
      <c r="AI756" s="472"/>
      <c r="AJ756" s="472"/>
      <c r="AK756" s="472"/>
      <c r="AL756" s="472"/>
      <c r="AM756" s="472"/>
      <c r="AN756" s="472"/>
      <c r="AO756" s="472"/>
      <c r="AP756" s="423"/>
      <c r="AQ756" s="408"/>
      <c r="AR756" s="396"/>
      <c r="AS756" s="396"/>
      <c r="AT756" s="396"/>
    </row>
    <row r="757" spans="1:46" ht="5.0999999999999996" hidden="1" customHeight="1" outlineLevel="3" x14ac:dyDescent="0.25">
      <c r="A757" s="396"/>
      <c r="B757" s="405"/>
      <c r="C757" s="398">
        <f>INT($C$746)+3.005</f>
        <v>4.0049999999999999</v>
      </c>
      <c r="D757" s="423" t="s">
        <v>455</v>
      </c>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23"/>
      <c r="AQ757" s="408"/>
      <c r="AR757" s="396"/>
      <c r="AS757" s="396"/>
      <c r="AT757" s="396"/>
    </row>
    <row r="758" spans="1:46" hidden="1" outlineLevel="2" x14ac:dyDescent="0.25">
      <c r="A758" s="396"/>
      <c r="B758" s="405"/>
      <c r="C758" s="398">
        <f>INT($C$746)+2</f>
        <v>3</v>
      </c>
      <c r="D758" s="423"/>
      <c r="E758" s="480"/>
      <c r="F758" s="480"/>
      <c r="G758" s="423"/>
      <c r="H758" s="444" t="s">
        <v>678</v>
      </c>
      <c r="I758" s="430" t="s">
        <v>489</v>
      </c>
      <c r="J758" s="431">
        <v>1</v>
      </c>
      <c r="K758" s="428">
        <f>J758</f>
        <v>1</v>
      </c>
      <c r="L758" s="430" t="s">
        <v>490</v>
      </c>
      <c r="M758" s="431">
        <f>COUNTA($H$759:$H$778)</f>
        <v>2</v>
      </c>
      <c r="N758" s="428">
        <f>M758+3</f>
        <v>5</v>
      </c>
      <c r="O758" s="428" t="s">
        <v>679</v>
      </c>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2" collapsed="1" x14ac:dyDescent="0.25">
      <c r="A759" s="396"/>
      <c r="B759" s="405"/>
      <c r="C759" s="398">
        <f>INT($C$746)+2</f>
        <v>3</v>
      </c>
      <c r="D759" s="423"/>
      <c r="E759" s="480"/>
      <c r="F759" s="480"/>
      <c r="G759" s="423"/>
      <c r="H759" s="496" t="s">
        <v>680</v>
      </c>
      <c r="I759" s="451" t="s">
        <v>668</v>
      </c>
      <c r="J759" s="451"/>
      <c r="K759" s="451" t="s">
        <v>681</v>
      </c>
      <c r="L759" s="451"/>
      <c r="M759" s="451"/>
      <c r="N759" s="451"/>
      <c r="O759" s="451"/>
      <c r="P759" s="451"/>
      <c r="Q759" s="451"/>
      <c r="R759" s="451"/>
      <c r="S759" s="451"/>
      <c r="T759" s="451"/>
      <c r="U759" s="451"/>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t="15" hidden="1" customHeight="1" outlineLevel="3" x14ac:dyDescent="0.25">
      <c r="A760" s="396"/>
      <c r="B760" s="405"/>
      <c r="C760" s="398">
        <f t="shared" ref="C760:C767" si="328">INT($C$746)+3</f>
        <v>4</v>
      </c>
      <c r="D760" s="423"/>
      <c r="E760" s="480"/>
      <c r="F760" s="480"/>
      <c r="G760" s="423"/>
      <c r="H760" s="428"/>
      <c r="I760" s="444">
        <v>0</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28"/>
        <v>4</v>
      </c>
      <c r="D761" s="423"/>
      <c r="E761" s="480"/>
      <c r="F761" s="480"/>
      <c r="G761" s="423"/>
      <c r="H761" s="428"/>
      <c r="I761" s="444">
        <v>1</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28"/>
        <v>4</v>
      </c>
      <c r="D762" s="423"/>
      <c r="E762" s="480"/>
      <c r="F762" s="480"/>
      <c r="G762" s="423"/>
      <c r="H762" s="428"/>
      <c r="I762" s="444">
        <v>2</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28"/>
        <v>4</v>
      </c>
      <c r="D763" s="423"/>
      <c r="E763" s="480"/>
      <c r="F763" s="480"/>
      <c r="G763" s="423"/>
      <c r="H763" s="428"/>
      <c r="I763" s="444">
        <v>3</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28"/>
        <v>4</v>
      </c>
      <c r="D764" s="423"/>
      <c r="E764" s="480"/>
      <c r="F764" s="480"/>
      <c r="G764" s="423"/>
      <c r="H764" s="428"/>
      <c r="I764" s="444">
        <v>4</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28"/>
        <v>4</v>
      </c>
      <c r="D765" s="423"/>
      <c r="E765" s="480"/>
      <c r="F765" s="480"/>
      <c r="G765" s="423"/>
      <c r="H765" s="428"/>
      <c r="I765" s="444">
        <v>5</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idden="1" outlineLevel="3" x14ac:dyDescent="0.25">
      <c r="A766" s="396"/>
      <c r="B766" s="405"/>
      <c r="C766" s="398">
        <f t="shared" si="328"/>
        <v>4</v>
      </c>
      <c r="D766" s="423"/>
      <c r="E766" s="480"/>
      <c r="F766" s="480"/>
      <c r="G766" s="423"/>
      <c r="H766" s="428"/>
      <c r="I766" s="444">
        <v>6</v>
      </c>
      <c r="J766" s="444"/>
      <c r="K766" s="428"/>
      <c r="L766" s="428"/>
      <c r="M766" s="428"/>
      <c r="N766" s="569">
        <v>0</v>
      </c>
      <c r="O766" s="569">
        <v>0</v>
      </c>
      <c r="P766" s="569">
        <v>0</v>
      </c>
      <c r="Q766" s="569">
        <v>0</v>
      </c>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3"/>
      <c r="AQ766" s="408"/>
      <c r="AR766" s="396"/>
      <c r="AS766" s="396"/>
      <c r="AT766" s="396"/>
    </row>
    <row r="767" spans="1:46" hidden="1" outlineLevel="3" x14ac:dyDescent="0.25">
      <c r="A767" s="396"/>
      <c r="B767" s="405"/>
      <c r="C767" s="398">
        <f t="shared" si="328"/>
        <v>4</v>
      </c>
      <c r="D767" s="423"/>
      <c r="E767" s="480"/>
      <c r="F767" s="480"/>
      <c r="G767" s="423"/>
      <c r="H767" s="428"/>
      <c r="I767" s="444">
        <v>7</v>
      </c>
      <c r="J767" s="444"/>
      <c r="K767" s="428"/>
      <c r="L767" s="428"/>
      <c r="M767" s="428"/>
      <c r="N767" s="569">
        <v>0</v>
      </c>
      <c r="O767" s="569">
        <v>0</v>
      </c>
      <c r="P767" s="569">
        <v>0</v>
      </c>
      <c r="Q767" s="569">
        <v>0</v>
      </c>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t="5.0999999999999996" hidden="1" customHeight="1" outlineLevel="2" x14ac:dyDescent="0.25">
      <c r="A768" s="396"/>
      <c r="B768" s="405"/>
      <c r="C768" s="398">
        <f>INT($C$746)+2.005</f>
        <v>3.0049999999999999</v>
      </c>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23" t="s">
        <v>459</v>
      </c>
      <c r="AQ768" s="408"/>
      <c r="AR768" s="396"/>
      <c r="AS768" s="396"/>
      <c r="AT768" s="396"/>
    </row>
    <row r="769" spans="1:46" hidden="1" outlineLevel="2" collapsed="1" x14ac:dyDescent="0.25">
      <c r="A769" s="396"/>
      <c r="B769" s="405"/>
      <c r="C769" s="398">
        <f>INT($C$746)+2</f>
        <v>3</v>
      </c>
      <c r="D769" s="423"/>
      <c r="E769" s="480"/>
      <c r="F769" s="480"/>
      <c r="G769" s="423"/>
      <c r="H769" s="496" t="s">
        <v>682</v>
      </c>
      <c r="I769" s="451" t="s">
        <v>580</v>
      </c>
      <c r="J769" s="451"/>
      <c r="K769" s="428"/>
      <c r="L769" s="428"/>
      <c r="M769" s="428"/>
      <c r="N769" s="451" t="s">
        <v>683</v>
      </c>
      <c r="O769" s="451"/>
      <c r="P769" s="451"/>
      <c r="Q769" s="451"/>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ref="C770:C777" si="329">INT($C$746)+3</f>
        <v>4</v>
      </c>
      <c r="D770" s="423"/>
      <c r="E770" s="480"/>
      <c r="F770" s="480"/>
      <c r="G770" s="423"/>
      <c r="H770" s="428"/>
      <c r="I770" s="428">
        <v>0</v>
      </c>
      <c r="J770" s="428" t="s">
        <v>602</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29"/>
        <v>4</v>
      </c>
      <c r="D771" s="423"/>
      <c r="E771" s="480"/>
      <c r="F771" s="480"/>
      <c r="G771" s="423"/>
      <c r="H771" s="428"/>
      <c r="I771" s="428">
        <v>1</v>
      </c>
      <c r="J771" s="428" t="s">
        <v>603</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29"/>
        <v>4</v>
      </c>
      <c r="D772" s="423"/>
      <c r="E772" s="480"/>
      <c r="F772" s="480"/>
      <c r="G772" s="423"/>
      <c r="H772" s="428"/>
      <c r="I772" s="428">
        <v>2</v>
      </c>
      <c r="J772" s="428" t="s">
        <v>604</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29"/>
        <v>4</v>
      </c>
      <c r="D773" s="423"/>
      <c r="E773" s="480"/>
      <c r="F773" s="480"/>
      <c r="G773" s="423"/>
      <c r="H773" s="428"/>
      <c r="I773" s="428">
        <v>3</v>
      </c>
      <c r="J773" s="428" t="s">
        <v>589</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29"/>
        <v>4</v>
      </c>
      <c r="D774" s="423"/>
      <c r="E774" s="480"/>
      <c r="F774" s="480"/>
      <c r="G774" s="423"/>
      <c r="H774" s="428"/>
      <c r="I774" s="428">
        <v>4</v>
      </c>
      <c r="J774" s="428" t="s">
        <v>590</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29"/>
        <v>4</v>
      </c>
      <c r="D775" s="423"/>
      <c r="E775" s="480"/>
      <c r="F775" s="480"/>
      <c r="G775" s="423"/>
      <c r="H775" s="428"/>
      <c r="I775" s="428">
        <v>5</v>
      </c>
      <c r="J775" s="428" t="s">
        <v>591</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idden="1" outlineLevel="3" x14ac:dyDescent="0.25">
      <c r="A776" s="396"/>
      <c r="B776" s="405"/>
      <c r="C776" s="398">
        <f t="shared" si="329"/>
        <v>4</v>
      </c>
      <c r="D776" s="423"/>
      <c r="E776" s="480"/>
      <c r="F776" s="480"/>
      <c r="G776" s="423"/>
      <c r="H776" s="428"/>
      <c r="I776" s="428">
        <v>6</v>
      </c>
      <c r="J776" s="428" t="s">
        <v>592</v>
      </c>
      <c r="K776" s="428"/>
      <c r="L776" s="428"/>
      <c r="M776" s="428"/>
      <c r="N776" s="445">
        <v>0</v>
      </c>
      <c r="O776" s="445">
        <v>0</v>
      </c>
      <c r="P776" s="445">
        <v>0</v>
      </c>
      <c r="Q776" s="445">
        <v>0</v>
      </c>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3"/>
      <c r="AQ776" s="408"/>
      <c r="AR776" s="396"/>
      <c r="AS776" s="396"/>
      <c r="AT776" s="396"/>
    </row>
    <row r="777" spans="1:46" hidden="1" outlineLevel="3" x14ac:dyDescent="0.25">
      <c r="A777" s="396"/>
      <c r="B777" s="405"/>
      <c r="C777" s="398">
        <f t="shared" si="329"/>
        <v>4</v>
      </c>
      <c r="D777" s="423"/>
      <c r="E777" s="480"/>
      <c r="F777" s="480"/>
      <c r="G777" s="423"/>
      <c r="H777" s="428"/>
      <c r="I777" s="428">
        <v>7</v>
      </c>
      <c r="J777" s="428" t="s">
        <v>593</v>
      </c>
      <c r="K777" s="428"/>
      <c r="L777" s="428"/>
      <c r="M777" s="428"/>
      <c r="N777" s="445">
        <v>0</v>
      </c>
      <c r="O777" s="445">
        <v>0</v>
      </c>
      <c r="P777" s="445">
        <v>0</v>
      </c>
      <c r="Q777" s="445">
        <v>0</v>
      </c>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3"/>
      <c r="AQ777" s="408"/>
      <c r="AR777" s="396"/>
      <c r="AS777" s="396"/>
      <c r="AT777" s="396"/>
    </row>
    <row r="778" spans="1:46" ht="5.0999999999999996" hidden="1" customHeight="1" outlineLevel="2" x14ac:dyDescent="0.25">
      <c r="A778" s="396"/>
      <c r="B778" s="405"/>
      <c r="C778" s="398">
        <f>INT($C$746)+2.005</f>
        <v>3.0049999999999999</v>
      </c>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t="s">
        <v>459</v>
      </c>
      <c r="AQ778" s="408"/>
      <c r="AR778" s="396"/>
      <c r="AS778" s="396"/>
      <c r="AT778" s="396"/>
    </row>
    <row r="779" spans="1:46" outlineLevel="1" collapsed="1" x14ac:dyDescent="0.25">
      <c r="A779" s="396"/>
      <c r="B779" s="405"/>
      <c r="C779" s="398">
        <f>INT($C$746)+1</f>
        <v>2</v>
      </c>
      <c r="D779" s="423"/>
      <c r="E779" s="480"/>
      <c r="F779" s="480"/>
      <c r="G779" s="423"/>
      <c r="H779" s="483" t="s">
        <v>684</v>
      </c>
      <c r="I779" s="441"/>
      <c r="J779" s="441"/>
      <c r="K779" s="411"/>
      <c r="L779" s="411"/>
      <c r="M779" s="411"/>
      <c r="N779" s="411"/>
      <c r="O779" s="411"/>
      <c r="P779" s="411"/>
      <c r="Q779" s="411"/>
      <c r="R779" s="411"/>
      <c r="S779" s="411"/>
      <c r="T779" s="411"/>
      <c r="U779" s="411"/>
      <c r="V779" s="411"/>
      <c r="W779" s="411"/>
      <c r="X779" s="411"/>
      <c r="Y779" s="411"/>
      <c r="Z779" s="472"/>
      <c r="AA779" s="472"/>
      <c r="AB779" s="472"/>
      <c r="AC779" s="472"/>
      <c r="AD779" s="472"/>
      <c r="AE779" s="472"/>
      <c r="AF779" s="472"/>
      <c r="AG779" s="472"/>
      <c r="AH779" s="472"/>
      <c r="AI779" s="472"/>
      <c r="AJ779" s="472"/>
      <c r="AK779" s="472"/>
      <c r="AL779" s="472"/>
      <c r="AM779" s="472"/>
      <c r="AN779" s="472"/>
      <c r="AO779" s="472"/>
      <c r="AP779" s="423"/>
      <c r="AQ779" s="408"/>
      <c r="AR779" s="396"/>
      <c r="AS779" s="396"/>
      <c r="AT779" s="396"/>
    </row>
    <row r="780" spans="1:46" ht="5.0999999999999996" hidden="1" customHeight="1" outlineLevel="3" x14ac:dyDescent="0.25">
      <c r="A780" s="396"/>
      <c r="B780" s="405"/>
      <c r="C780" s="398">
        <f>INT($C$746)+3.005</f>
        <v>4.0049999999999999</v>
      </c>
      <c r="D780" s="423" t="s">
        <v>455</v>
      </c>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23"/>
      <c r="AQ780" s="408"/>
      <c r="AR780" s="396"/>
      <c r="AS780" s="396"/>
      <c r="AT780" s="396"/>
    </row>
    <row r="781" spans="1:46" hidden="1" outlineLevel="2" x14ac:dyDescent="0.25">
      <c r="A781" s="396"/>
      <c r="B781" s="405"/>
      <c r="C781" s="398">
        <f>INT($C$746)+2</f>
        <v>3</v>
      </c>
      <c r="D781" s="423"/>
      <c r="E781" s="480"/>
      <c r="F781" s="480"/>
      <c r="G781" s="423"/>
      <c r="H781" s="444" t="s">
        <v>678</v>
      </c>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2" collapsed="1" x14ac:dyDescent="0.25">
      <c r="A782" s="396"/>
      <c r="B782" s="405"/>
      <c r="C782" s="398">
        <f>INT($C$746)+2</f>
        <v>3</v>
      </c>
      <c r="D782" s="423"/>
      <c r="E782" s="480"/>
      <c r="F782" s="480"/>
      <c r="G782" s="423"/>
      <c r="H782" s="496" t="s">
        <v>642</v>
      </c>
      <c r="I782" s="451" t="s">
        <v>685</v>
      </c>
      <c r="J782" s="451"/>
      <c r="K782" s="451" t="s">
        <v>686</v>
      </c>
      <c r="L782" s="451"/>
      <c r="M782" s="451"/>
      <c r="N782" s="557"/>
      <c r="O782" s="451"/>
      <c r="P782" s="451"/>
      <c r="Q782" s="451"/>
      <c r="R782" s="451"/>
      <c r="S782" s="451"/>
      <c r="T782" s="451"/>
      <c r="U782" s="451"/>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t="15" hidden="1" customHeight="1" outlineLevel="3" x14ac:dyDescent="0.25">
      <c r="A783" s="396"/>
      <c r="B783" s="405"/>
      <c r="C783" s="398">
        <f t="shared" ref="C783:C800" si="330">INT($C$746)+3</f>
        <v>4</v>
      </c>
      <c r="D783" s="423"/>
      <c r="E783" s="480">
        <v>0</v>
      </c>
      <c r="F783" s="480"/>
      <c r="G783" s="423"/>
      <c r="H783" s="444" t="str">
        <f>H$260</f>
        <v>Aut</v>
      </c>
      <c r="I783" s="570">
        <v>2</v>
      </c>
      <c r="J783" s="570"/>
      <c r="K783" s="526">
        <f t="shared" ref="K783:M785" si="331">INDEX(i_date_shear_sixg0,($E783*i_s_len+$I783)*i_x_len+1,0)</f>
        <v>44484</v>
      </c>
      <c r="L783" s="526">
        <f t="shared" si="331"/>
        <v>44484</v>
      </c>
      <c r="M783" s="526">
        <f t="shared" si="331"/>
        <v>44484</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0"/>
        <v>4</v>
      </c>
      <c r="D784" s="423"/>
      <c r="E784" s="480">
        <v>1</v>
      </c>
      <c r="F784" s="480"/>
      <c r="G784" s="423"/>
      <c r="H784" s="444" t="str">
        <f>H$261</f>
        <v>Win</v>
      </c>
      <c r="I784" s="570">
        <v>2</v>
      </c>
      <c r="J784" s="570"/>
      <c r="K784" s="526">
        <f t="shared" si="331"/>
        <v>44576</v>
      </c>
      <c r="L784" s="526">
        <f t="shared" si="331"/>
        <v>44576</v>
      </c>
      <c r="M784" s="526">
        <f t="shared" si="331"/>
        <v>44576</v>
      </c>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0"/>
        <v>4</v>
      </c>
      <c r="D785" s="423"/>
      <c r="E785" s="480">
        <v>2</v>
      </c>
      <c r="F785" s="480"/>
      <c r="G785" s="423"/>
      <c r="H785" s="444" t="str">
        <f>H$262</f>
        <v>Spr</v>
      </c>
      <c r="I785" s="570">
        <v>2</v>
      </c>
      <c r="J785" s="570"/>
      <c r="K785" s="526">
        <f t="shared" si="331"/>
        <v>44576</v>
      </c>
      <c r="L785" s="526">
        <f t="shared" si="331"/>
        <v>44576</v>
      </c>
      <c r="M785" s="526">
        <f t="shared" si="331"/>
        <v>44576</v>
      </c>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0"/>
        <v>4</v>
      </c>
      <c r="D786" s="423"/>
      <c r="E786" s="480"/>
      <c r="F786" s="480"/>
      <c r="G786" s="423"/>
      <c r="H786" s="428"/>
      <c r="I786" s="444"/>
      <c r="J786" s="444"/>
      <c r="K786" s="428"/>
      <c r="L786" s="428"/>
      <c r="M786" s="428"/>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0"/>
        <v>4</v>
      </c>
      <c r="D787" s="423"/>
      <c r="E787" s="480"/>
      <c r="F787" s="480"/>
      <c r="G787" s="423"/>
      <c r="H787" s="428"/>
      <c r="I787" s="451" t="s">
        <v>687</v>
      </c>
      <c r="J787" s="450"/>
      <c r="K787" s="451" t="s">
        <v>688</v>
      </c>
      <c r="L787" s="451"/>
      <c r="M787" s="451"/>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0"/>
        <v>4</v>
      </c>
      <c r="D788" s="423"/>
      <c r="E788" s="480">
        <v>0</v>
      </c>
      <c r="F788" s="480"/>
      <c r="G788" s="423"/>
      <c r="H788" s="444" t="str">
        <f>H$260</f>
        <v>Aut</v>
      </c>
      <c r="I788" s="570">
        <v>5</v>
      </c>
      <c r="J788" s="570"/>
      <c r="K788" s="526">
        <f t="shared" ref="K788:M790" si="332">INDEX(i_date_shear_sixg0,($E788*i_s_len+$I788)*i_x_len+1,0)</f>
        <v>45580</v>
      </c>
      <c r="L788" s="526">
        <f t="shared" si="332"/>
        <v>45580</v>
      </c>
      <c r="M788" s="526">
        <f t="shared" si="332"/>
        <v>45580</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0"/>
        <v>4</v>
      </c>
      <c r="D789" s="423"/>
      <c r="E789" s="480">
        <v>1</v>
      </c>
      <c r="F789" s="480"/>
      <c r="G789" s="423"/>
      <c r="H789" s="444" t="str">
        <f>H$261</f>
        <v>Win</v>
      </c>
      <c r="I789" s="570">
        <v>5</v>
      </c>
      <c r="J789" s="570"/>
      <c r="K789" s="526">
        <f t="shared" si="332"/>
        <v>45672</v>
      </c>
      <c r="L789" s="526">
        <f t="shared" si="332"/>
        <v>45672</v>
      </c>
      <c r="M789" s="526">
        <f t="shared" si="332"/>
        <v>45672</v>
      </c>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0"/>
        <v>4</v>
      </c>
      <c r="D790" s="423"/>
      <c r="E790" s="480">
        <v>2</v>
      </c>
      <c r="F790" s="480"/>
      <c r="G790" s="423"/>
      <c r="H790" s="444" t="str">
        <f>H$262</f>
        <v>Spr</v>
      </c>
      <c r="I790" s="570">
        <v>5</v>
      </c>
      <c r="J790" s="570"/>
      <c r="K790" s="526">
        <f t="shared" si="332"/>
        <v>45672</v>
      </c>
      <c r="L790" s="526">
        <f t="shared" si="332"/>
        <v>45672</v>
      </c>
      <c r="M790" s="526">
        <f t="shared" si="332"/>
        <v>45672</v>
      </c>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0"/>
        <v>4</v>
      </c>
      <c r="D791" s="423"/>
      <c r="E791" s="480"/>
      <c r="F791" s="480"/>
      <c r="G791" s="423"/>
      <c r="H791" s="428"/>
      <c r="I791" s="444"/>
      <c r="J791" s="444"/>
      <c r="K791" s="428"/>
      <c r="L791" s="428"/>
      <c r="M791" s="428"/>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0"/>
        <v>4</v>
      </c>
      <c r="D792" s="423"/>
      <c r="E792" s="480"/>
      <c r="F792" s="480"/>
      <c r="G792" s="423"/>
      <c r="H792" s="428"/>
      <c r="I792" s="428"/>
      <c r="J792" s="428"/>
      <c r="K792" s="451" t="s">
        <v>813</v>
      </c>
      <c r="L792" s="451"/>
      <c r="M792" s="451"/>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0"/>
        <v>4</v>
      </c>
      <c r="D793" s="423"/>
      <c r="E793" s="480"/>
      <c r="F793" s="480"/>
      <c r="G793" s="423"/>
      <c r="H793" s="444" t="str">
        <f>H$260</f>
        <v>Aut</v>
      </c>
      <c r="I793" s="428"/>
      <c r="J793" s="428"/>
      <c r="K793" s="634">
        <v>1550</v>
      </c>
      <c r="L793" s="634">
        <v>1550</v>
      </c>
      <c r="M793" s="634">
        <v>1550</v>
      </c>
      <c r="N793" s="428"/>
      <c r="O793" s="428" t="s">
        <v>823</v>
      </c>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0"/>
        <v>4</v>
      </c>
      <c r="D794" s="423"/>
      <c r="E794" s="480"/>
      <c r="F794" s="480"/>
      <c r="G794" s="423"/>
      <c r="H794" s="444" t="str">
        <f>H$261</f>
        <v>Win</v>
      </c>
      <c r="I794" s="428"/>
      <c r="J794" s="428"/>
      <c r="K794" s="634">
        <v>1550</v>
      </c>
      <c r="L794" s="634">
        <v>1550</v>
      </c>
      <c r="M794" s="634">
        <v>1550</v>
      </c>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0"/>
        <v>4</v>
      </c>
      <c r="D795" s="423"/>
      <c r="E795" s="480"/>
      <c r="F795" s="480"/>
      <c r="G795" s="423"/>
      <c r="H795" s="444" t="str">
        <f>H$262</f>
        <v>Spr</v>
      </c>
      <c r="I795" s="428"/>
      <c r="J795" s="428"/>
      <c r="K795" s="634">
        <v>1550</v>
      </c>
      <c r="L795" s="634">
        <v>1550</v>
      </c>
      <c r="M795" s="634">
        <v>1550</v>
      </c>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0"/>
        <v>4</v>
      </c>
      <c r="D796" s="423"/>
      <c r="E796" s="480"/>
      <c r="F796" s="480"/>
      <c r="G796" s="423"/>
      <c r="H796" s="428"/>
      <c r="I796" s="444"/>
      <c r="J796" s="444"/>
      <c r="K796" s="428"/>
      <c r="L796" s="428"/>
      <c r="M796" s="428"/>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0"/>
        <v>4</v>
      </c>
      <c r="D797" s="423"/>
      <c r="E797" s="480"/>
      <c r="F797" s="480"/>
      <c r="G797" s="423"/>
      <c r="H797" s="428"/>
      <c r="I797" s="428"/>
      <c r="J797" s="428"/>
      <c r="K797" s="451" t="s">
        <v>689</v>
      </c>
      <c r="L797" s="451"/>
      <c r="M797" s="451"/>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0"/>
        <v>4</v>
      </c>
      <c r="D798" s="423"/>
      <c r="E798" s="480"/>
      <c r="F798" s="480"/>
      <c r="G798" s="423"/>
      <c r="H798" s="444" t="str">
        <f>H$260</f>
        <v>Aut</v>
      </c>
      <c r="I798" s="428"/>
      <c r="J798" s="428"/>
      <c r="K798" s="571">
        <f>(K788-K783)/30.5</f>
        <v>35.934426229508198</v>
      </c>
      <c r="L798" s="571">
        <f>(L788-L783)/30.5</f>
        <v>35.934426229508198</v>
      </c>
      <c r="M798" s="571">
        <f>(M788-M783)/30.5</f>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idden="1" outlineLevel="3" x14ac:dyDescent="0.25">
      <c r="A799" s="396"/>
      <c r="B799" s="405"/>
      <c r="C799" s="398">
        <f t="shared" si="330"/>
        <v>4</v>
      </c>
      <c r="D799" s="423"/>
      <c r="E799" s="480"/>
      <c r="F799" s="480"/>
      <c r="G799" s="423"/>
      <c r="H799" s="444" t="str">
        <f>H$261</f>
        <v>Win</v>
      </c>
      <c r="I799" s="428"/>
      <c r="J799" s="428"/>
      <c r="K799" s="571">
        <f t="shared" ref="K799:M800" si="333">(K789-K784)/30.5</f>
        <v>35.934426229508198</v>
      </c>
      <c r="L799" s="571">
        <f t="shared" si="333"/>
        <v>35.934426229508198</v>
      </c>
      <c r="M799" s="571">
        <f t="shared" si="333"/>
        <v>35.934426229508198</v>
      </c>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3"/>
      <c r="AQ799" s="408"/>
      <c r="AR799" s="396"/>
      <c r="AS799" s="396"/>
      <c r="AT799" s="396"/>
    </row>
    <row r="800" spans="1:46" hidden="1" outlineLevel="3" x14ac:dyDescent="0.25">
      <c r="A800" s="396"/>
      <c r="B800" s="405"/>
      <c r="C800" s="398">
        <f t="shared" si="330"/>
        <v>4</v>
      </c>
      <c r="D800" s="423"/>
      <c r="E800" s="480"/>
      <c r="F800" s="480"/>
      <c r="G800" s="423"/>
      <c r="H800" s="444" t="str">
        <f>H$262</f>
        <v>Spr</v>
      </c>
      <c r="I800" s="428"/>
      <c r="J800" s="428"/>
      <c r="K800" s="571">
        <f t="shared" si="333"/>
        <v>35.934426229508198</v>
      </c>
      <c r="L800" s="571">
        <f t="shared" si="333"/>
        <v>35.934426229508198</v>
      </c>
      <c r="M800" s="571">
        <f t="shared" si="333"/>
        <v>35.934426229508198</v>
      </c>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3"/>
      <c r="AQ800" s="408"/>
      <c r="AR800" s="396"/>
      <c r="AS800" s="396"/>
      <c r="AT800" s="396"/>
    </row>
    <row r="801" spans="1:46" ht="5.0999999999999996" hidden="1" customHeight="1" outlineLevel="2" x14ac:dyDescent="0.25">
      <c r="A801" s="396"/>
      <c r="B801" s="405"/>
      <c r="C801" s="398">
        <f>INT($C$746)+2.005</f>
        <v>3.0049999999999999</v>
      </c>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c r="AF801" s="423"/>
      <c r="AG801" s="423"/>
      <c r="AH801" s="423"/>
      <c r="AI801" s="423"/>
      <c r="AJ801" s="423"/>
      <c r="AK801" s="423"/>
      <c r="AL801" s="423"/>
      <c r="AM801" s="423"/>
      <c r="AN801" s="423"/>
      <c r="AO801" s="423"/>
      <c r="AP801" s="423" t="s">
        <v>459</v>
      </c>
      <c r="AQ801" s="408"/>
      <c r="AR801" s="396"/>
      <c r="AS801" s="396"/>
      <c r="AT801" s="396"/>
    </row>
    <row r="802" spans="1:46" ht="5.0999999999999996" hidden="1" customHeight="1" outlineLevel="2" x14ac:dyDescent="0.25">
      <c r="A802" s="396"/>
      <c r="B802" s="405"/>
      <c r="C802" s="398">
        <f>INT($C$746)+2.005</f>
        <v>3.0049999999999999</v>
      </c>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c r="AF802" s="423"/>
      <c r="AG802" s="423"/>
      <c r="AH802" s="423"/>
      <c r="AI802" s="423"/>
      <c r="AJ802" s="423"/>
      <c r="AK802" s="423"/>
      <c r="AL802" s="423"/>
      <c r="AM802" s="423"/>
      <c r="AN802" s="423"/>
      <c r="AO802" s="423"/>
      <c r="AP802" s="423"/>
      <c r="AQ802" s="408"/>
      <c r="AR802" s="396"/>
      <c r="AS802" s="396"/>
      <c r="AT802" s="396"/>
    </row>
    <row r="803" spans="1:46" ht="5.0999999999999996" customHeight="1" outlineLevel="1" x14ac:dyDescent="0.25">
      <c r="A803" s="396"/>
      <c r="B803" s="433"/>
      <c r="C803" s="434">
        <f>INT($C$746)+1.005</f>
        <v>2.0049999999999999</v>
      </c>
      <c r="D803" s="435"/>
      <c r="E803" s="435"/>
      <c r="F803" s="435"/>
      <c r="G803" s="435"/>
      <c r="H803" s="435"/>
      <c r="I803" s="435"/>
      <c r="J803" s="435"/>
      <c r="K803" s="435"/>
      <c r="L803" s="435"/>
      <c r="M803" s="435"/>
      <c r="N803" s="435"/>
      <c r="O803" s="435"/>
      <c r="P803" s="435"/>
      <c r="Q803" s="435"/>
      <c r="R803" s="435"/>
      <c r="S803" s="435"/>
      <c r="T803" s="435"/>
      <c r="U803" s="435"/>
      <c r="V803" s="435"/>
      <c r="W803" s="435"/>
      <c r="X803" s="435"/>
      <c r="Y803" s="435"/>
      <c r="Z803" s="435"/>
      <c r="AA803" s="435"/>
      <c r="AB803" s="435"/>
      <c r="AC803" s="435"/>
      <c r="AD803" s="435"/>
      <c r="AE803" s="435"/>
      <c r="AF803" s="435"/>
      <c r="AG803" s="435"/>
      <c r="AH803" s="435"/>
      <c r="AI803" s="435"/>
      <c r="AJ803" s="435"/>
      <c r="AK803" s="435"/>
      <c r="AL803" s="435"/>
      <c r="AM803" s="435"/>
      <c r="AN803" s="435"/>
      <c r="AO803" s="435"/>
      <c r="AP803" s="435"/>
      <c r="AQ803" s="436" t="s">
        <v>130</v>
      </c>
      <c r="AR803" s="396"/>
      <c r="AS803" s="396"/>
      <c r="AT803" s="396"/>
    </row>
    <row r="804" spans="1:46" ht="5.0999999999999996" customHeight="1" collapsed="1" x14ac:dyDescent="0.25">
      <c r="A804" s="396"/>
      <c r="B804" s="437"/>
      <c r="C804" s="438">
        <f>INT($C$746)+0.005</f>
        <v>1.0049999999999999</v>
      </c>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c r="AA804" s="437"/>
      <c r="AB804" s="437"/>
      <c r="AC804" s="437"/>
      <c r="AD804" s="437"/>
      <c r="AE804" s="437"/>
      <c r="AF804" s="437"/>
      <c r="AG804" s="437"/>
      <c r="AH804" s="437"/>
      <c r="AI804" s="437"/>
      <c r="AJ804" s="437"/>
      <c r="AK804" s="437"/>
      <c r="AL804" s="437"/>
      <c r="AM804" s="437"/>
      <c r="AN804" s="437"/>
      <c r="AO804" s="437"/>
      <c r="AP804" s="437"/>
      <c r="AQ804" s="437"/>
      <c r="AR804" s="396"/>
      <c r="AS804" s="396"/>
      <c r="AT804" s="396"/>
    </row>
    <row r="805" spans="1:46" hidden="1" outlineLevel="2" x14ac:dyDescent="0.25">
      <c r="A805" s="396"/>
      <c r="B805" s="396"/>
      <c r="C805" s="398">
        <f>INT($C$746)+2</f>
        <v>3</v>
      </c>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c r="AA805" s="396"/>
      <c r="AB805" s="396"/>
      <c r="AC805" s="396"/>
      <c r="AD805" s="396"/>
      <c r="AE805" s="396"/>
      <c r="AF805" s="396"/>
      <c r="AG805" s="396"/>
      <c r="AH805" s="396"/>
      <c r="AI805" s="396"/>
      <c r="AJ805" s="396"/>
      <c r="AK805" s="396"/>
      <c r="AL805" s="396"/>
      <c r="AM805" s="396"/>
      <c r="AN805" s="396"/>
      <c r="AO805" s="396"/>
      <c r="AP805" s="396"/>
      <c r="AQ805" s="396"/>
      <c r="AR805" s="396"/>
      <c r="AS805" s="396"/>
      <c r="AT805" s="396"/>
    </row>
    <row r="806" spans="1:46" hidden="1" outlineLevel="2" x14ac:dyDescent="0.25">
      <c r="A806" s="396"/>
      <c r="B806" s="396"/>
      <c r="C806" s="398">
        <f>INT($C$810)+2</f>
        <v>3</v>
      </c>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c r="AA806" s="396"/>
      <c r="AB806" s="396"/>
      <c r="AC806" s="396"/>
      <c r="AD806" s="396"/>
      <c r="AE806" s="396"/>
      <c r="AF806" s="396"/>
      <c r="AG806" s="396"/>
      <c r="AH806" s="396"/>
      <c r="AI806" s="396"/>
      <c r="AJ806" s="396"/>
      <c r="AK806" s="396"/>
      <c r="AL806" s="396"/>
      <c r="AM806" s="396"/>
      <c r="AN806" s="396"/>
      <c r="AO806" s="396"/>
      <c r="AP806" s="396"/>
      <c r="AQ806" s="396"/>
      <c r="AR806" s="396"/>
      <c r="AS806" s="396"/>
      <c r="AT806" s="396"/>
    </row>
    <row r="807" spans="1:46" ht="5.0999999999999996" customHeight="1" thickBot="1" x14ac:dyDescent="0.3">
      <c r="A807" s="396"/>
      <c r="B807" s="399"/>
      <c r="C807" s="400">
        <f>INT($C$810)+0.005</f>
        <v>1.0049999999999999</v>
      </c>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6"/>
      <c r="AS807" s="396"/>
      <c r="AT807" s="396"/>
    </row>
    <row r="808" spans="1:46" ht="5.0999999999999996" customHeight="1" outlineLevel="1" collapsed="1" x14ac:dyDescent="0.25">
      <c r="A808" s="396"/>
      <c r="B808" s="401" t="s">
        <v>0</v>
      </c>
      <c r="C808" s="402">
        <f>INT($C$810)+1.005</f>
        <v>2.0049999999999999</v>
      </c>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c r="AF808" s="403"/>
      <c r="AG808" s="403"/>
      <c r="AH808" s="403"/>
      <c r="AI808" s="403"/>
      <c r="AJ808" s="403"/>
      <c r="AK808" s="403"/>
      <c r="AL808" s="403"/>
      <c r="AM808" s="403"/>
      <c r="AN808" s="403"/>
      <c r="AO808" s="403"/>
      <c r="AP808" s="403"/>
      <c r="AQ808" s="404"/>
      <c r="AR808" s="396"/>
      <c r="AS808" s="396"/>
      <c r="AT808" s="396"/>
    </row>
    <row r="809" spans="1:46" hidden="1" outlineLevel="4" x14ac:dyDescent="0.25">
      <c r="A809" s="396"/>
      <c r="B809" s="405"/>
      <c r="C809" s="398">
        <f>INT(MAX($C$829:$C$859))+1</f>
        <v>6</v>
      </c>
      <c r="D809" s="406"/>
      <c r="E809" s="406"/>
      <c r="F809" s="406"/>
      <c r="G809" s="406"/>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7"/>
      <c r="AP809" s="406"/>
      <c r="AQ809" s="408"/>
      <c r="AR809" s="396"/>
      <c r="AS809" s="396"/>
      <c r="AT809" s="396"/>
    </row>
    <row r="810" spans="1:46" ht="20.100000000000001" customHeight="1" x14ac:dyDescent="0.25">
      <c r="A810" s="396"/>
      <c r="B810" s="405"/>
      <c r="C810" s="398">
        <v>1.02</v>
      </c>
      <c r="D810" s="409"/>
      <c r="E810" s="473" t="s">
        <v>446</v>
      </c>
      <c r="F810" s="474"/>
      <c r="G810" s="410"/>
      <c r="H810" s="912" t="str">
        <f>COUNTIFS($B$1:$B810, "«")&amp;" Sheep: Young at Foot and Offspring sale times &amp; shearing of sale animals"</f>
        <v>5 Sheep: Young at Foot and Offspring sale times &amp; shearing of sale animals</v>
      </c>
      <c r="I810" s="439"/>
      <c r="J810" s="439"/>
      <c r="K810" s="439"/>
      <c r="L810" s="439"/>
      <c r="M810" s="439"/>
      <c r="N810" s="439"/>
      <c r="O810" s="439"/>
      <c r="P810" s="439"/>
      <c r="Q810" s="439"/>
      <c r="R810" s="439"/>
      <c r="S810" s="439"/>
      <c r="T810" s="439"/>
      <c r="U810" s="439"/>
      <c r="V810" s="439"/>
      <c r="W810" s="439"/>
      <c r="X810" s="439"/>
      <c r="Y810" s="439"/>
      <c r="Z810" s="439"/>
      <c r="AA810" s="567"/>
      <c r="AB810" s="567"/>
      <c r="AC810" s="567"/>
      <c r="AD810" s="439"/>
      <c r="AE810" s="439"/>
      <c r="AF810" s="439"/>
      <c r="AG810" s="439"/>
      <c r="AH810" s="439"/>
      <c r="AI810" s="439"/>
      <c r="AJ810" s="439"/>
      <c r="AK810" s="439"/>
      <c r="AL810" s="439"/>
      <c r="AM810" s="439"/>
      <c r="AN810" s="439"/>
      <c r="AO810" s="439"/>
      <c r="AP810" s="476"/>
      <c r="AQ810" s="408"/>
      <c r="AR810" s="396"/>
      <c r="AS810" s="396"/>
      <c r="AT810" s="396"/>
    </row>
    <row r="811" spans="1:46" ht="37.5" outlineLevel="1" collapsed="1" x14ac:dyDescent="0.25">
      <c r="A811" s="396"/>
      <c r="B811" s="405"/>
      <c r="C811" s="398">
        <f>INT($C$810)+1.02</f>
        <v>2.02</v>
      </c>
      <c r="D811" s="409"/>
      <c r="E811" s="473" t="s">
        <v>448</v>
      </c>
      <c r="F811" s="477">
        <v>1</v>
      </c>
      <c r="G811" s="414"/>
      <c r="H811" s="572" t="s">
        <v>690</v>
      </c>
      <c r="I811" s="416"/>
      <c r="J811" s="416"/>
      <c r="K811" s="416"/>
      <c r="L811" s="416"/>
      <c r="M811" s="416"/>
      <c r="N811" s="416"/>
      <c r="O811" s="416"/>
      <c r="P811" s="416"/>
      <c r="Q811" s="416"/>
      <c r="R811" s="416"/>
      <c r="S811" s="416"/>
      <c r="T811" s="416"/>
      <c r="U811" s="416"/>
      <c r="V811" s="416"/>
      <c r="W811" s="416"/>
      <c r="X811" s="416"/>
      <c r="Y811" s="416"/>
      <c r="Z811" s="416"/>
      <c r="AA811" s="568"/>
      <c r="AB811" s="568"/>
      <c r="AC811" s="568"/>
      <c r="AD811" s="416"/>
      <c r="AE811" s="416"/>
      <c r="AF811" s="416"/>
      <c r="AG811" s="416"/>
      <c r="AH811" s="416"/>
      <c r="AI811" s="416"/>
      <c r="AJ811" s="416"/>
      <c r="AK811" s="416"/>
      <c r="AL811" s="416"/>
      <c r="AM811" s="416"/>
      <c r="AN811" s="416"/>
      <c r="AO811" s="416"/>
      <c r="AP811" s="479"/>
      <c r="AQ811" s="408"/>
      <c r="AR811" s="396"/>
      <c r="AS811" s="396"/>
      <c r="AT811" s="396"/>
    </row>
    <row r="812" spans="1:46" ht="5.0999999999999996" hidden="1" customHeight="1" outlineLevel="2" x14ac:dyDescent="0.25">
      <c r="A812" s="396"/>
      <c r="B812" s="405"/>
      <c r="C812" s="398">
        <f>INT($C$810)+2.005</f>
        <v>3.0049999999999999</v>
      </c>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8"/>
      <c r="AR812" s="396"/>
      <c r="AS812" s="396"/>
      <c r="AT812" s="396"/>
    </row>
    <row r="813" spans="1:46" hidden="1" outlineLevel="2" x14ac:dyDescent="0.25">
      <c r="A813" s="396"/>
      <c r="B813" s="405"/>
      <c r="C813" s="398">
        <f>INT($C$810)+2</f>
        <v>3</v>
      </c>
      <c r="D813" s="406"/>
      <c r="E813" s="480"/>
      <c r="F813" s="480"/>
      <c r="G813" s="406"/>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06"/>
      <c r="AQ813" s="408"/>
      <c r="AR813" s="396"/>
      <c r="AS813" s="396"/>
      <c r="AT813" s="396"/>
    </row>
    <row r="814" spans="1:46" hidden="1" outlineLevel="2" x14ac:dyDescent="0.25">
      <c r="A814" s="396"/>
      <c r="B814" s="405"/>
      <c r="C814" s="398">
        <f>INT($C$810)+2</f>
        <v>3</v>
      </c>
      <c r="D814" s="406"/>
      <c r="E814" s="480"/>
      <c r="F814" s="480"/>
      <c r="G814" s="406"/>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c r="AN814" s="421"/>
      <c r="AO814" s="421"/>
      <c r="AP814" s="406"/>
      <c r="AQ814" s="408"/>
      <c r="AR814" s="396"/>
      <c r="AS814" s="396"/>
      <c r="AT814" s="396"/>
    </row>
    <row r="815" spans="1:46" ht="30" hidden="1" outlineLevel="2" x14ac:dyDescent="0.25">
      <c r="A815" s="396"/>
      <c r="B815" s="405"/>
      <c r="C815" s="398">
        <f>INT($C$810)+2</f>
        <v>3</v>
      </c>
      <c r="D815" s="406"/>
      <c r="E815" s="480"/>
      <c r="F815" s="480"/>
      <c r="G815" s="406"/>
      <c r="H815" s="421"/>
      <c r="I815" s="421"/>
      <c r="J815" s="421"/>
      <c r="K815" s="481" t="s">
        <v>492</v>
      </c>
      <c r="L815" s="481"/>
      <c r="M815" s="481"/>
      <c r="N815" s="481"/>
      <c r="O815" s="481" t="str">
        <f>K815</f>
        <v>Offspring</v>
      </c>
      <c r="P815" s="481"/>
      <c r="Q815" s="481"/>
      <c r="R815" s="481"/>
      <c r="S815" s="481" t="str">
        <f>O815</f>
        <v>Offspring</v>
      </c>
      <c r="T815" s="481"/>
      <c r="U815" s="481"/>
      <c r="V815" s="481"/>
      <c r="W815" s="421"/>
      <c r="X815" s="421"/>
      <c r="Y815" s="421"/>
      <c r="Z815" s="421"/>
      <c r="AA815" s="421"/>
      <c r="AB815" s="421"/>
      <c r="AC815" s="421"/>
      <c r="AD815" s="421" t="str">
        <f>K815</f>
        <v>Offspring</v>
      </c>
      <c r="AE815" s="421"/>
      <c r="AF815" s="421"/>
      <c r="AG815" s="421"/>
      <c r="AH815" s="421" t="str">
        <f>O815</f>
        <v>Offspring</v>
      </c>
      <c r="AI815" s="421"/>
      <c r="AJ815" s="421"/>
      <c r="AK815" s="421"/>
      <c r="AL815" s="421" t="str">
        <f>S815</f>
        <v>Offspring</v>
      </c>
      <c r="AM815" s="421"/>
      <c r="AN815" s="421"/>
      <c r="AO815" s="421"/>
      <c r="AP815" s="406"/>
      <c r="AQ815" s="408"/>
      <c r="AR815" s="396"/>
      <c r="AS815" s="396"/>
      <c r="AT815" s="396"/>
    </row>
    <row r="816" spans="1:46" hidden="1" outlineLevel="2" x14ac:dyDescent="0.25">
      <c r="A816" s="396"/>
      <c r="B816" s="405"/>
      <c r="C816" s="398">
        <f>INT($C$810)+2</f>
        <v>3</v>
      </c>
      <c r="D816" s="406"/>
      <c r="E816" s="480"/>
      <c r="F816" s="480"/>
      <c r="G816" s="406"/>
      <c r="H816" s="421"/>
      <c r="I816" s="421"/>
      <c r="J816" s="421"/>
      <c r="K816" s="470" t="s">
        <v>559</v>
      </c>
      <c r="L816" s="470" t="s">
        <v>560</v>
      </c>
      <c r="M816" s="470" t="s">
        <v>561</v>
      </c>
      <c r="N816" s="470" t="s">
        <v>562</v>
      </c>
      <c r="O816" s="421" t="str">
        <f>K816</f>
        <v>BBB</v>
      </c>
      <c r="P816" s="421" t="str">
        <f>L816</f>
        <v>BBM</v>
      </c>
      <c r="Q816" s="421" t="str">
        <f>M816</f>
        <v>BBT</v>
      </c>
      <c r="R816" s="421" t="str">
        <f>N816</f>
        <v>BMT</v>
      </c>
      <c r="S816" s="421" t="str">
        <f>O816</f>
        <v>BBB</v>
      </c>
      <c r="T816" s="421" t="str">
        <f>P816</f>
        <v>BBM</v>
      </c>
      <c r="U816" s="421" t="str">
        <f>Q816</f>
        <v>BBT</v>
      </c>
      <c r="V816" s="421" t="str">
        <f>R816</f>
        <v>BMT</v>
      </c>
      <c r="W816" s="421"/>
      <c r="X816" s="421"/>
      <c r="Y816" s="421"/>
      <c r="Z816" s="421"/>
      <c r="AA816" s="421"/>
      <c r="AB816" s="421"/>
      <c r="AC816" s="421"/>
      <c r="AD816" s="421" t="str">
        <f>K816</f>
        <v>BBB</v>
      </c>
      <c r="AE816" s="421" t="str">
        <f>L816</f>
        <v>BBM</v>
      </c>
      <c r="AF816" s="421" t="str">
        <f>M816</f>
        <v>BBT</v>
      </c>
      <c r="AG816" s="421" t="str">
        <f>N816</f>
        <v>BMT</v>
      </c>
      <c r="AH816" s="421" t="str">
        <f>O816</f>
        <v>BBB</v>
      </c>
      <c r="AI816" s="421" t="str">
        <f>P816</f>
        <v>BBM</v>
      </c>
      <c r="AJ816" s="421" t="str">
        <f>Q816</f>
        <v>BBT</v>
      </c>
      <c r="AK816" s="421" t="str">
        <f>R816</f>
        <v>BMT</v>
      </c>
      <c r="AL816" s="421" t="str">
        <f>S816</f>
        <v>BBB</v>
      </c>
      <c r="AM816" s="421" t="str">
        <f>T816</f>
        <v>BBM</v>
      </c>
      <c r="AN816" s="421" t="str">
        <f>U816</f>
        <v>BBT</v>
      </c>
      <c r="AO816" s="421" t="str">
        <f>V816</f>
        <v>BMT</v>
      </c>
      <c r="AP816" s="406"/>
      <c r="AQ816" s="408"/>
      <c r="AR816" s="396"/>
      <c r="AS816" s="396"/>
      <c r="AT816" s="396"/>
    </row>
    <row r="817" spans="1:46" ht="11.45" hidden="1" customHeight="1" outlineLevel="2" collapsed="1" x14ac:dyDescent="0.25">
      <c r="A817" s="396"/>
      <c r="B817" s="405" t="s">
        <v>452</v>
      </c>
      <c r="C817" s="398">
        <f>INT($C$810)+2.01</f>
        <v>3.01</v>
      </c>
      <c r="D817" s="406"/>
      <c r="E817" s="406"/>
      <c r="F817" s="406"/>
      <c r="G817" s="406"/>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c r="AN817" s="421"/>
      <c r="AO817" s="421"/>
      <c r="AP817" s="406"/>
      <c r="AQ817" s="408"/>
      <c r="AR817" s="396"/>
      <c r="AS817" s="396"/>
      <c r="AT817" s="396"/>
    </row>
    <row r="818" spans="1:46" hidden="1" outlineLevel="4" x14ac:dyDescent="0.25">
      <c r="A818" s="396"/>
      <c r="B818" s="405"/>
      <c r="C818" s="398">
        <f>INT(MAX($C$829:$C$859))+1</f>
        <v>6</v>
      </c>
      <c r="D818" s="423"/>
      <c r="E818" s="480"/>
      <c r="F818" s="480"/>
      <c r="G818" s="423"/>
      <c r="H818" s="480"/>
      <c r="I818" s="480"/>
      <c r="J818" s="480"/>
      <c r="K818" s="480"/>
      <c r="L818" s="480"/>
      <c r="M818" s="480"/>
      <c r="N818" s="480"/>
      <c r="O818" s="480"/>
      <c r="P818" s="480"/>
      <c r="Q818" s="480"/>
      <c r="R818" s="480"/>
      <c r="S818" s="480"/>
      <c r="T818" s="480"/>
      <c r="U818" s="480"/>
      <c r="V818" s="480"/>
      <c r="W818" s="480"/>
      <c r="X818" s="480"/>
      <c r="Y818" s="480"/>
      <c r="Z818" s="480"/>
      <c r="AA818" s="480"/>
      <c r="AB818" s="480"/>
      <c r="AC818" s="480"/>
      <c r="AD818" s="480"/>
      <c r="AE818" s="480"/>
      <c r="AF818" s="480"/>
      <c r="AG818" s="480"/>
      <c r="AH818" s="480"/>
      <c r="AI818" s="480"/>
      <c r="AJ818" s="480"/>
      <c r="AK818" s="480"/>
      <c r="AL818" s="480"/>
      <c r="AM818" s="480"/>
      <c r="AN818" s="480"/>
      <c r="AO818" s="480"/>
      <c r="AP818" s="423"/>
      <c r="AQ818" s="408"/>
      <c r="AR818" s="396"/>
      <c r="AS818" s="396"/>
      <c r="AT818" s="396"/>
    </row>
    <row r="819" spans="1:46" hidden="1" outlineLevel="4" x14ac:dyDescent="0.25">
      <c r="A819" s="396"/>
      <c r="B819" s="405" t="s">
        <v>453</v>
      </c>
      <c r="C819" s="398">
        <f>INT(MAX($C$829:$C$859))+1</f>
        <v>6</v>
      </c>
      <c r="D819" s="423" t="s">
        <v>454</v>
      </c>
      <c r="E819" s="480"/>
      <c r="F819" s="480"/>
      <c r="G819" s="423"/>
      <c r="H819" s="480"/>
      <c r="I819" s="480"/>
      <c r="J819" s="480"/>
      <c r="K819" s="480"/>
      <c r="L819" s="480"/>
      <c r="M819" s="480"/>
      <c r="N819" s="480"/>
      <c r="O819" s="480"/>
      <c r="P819" s="480"/>
      <c r="Q819" s="480"/>
      <c r="R819" s="480"/>
      <c r="S819" s="480"/>
      <c r="T819" s="480"/>
      <c r="U819" s="480"/>
      <c r="V819" s="480"/>
      <c r="W819" s="480"/>
      <c r="X819" s="480"/>
      <c r="Y819" s="480"/>
      <c r="Z819" s="480"/>
      <c r="AA819" s="480"/>
      <c r="AB819" s="480"/>
      <c r="AC819" s="480"/>
      <c r="AD819" s="480"/>
      <c r="AE819" s="480"/>
      <c r="AF819" s="480"/>
      <c r="AG819" s="480"/>
      <c r="AH819" s="480"/>
      <c r="AI819" s="480"/>
      <c r="AJ819" s="480"/>
      <c r="AK819" s="480"/>
      <c r="AL819" s="480"/>
      <c r="AM819" s="480"/>
      <c r="AN819" s="480"/>
      <c r="AO819" s="480"/>
      <c r="AP819" s="423"/>
      <c r="AQ819" s="408"/>
      <c r="AR819" s="396"/>
      <c r="AS819" s="396"/>
      <c r="AT819" s="396"/>
    </row>
    <row r="820" spans="1:46" outlineLevel="1" collapsed="1" x14ac:dyDescent="0.25">
      <c r="A820" s="396"/>
      <c r="B820" s="405"/>
      <c r="C820" s="398">
        <f>INT($C$810)+1</f>
        <v>2</v>
      </c>
      <c r="D820" s="423"/>
      <c r="E820" s="480"/>
      <c r="F820" s="480"/>
      <c r="G820" s="423"/>
      <c r="H820" s="483" t="s">
        <v>691</v>
      </c>
      <c r="I820" s="441"/>
      <c r="J820" s="411"/>
      <c r="K820" s="411"/>
      <c r="L820" s="411"/>
      <c r="M820" s="411"/>
      <c r="N820" s="411"/>
      <c r="O820" s="411"/>
      <c r="P820" s="411"/>
      <c r="Q820" s="411"/>
      <c r="R820" s="411"/>
      <c r="S820" s="411"/>
      <c r="T820" s="411"/>
      <c r="U820" s="411"/>
      <c r="V820" s="411"/>
      <c r="W820" s="411"/>
      <c r="X820" s="411"/>
      <c r="Y820" s="472"/>
      <c r="Z820" s="472"/>
      <c r="AA820" s="472"/>
      <c r="AB820" s="472"/>
      <c r="AC820" s="472"/>
      <c r="AD820" s="472"/>
      <c r="AE820" s="472"/>
      <c r="AF820" s="472"/>
      <c r="AG820" s="472"/>
      <c r="AH820" s="472"/>
      <c r="AI820" s="472"/>
      <c r="AJ820" s="472"/>
      <c r="AK820" s="472"/>
      <c r="AL820" s="472"/>
      <c r="AM820" s="472"/>
      <c r="AN820" s="472"/>
      <c r="AO820" s="472"/>
      <c r="AP820" s="423"/>
      <c r="AQ820" s="408"/>
      <c r="AR820" s="396"/>
      <c r="AS820" s="396"/>
      <c r="AT820" s="396"/>
    </row>
    <row r="821" spans="1:46" ht="5.0999999999999996" hidden="1" customHeight="1" outlineLevel="3" x14ac:dyDescent="0.25">
      <c r="A821" s="396"/>
      <c r="B821" s="405"/>
      <c r="C821" s="398">
        <f>INT($C$810)+3.005</f>
        <v>4.0049999999999999</v>
      </c>
      <c r="D821" s="423" t="s">
        <v>455</v>
      </c>
      <c r="E821" s="423"/>
      <c r="F821" s="423"/>
      <c r="G821" s="423"/>
      <c r="H821" s="484"/>
      <c r="I821" s="484"/>
      <c r="J821" s="484"/>
      <c r="K821" s="484"/>
      <c r="L821" s="484"/>
      <c r="M821" s="484"/>
      <c r="N821" s="484"/>
      <c r="O821" s="484"/>
      <c r="P821" s="484"/>
      <c r="Q821" s="484"/>
      <c r="R821" s="484"/>
      <c r="S821" s="484"/>
      <c r="T821" s="484"/>
      <c r="U821" s="484"/>
      <c r="V821" s="484"/>
      <c r="W821" s="484"/>
      <c r="X821" s="484"/>
      <c r="Y821" s="484"/>
      <c r="Z821" s="484"/>
      <c r="AA821" s="484"/>
      <c r="AB821" s="425"/>
      <c r="AC821" s="425"/>
      <c r="AD821" s="425"/>
      <c r="AE821" s="425"/>
      <c r="AF821" s="425"/>
      <c r="AG821" s="425"/>
      <c r="AH821" s="425"/>
      <c r="AI821" s="425"/>
      <c r="AJ821" s="425"/>
      <c r="AK821" s="425"/>
      <c r="AL821" s="425"/>
      <c r="AM821" s="425"/>
      <c r="AN821" s="425"/>
      <c r="AO821" s="425"/>
      <c r="AP821" s="423"/>
      <c r="AQ821" s="408"/>
      <c r="AR821" s="396"/>
      <c r="AS821" s="396"/>
      <c r="AT821" s="396"/>
    </row>
    <row r="822" spans="1:46" hidden="1" outlineLevel="2" x14ac:dyDescent="0.25">
      <c r="A822" s="396"/>
      <c r="B822" s="405"/>
      <c r="C822" s="398">
        <f>INT($C$810)+2</f>
        <v>3</v>
      </c>
      <c r="D822" s="423"/>
      <c r="E822" s="480"/>
      <c r="F822" s="480"/>
      <c r="G822" s="423"/>
      <c r="H822" s="428"/>
      <c r="I822" s="428"/>
      <c r="J822" s="428"/>
      <c r="K822" s="444"/>
      <c r="L822" s="431">
        <v>3</v>
      </c>
      <c r="M822" s="428"/>
      <c r="N822" s="428"/>
      <c r="O822" s="428"/>
      <c r="P822" s="428"/>
      <c r="Q822" s="428"/>
      <c r="R822" s="428"/>
      <c r="S822" s="428"/>
      <c r="T822" s="428"/>
      <c r="U822" s="428"/>
      <c r="V822" s="428"/>
      <c r="W822" s="428"/>
      <c r="X822" s="428"/>
      <c r="Y822" s="428"/>
      <c r="Z822" s="428"/>
      <c r="AA822" s="428"/>
      <c r="AB822" s="428"/>
      <c r="AC822" s="428"/>
      <c r="AD822" s="573" t="s">
        <v>692</v>
      </c>
      <c r="AE822" s="428"/>
      <c r="AF822" s="428"/>
      <c r="AG822" s="428"/>
      <c r="AH822" s="428"/>
      <c r="AI822" s="428"/>
      <c r="AJ822" s="428"/>
      <c r="AK822" s="428"/>
      <c r="AL822" s="428"/>
      <c r="AM822" s="428"/>
      <c r="AN822" s="428"/>
      <c r="AO822" s="428"/>
      <c r="AP822" s="423"/>
      <c r="AQ822" s="408"/>
      <c r="AR822" s="396"/>
      <c r="AS822" s="396"/>
      <c r="AT822" s="396"/>
    </row>
    <row r="823" spans="1:46" ht="15" hidden="1" customHeight="1" outlineLevel="2" collapsed="1" x14ac:dyDescent="0.25">
      <c r="A823" s="396"/>
      <c r="B823" s="405"/>
      <c r="C823" s="398">
        <f>INT($C$810)+2</f>
        <v>3</v>
      </c>
      <c r="D823" s="423"/>
      <c r="E823" s="480"/>
      <c r="F823" s="480"/>
      <c r="G823" s="423"/>
      <c r="H823" s="539"/>
      <c r="I823" s="574" t="s">
        <v>693</v>
      </c>
      <c r="J823" s="539" t="s">
        <v>694</v>
      </c>
      <c r="K823" s="497"/>
      <c r="L823" s="497"/>
      <c r="M823" s="497"/>
      <c r="N823" s="497"/>
      <c r="O823" s="497"/>
      <c r="P823" s="497"/>
      <c r="Q823" s="497"/>
      <c r="R823" s="497"/>
      <c r="S823" s="497"/>
      <c r="T823" s="497"/>
      <c r="U823" s="497"/>
      <c r="V823" s="497"/>
      <c r="W823" s="428"/>
      <c r="X823" s="428"/>
      <c r="Y823" s="428"/>
      <c r="Z823" s="428"/>
      <c r="AA823" s="428"/>
      <c r="AB823" s="428"/>
      <c r="AC823" s="428"/>
      <c r="AD823" s="450" t="s">
        <v>695</v>
      </c>
      <c r="AE823" s="450"/>
      <c r="AF823" s="450"/>
      <c r="AG823" s="450"/>
      <c r="AH823" s="450" t="s">
        <v>696</v>
      </c>
      <c r="AI823" s="450"/>
      <c r="AJ823" s="450"/>
      <c r="AK823" s="450"/>
      <c r="AL823" s="450" t="s">
        <v>697</v>
      </c>
      <c r="AM823" s="450"/>
      <c r="AN823" s="450"/>
      <c r="AO823" s="450"/>
      <c r="AP823" s="423"/>
      <c r="AQ823" s="408"/>
      <c r="AR823" s="396"/>
      <c r="AS823" s="396"/>
      <c r="AT823" s="396"/>
    </row>
    <row r="824" spans="1:46" hidden="1" outlineLevel="4" x14ac:dyDescent="0.25">
      <c r="A824" s="396"/>
      <c r="B824" s="405"/>
      <c r="C824" s="398">
        <f>INT($C$810)+4</f>
        <v>5</v>
      </c>
      <c r="D824" s="423"/>
      <c r="E824" s="480"/>
      <c r="F824" s="480"/>
      <c r="G824" s="423"/>
      <c r="H824" s="575"/>
      <c r="I824" s="576">
        <v>0</v>
      </c>
      <c r="J824" s="576" t="s">
        <v>698</v>
      </c>
      <c r="K824" s="428"/>
      <c r="L824" s="428"/>
      <c r="M824" s="428"/>
      <c r="N824" s="428"/>
      <c r="O824" s="428"/>
      <c r="P824" s="428"/>
      <c r="Q824" s="428"/>
      <c r="R824" s="428"/>
      <c r="S824" s="428"/>
      <c r="T824" s="428"/>
      <c r="U824" s="428"/>
      <c r="V824" s="428"/>
      <c r="W824" s="428"/>
      <c r="X824" s="428"/>
      <c r="Y824" s="428"/>
      <c r="Z824" s="428"/>
      <c r="AA824" s="428"/>
      <c r="AB824" s="428"/>
      <c r="AC824" s="428"/>
      <c r="AD824" s="577">
        <f t="shared" ref="AD824:AH826" si="334">K824</f>
        <v>0</v>
      </c>
      <c r="AE824" s="577">
        <f t="shared" si="334"/>
        <v>0</v>
      </c>
      <c r="AF824" s="577">
        <f t="shared" si="334"/>
        <v>0</v>
      </c>
      <c r="AG824" s="577">
        <f t="shared" si="334"/>
        <v>0</v>
      </c>
      <c r="AH824" s="577">
        <f t="shared" si="334"/>
        <v>0</v>
      </c>
      <c r="AI824" s="577">
        <f t="shared" ref="AI824:AO826" si="335">P824</f>
        <v>0</v>
      </c>
      <c r="AJ824" s="577">
        <f t="shared" si="335"/>
        <v>0</v>
      </c>
      <c r="AK824" s="577">
        <f t="shared" si="335"/>
        <v>0</v>
      </c>
      <c r="AL824" s="577">
        <f t="shared" si="335"/>
        <v>0</v>
      </c>
      <c r="AM824" s="577">
        <f t="shared" si="335"/>
        <v>0</v>
      </c>
      <c r="AN824" s="577">
        <f t="shared" si="335"/>
        <v>0</v>
      </c>
      <c r="AO824" s="577">
        <f t="shared" si="335"/>
        <v>0</v>
      </c>
      <c r="AP824" s="423"/>
      <c r="AQ824" s="408"/>
      <c r="AR824" s="396"/>
      <c r="AS824" s="396"/>
      <c r="AT824" s="396"/>
    </row>
    <row r="825" spans="1:46" hidden="1" outlineLevel="4" x14ac:dyDescent="0.25">
      <c r="A825" s="396"/>
      <c r="B825" s="405"/>
      <c r="C825" s="398">
        <f>INT($C$810)+4</f>
        <v>5</v>
      </c>
      <c r="D825" s="423"/>
      <c r="E825" s="480"/>
      <c r="F825" s="480"/>
      <c r="G825" s="423"/>
      <c r="H825" s="444"/>
      <c r="I825" s="450">
        <v>1</v>
      </c>
      <c r="J825" s="444" t="s">
        <v>699</v>
      </c>
      <c r="K825" s="428"/>
      <c r="L825" s="428"/>
      <c r="M825" s="428"/>
      <c r="N825" s="428"/>
      <c r="O825" s="428"/>
      <c r="P825" s="428"/>
      <c r="Q825" s="428"/>
      <c r="R825" s="428"/>
      <c r="S825" s="428"/>
      <c r="T825" s="428"/>
      <c r="U825" s="428"/>
      <c r="V825" s="428"/>
      <c r="W825" s="428"/>
      <c r="X825" s="428"/>
      <c r="Y825" s="428"/>
      <c r="Z825" s="428"/>
      <c r="AA825" s="428"/>
      <c r="AB825" s="428"/>
      <c r="AC825" s="428"/>
      <c r="AD825" s="577">
        <f t="shared" si="334"/>
        <v>0</v>
      </c>
      <c r="AE825" s="577">
        <f t="shared" si="334"/>
        <v>0</v>
      </c>
      <c r="AF825" s="577">
        <f t="shared" si="334"/>
        <v>0</v>
      </c>
      <c r="AG825" s="577">
        <f t="shared" si="334"/>
        <v>0</v>
      </c>
      <c r="AH825" s="577">
        <f t="shared" si="334"/>
        <v>0</v>
      </c>
      <c r="AI825" s="577">
        <f t="shared" si="335"/>
        <v>0</v>
      </c>
      <c r="AJ825" s="577">
        <f t="shared" si="335"/>
        <v>0</v>
      </c>
      <c r="AK825" s="577">
        <f t="shared" si="335"/>
        <v>0</v>
      </c>
      <c r="AL825" s="577">
        <f t="shared" si="335"/>
        <v>0</v>
      </c>
      <c r="AM825" s="577">
        <f t="shared" si="335"/>
        <v>0</v>
      </c>
      <c r="AN825" s="577">
        <f t="shared" si="335"/>
        <v>0</v>
      </c>
      <c r="AO825" s="577">
        <f t="shared" si="335"/>
        <v>0</v>
      </c>
      <c r="AP825" s="423"/>
      <c r="AQ825" s="408"/>
      <c r="AR825" s="396"/>
      <c r="AS825" s="396"/>
      <c r="AT825" s="396"/>
    </row>
    <row r="826" spans="1:46" hidden="1" outlineLevel="4" x14ac:dyDescent="0.25">
      <c r="A826" s="396"/>
      <c r="B826" s="405"/>
      <c r="C826" s="398">
        <f>INT($C$810)+4</f>
        <v>5</v>
      </c>
      <c r="D826" s="423"/>
      <c r="E826" s="480"/>
      <c r="F826" s="480"/>
      <c r="G826" s="423"/>
      <c r="H826" s="444"/>
      <c r="I826" s="450">
        <v>2</v>
      </c>
      <c r="J826" s="444" t="s">
        <v>700</v>
      </c>
      <c r="K826" s="428"/>
      <c r="L826" s="428"/>
      <c r="M826" s="428"/>
      <c r="N826" s="428"/>
      <c r="O826" s="428"/>
      <c r="P826" s="428"/>
      <c r="Q826" s="428"/>
      <c r="R826" s="428"/>
      <c r="S826" s="428"/>
      <c r="T826" s="428"/>
      <c r="U826" s="428"/>
      <c r="V826" s="428"/>
      <c r="W826" s="428"/>
      <c r="X826" s="428"/>
      <c r="Y826" s="428"/>
      <c r="Z826" s="428"/>
      <c r="AA826" s="428"/>
      <c r="AB826" s="428"/>
      <c r="AC826" s="428"/>
      <c r="AD826" s="577">
        <f t="shared" si="334"/>
        <v>0</v>
      </c>
      <c r="AE826" s="577">
        <f t="shared" si="334"/>
        <v>0</v>
      </c>
      <c r="AF826" s="577">
        <f t="shared" si="334"/>
        <v>0</v>
      </c>
      <c r="AG826" s="577">
        <f t="shared" si="334"/>
        <v>0</v>
      </c>
      <c r="AH826" s="577">
        <f t="shared" si="334"/>
        <v>0</v>
      </c>
      <c r="AI826" s="577">
        <f t="shared" si="335"/>
        <v>0</v>
      </c>
      <c r="AJ826" s="577">
        <f t="shared" si="335"/>
        <v>0</v>
      </c>
      <c r="AK826" s="577">
        <f t="shared" si="335"/>
        <v>0</v>
      </c>
      <c r="AL826" s="577">
        <f t="shared" si="335"/>
        <v>0</v>
      </c>
      <c r="AM826" s="577">
        <f t="shared" si="335"/>
        <v>0</v>
      </c>
      <c r="AN826" s="577">
        <f t="shared" si="335"/>
        <v>0</v>
      </c>
      <c r="AO826" s="577">
        <f t="shared" si="335"/>
        <v>0</v>
      </c>
      <c r="AP826" s="423"/>
      <c r="AQ826" s="408"/>
      <c r="AR826" s="396"/>
      <c r="AS826" s="396"/>
      <c r="AT826" s="396"/>
    </row>
    <row r="827" spans="1:46" ht="5.0999999999999996" hidden="1" customHeight="1" outlineLevel="2" x14ac:dyDescent="0.25">
      <c r="A827" s="396"/>
      <c r="B827" s="405"/>
      <c r="C827" s="398">
        <f>INT($C$810)+2.005</f>
        <v>3.0049999999999999</v>
      </c>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c r="AF827" s="423"/>
      <c r="AG827" s="423"/>
      <c r="AH827" s="423"/>
      <c r="AI827" s="423"/>
      <c r="AJ827" s="423"/>
      <c r="AK827" s="423"/>
      <c r="AL827" s="423"/>
      <c r="AM827" s="423"/>
      <c r="AN827" s="423"/>
      <c r="AO827" s="423"/>
      <c r="AP827" s="423" t="s">
        <v>459</v>
      </c>
      <c r="AQ827" s="408"/>
      <c r="AR827" s="396"/>
      <c r="AS827" s="396"/>
      <c r="AT827" s="396"/>
    </row>
    <row r="828" spans="1:46" outlineLevel="1" collapsed="1" x14ac:dyDescent="0.25">
      <c r="A828" s="396"/>
      <c r="B828" s="405"/>
      <c r="C828" s="398">
        <f>INT($C$810)+1</f>
        <v>2</v>
      </c>
      <c r="D828" s="423"/>
      <c r="E828" s="480"/>
      <c r="F828" s="480"/>
      <c r="G828" s="423"/>
      <c r="H828" s="483" t="s">
        <v>701</v>
      </c>
      <c r="I828" s="441"/>
      <c r="J828" s="411"/>
      <c r="K828" s="411"/>
      <c r="L828" s="411"/>
      <c r="M828" s="411"/>
      <c r="N828" s="411"/>
      <c r="O828" s="411"/>
      <c r="P828" s="411"/>
      <c r="Q828" s="411"/>
      <c r="R828" s="411"/>
      <c r="S828" s="411"/>
      <c r="T828" s="411"/>
      <c r="U828" s="411"/>
      <c r="V828" s="411"/>
      <c r="W828" s="411"/>
      <c r="X828" s="411"/>
      <c r="Y828" s="472"/>
      <c r="Z828" s="472"/>
      <c r="AA828" s="472"/>
      <c r="AB828" s="472"/>
      <c r="AC828" s="472"/>
      <c r="AD828" s="472"/>
      <c r="AE828" s="472"/>
      <c r="AF828" s="472"/>
      <c r="AG828" s="472"/>
      <c r="AH828" s="472"/>
      <c r="AI828" s="472"/>
      <c r="AJ828" s="472"/>
      <c r="AK828" s="472"/>
      <c r="AL828" s="472"/>
      <c r="AM828" s="472"/>
      <c r="AN828" s="472"/>
      <c r="AO828" s="472"/>
      <c r="AP828" s="423"/>
      <c r="AQ828" s="408"/>
      <c r="AR828" s="396"/>
      <c r="AS828" s="396"/>
      <c r="AT828" s="396"/>
    </row>
    <row r="829" spans="1:46" ht="5.0999999999999996" hidden="1" customHeight="1" outlineLevel="3" x14ac:dyDescent="0.25">
      <c r="A829" s="396"/>
      <c r="B829" s="405"/>
      <c r="C829" s="398">
        <f>INT($C$810)+3.005</f>
        <v>4.0049999999999999</v>
      </c>
      <c r="D829" s="423" t="s">
        <v>455</v>
      </c>
      <c r="E829" s="423"/>
      <c r="F829" s="423"/>
      <c r="G829" s="423"/>
      <c r="H829" s="484"/>
      <c r="I829" s="484"/>
      <c r="J829" s="484"/>
      <c r="K829" s="484"/>
      <c r="L829" s="484"/>
      <c r="M829" s="484"/>
      <c r="N829" s="484"/>
      <c r="O829" s="484"/>
      <c r="P829" s="484"/>
      <c r="Q829" s="484"/>
      <c r="R829" s="484"/>
      <c r="S829" s="484"/>
      <c r="T829" s="484"/>
      <c r="U829" s="484"/>
      <c r="V829" s="484"/>
      <c r="W829" s="484"/>
      <c r="X829" s="484"/>
      <c r="Y829" s="484"/>
      <c r="Z829" s="484"/>
      <c r="AA829" s="484"/>
      <c r="AB829" s="425"/>
      <c r="AC829" s="425"/>
      <c r="AD829" s="425"/>
      <c r="AE829" s="425"/>
      <c r="AF829" s="425"/>
      <c r="AG829" s="425"/>
      <c r="AH829" s="425"/>
      <c r="AI829" s="425"/>
      <c r="AJ829" s="425"/>
      <c r="AK829" s="425"/>
      <c r="AL829" s="425"/>
      <c r="AM829" s="425"/>
      <c r="AN829" s="425"/>
      <c r="AO829" s="425"/>
      <c r="AP829" s="423"/>
      <c r="AQ829" s="408"/>
      <c r="AR829" s="396"/>
      <c r="AS829" s="396"/>
      <c r="AT829" s="396"/>
    </row>
    <row r="830" spans="1:46" hidden="1" outlineLevel="2" x14ac:dyDescent="0.25">
      <c r="A830" s="396"/>
      <c r="B830" s="405"/>
      <c r="C830" s="398">
        <f>INT($C$810)+2</f>
        <v>3</v>
      </c>
      <c r="D830" s="423"/>
      <c r="E830" s="480"/>
      <c r="F830" s="480"/>
      <c r="G830" s="423"/>
      <c r="H830" s="428"/>
      <c r="I830" s="428"/>
      <c r="J830" s="428"/>
      <c r="K830" s="444">
        <f>i_s_len</f>
        <v>8</v>
      </c>
      <c r="L830" s="431">
        <v>3</v>
      </c>
      <c r="M830" s="428"/>
      <c r="N830" s="429" t="s">
        <v>702</v>
      </c>
      <c r="O830" s="428"/>
      <c r="P830" s="428"/>
      <c r="Q830" s="428"/>
      <c r="R830" s="428"/>
      <c r="S830" s="428"/>
      <c r="T830" s="428"/>
      <c r="U830" s="428"/>
      <c r="V830" s="428"/>
      <c r="W830" s="428"/>
      <c r="X830" s="428"/>
      <c r="Y830" s="428"/>
      <c r="Z830" s="428"/>
      <c r="AA830" s="428"/>
      <c r="AB830" s="428"/>
      <c r="AC830" s="428"/>
      <c r="AD830" s="573" t="s">
        <v>692</v>
      </c>
      <c r="AE830" s="428"/>
      <c r="AF830" s="428"/>
      <c r="AG830" s="428"/>
      <c r="AH830" s="428"/>
      <c r="AI830" s="428"/>
      <c r="AJ830" s="428"/>
      <c r="AK830" s="428"/>
      <c r="AL830" s="428"/>
      <c r="AM830" s="428"/>
      <c r="AN830" s="428"/>
      <c r="AO830" s="428"/>
      <c r="AP830" s="423"/>
      <c r="AQ830" s="408"/>
      <c r="AR830" s="396"/>
      <c r="AS830" s="396"/>
      <c r="AT830" s="396"/>
    </row>
    <row r="831" spans="1:46" ht="15" hidden="1" customHeight="1" outlineLevel="2" collapsed="1" x14ac:dyDescent="0.25">
      <c r="A831" s="396"/>
      <c r="B831" s="405"/>
      <c r="C831" s="398">
        <f>INT($C$810)+2</f>
        <v>3</v>
      </c>
      <c r="D831" s="423"/>
      <c r="E831" s="480"/>
      <c r="F831" s="480"/>
      <c r="G831" s="423"/>
      <c r="H831" s="539" t="s">
        <v>703</v>
      </c>
      <c r="I831" s="539" t="s">
        <v>693</v>
      </c>
      <c r="J831" s="539" t="s">
        <v>694</v>
      </c>
      <c r="K831" s="497" t="s">
        <v>704</v>
      </c>
      <c r="L831" s="497"/>
      <c r="M831" s="497"/>
      <c r="N831" s="497"/>
      <c r="O831" s="497" t="s">
        <v>705</v>
      </c>
      <c r="P831" s="497"/>
      <c r="Q831" s="497"/>
      <c r="R831" s="497"/>
      <c r="S831" s="497" t="s">
        <v>706</v>
      </c>
      <c r="T831" s="497"/>
      <c r="U831" s="497"/>
      <c r="V831" s="497"/>
      <c r="W831" s="428"/>
      <c r="X831" s="428"/>
      <c r="Y831" s="428"/>
      <c r="Z831" s="428"/>
      <c r="AA831" s="428"/>
      <c r="AB831" s="428"/>
      <c r="AC831" s="428"/>
      <c r="AD831" s="578" t="s">
        <v>695</v>
      </c>
      <c r="AE831" s="578"/>
      <c r="AF831" s="578"/>
      <c r="AG831" s="578"/>
      <c r="AH831" s="578" t="s">
        <v>696</v>
      </c>
      <c r="AI831" s="578"/>
      <c r="AJ831" s="578"/>
      <c r="AK831" s="578"/>
      <c r="AL831" s="578" t="s">
        <v>697</v>
      </c>
      <c r="AM831" s="578"/>
      <c r="AN831" s="578"/>
      <c r="AO831" s="578"/>
      <c r="AP831" s="423"/>
      <c r="AQ831" s="408"/>
      <c r="AR831" s="396"/>
      <c r="AS831" s="396"/>
      <c r="AT831" s="396"/>
    </row>
    <row r="832" spans="1:46" hidden="1" outlineLevel="4" x14ac:dyDescent="0.25">
      <c r="A832" s="396"/>
      <c r="B832" s="405"/>
      <c r="C832" s="398">
        <f t="shared" ref="C832:C840" si="336">INT($C$810)+4</f>
        <v>5</v>
      </c>
      <c r="D832" s="423"/>
      <c r="E832" s="480"/>
      <c r="F832" s="480"/>
      <c r="G832" s="423"/>
      <c r="H832" s="575" t="s">
        <v>707</v>
      </c>
      <c r="I832" s="576">
        <v>0</v>
      </c>
      <c r="J832" s="576" t="s">
        <v>708</v>
      </c>
      <c r="K832" s="579"/>
      <c r="L832" s="579"/>
      <c r="M832" s="579"/>
      <c r="N832" s="579"/>
      <c r="O832" s="580"/>
      <c r="P832" s="580"/>
      <c r="Q832" s="580"/>
      <c r="R832" s="580"/>
      <c r="S832" s="580"/>
      <c r="T832" s="580"/>
      <c r="U832" s="580"/>
      <c r="V832" s="580"/>
      <c r="W832" s="428"/>
      <c r="X832" s="428"/>
      <c r="Y832" s="428"/>
      <c r="Z832" s="428"/>
      <c r="AA832" s="428"/>
      <c r="AB832" s="428"/>
      <c r="AC832" s="428"/>
      <c r="AD832" s="581">
        <f t="shared" ref="AD832:AD840" si="337">IF(K832="",3650,K832)</f>
        <v>3650</v>
      </c>
      <c r="AE832" s="581">
        <f t="shared" ref="AE832:AE840" si="338">IF(L832="",3650,L832)</f>
        <v>3650</v>
      </c>
      <c r="AF832" s="581">
        <f t="shared" ref="AF832:AF840" si="339">IF(M832="",3650,M832)</f>
        <v>3650</v>
      </c>
      <c r="AG832" s="581">
        <f t="shared" ref="AG832:AG840" si="340">IF(N832="",3650,N832)</f>
        <v>3650</v>
      </c>
      <c r="AH832" s="581">
        <f t="shared" ref="AH832:AH858" si="341">IF(O832="",1000,O832)</f>
        <v>1000</v>
      </c>
      <c r="AI832" s="581">
        <f t="shared" ref="AI832:AI858" si="342">IF(P832="",1000,P832)</f>
        <v>1000</v>
      </c>
      <c r="AJ832" s="581">
        <f t="shared" ref="AJ832:AJ858" si="343">IF(Q832="",1000,Q832)</f>
        <v>1000</v>
      </c>
      <c r="AK832" s="581">
        <f t="shared" ref="AK832:AK858" si="344">IF(R832="",1000,R832)</f>
        <v>1000</v>
      </c>
      <c r="AL832" s="581">
        <f t="shared" ref="AL832:AL858" si="345">S832</f>
        <v>0</v>
      </c>
      <c r="AM832" s="581">
        <f t="shared" ref="AM832:AM858" si="346">T832</f>
        <v>0</v>
      </c>
      <c r="AN832" s="581">
        <f t="shared" ref="AN832:AN858" si="347">U832</f>
        <v>0</v>
      </c>
      <c r="AO832" s="581">
        <f t="shared" ref="AO832:AO858" si="348">V832</f>
        <v>0</v>
      </c>
      <c r="AP832" s="423"/>
      <c r="AQ832" s="408"/>
      <c r="AR832" s="396"/>
      <c r="AS832" s="396"/>
      <c r="AT832" s="396"/>
    </row>
    <row r="833" spans="1:46" hidden="1" outlineLevel="4" x14ac:dyDescent="0.25">
      <c r="A833" s="396"/>
      <c r="B833" s="405"/>
      <c r="C833" s="398">
        <f t="shared" si="336"/>
        <v>5</v>
      </c>
      <c r="D833" s="423"/>
      <c r="E833" s="480"/>
      <c r="F833" s="480"/>
      <c r="G833" s="423"/>
      <c r="H833" s="444" t="s">
        <v>709</v>
      </c>
      <c r="I833" s="450"/>
      <c r="J833" s="444" t="s">
        <v>710</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7"/>
        <v>3650</v>
      </c>
      <c r="AE833" s="577">
        <f t="shared" si="338"/>
        <v>3650</v>
      </c>
      <c r="AF833" s="577">
        <f t="shared" si="339"/>
        <v>3650</v>
      </c>
      <c r="AG833" s="577">
        <f t="shared" si="340"/>
        <v>3650</v>
      </c>
      <c r="AH833" s="577">
        <f t="shared" si="341"/>
        <v>1000</v>
      </c>
      <c r="AI833" s="577">
        <f t="shared" si="342"/>
        <v>1000</v>
      </c>
      <c r="AJ833" s="577">
        <f t="shared" si="343"/>
        <v>1000</v>
      </c>
      <c r="AK833" s="577">
        <f t="shared" si="344"/>
        <v>1000</v>
      </c>
      <c r="AL833" s="577">
        <f t="shared" si="345"/>
        <v>0</v>
      </c>
      <c r="AM833" s="577">
        <f t="shared" si="346"/>
        <v>0</v>
      </c>
      <c r="AN833" s="577">
        <f t="shared" si="347"/>
        <v>0</v>
      </c>
      <c r="AO833" s="577">
        <f t="shared" si="348"/>
        <v>0</v>
      </c>
      <c r="AP833" s="423"/>
      <c r="AQ833" s="408"/>
      <c r="AR833" s="396"/>
      <c r="AS833" s="396"/>
      <c r="AT833" s="396"/>
    </row>
    <row r="834" spans="1:46" hidden="1" outlineLevel="4" x14ac:dyDescent="0.25">
      <c r="A834" s="396"/>
      <c r="B834" s="405"/>
      <c r="C834" s="398">
        <f t="shared" si="336"/>
        <v>5</v>
      </c>
      <c r="D834" s="423"/>
      <c r="E834" s="480"/>
      <c r="F834" s="480"/>
      <c r="G834" s="423"/>
      <c r="H834" s="444" t="s">
        <v>711</v>
      </c>
      <c r="I834" s="450"/>
      <c r="J834" s="444" t="s">
        <v>710</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7"/>
        <v>3650</v>
      </c>
      <c r="AE834" s="577">
        <f t="shared" si="338"/>
        <v>3650</v>
      </c>
      <c r="AF834" s="577">
        <f t="shared" si="339"/>
        <v>3650</v>
      </c>
      <c r="AG834" s="577">
        <f t="shared" si="340"/>
        <v>3650</v>
      </c>
      <c r="AH834" s="577">
        <f t="shared" si="341"/>
        <v>1000</v>
      </c>
      <c r="AI834" s="577">
        <f t="shared" si="342"/>
        <v>1000</v>
      </c>
      <c r="AJ834" s="577">
        <f t="shared" si="343"/>
        <v>1000</v>
      </c>
      <c r="AK834" s="577">
        <f t="shared" si="344"/>
        <v>1000</v>
      </c>
      <c r="AL834" s="577">
        <f t="shared" si="345"/>
        <v>0</v>
      </c>
      <c r="AM834" s="577">
        <f t="shared" si="346"/>
        <v>0</v>
      </c>
      <c r="AN834" s="577">
        <f t="shared" si="347"/>
        <v>0</v>
      </c>
      <c r="AO834" s="577">
        <f t="shared" si="348"/>
        <v>0</v>
      </c>
      <c r="AP834" s="423"/>
      <c r="AQ834" s="408"/>
      <c r="AR834" s="396"/>
      <c r="AS834" s="396"/>
      <c r="AT834" s="396"/>
    </row>
    <row r="835" spans="1:46" hidden="1" outlineLevel="4" x14ac:dyDescent="0.25">
      <c r="A835" s="396"/>
      <c r="B835" s="405"/>
      <c r="C835" s="398">
        <f t="shared" si="336"/>
        <v>5</v>
      </c>
      <c r="D835" s="423"/>
      <c r="E835" s="480"/>
      <c r="F835" s="480"/>
      <c r="G835" s="423"/>
      <c r="H835" s="444">
        <v>3</v>
      </c>
      <c r="I835" s="450"/>
      <c r="J835" s="444" t="s">
        <v>710</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7"/>
        <v>3650</v>
      </c>
      <c r="AE835" s="577">
        <f t="shared" si="338"/>
        <v>3650</v>
      </c>
      <c r="AF835" s="577">
        <f t="shared" si="339"/>
        <v>3650</v>
      </c>
      <c r="AG835" s="577">
        <f t="shared" si="340"/>
        <v>3650</v>
      </c>
      <c r="AH835" s="577">
        <f t="shared" si="341"/>
        <v>1000</v>
      </c>
      <c r="AI835" s="577">
        <f t="shared" si="342"/>
        <v>1000</v>
      </c>
      <c r="AJ835" s="577">
        <f t="shared" si="343"/>
        <v>1000</v>
      </c>
      <c r="AK835" s="577">
        <f t="shared" si="344"/>
        <v>1000</v>
      </c>
      <c r="AL835" s="577">
        <f t="shared" si="345"/>
        <v>0</v>
      </c>
      <c r="AM835" s="577">
        <f t="shared" si="346"/>
        <v>0</v>
      </c>
      <c r="AN835" s="577">
        <f t="shared" si="347"/>
        <v>0</v>
      </c>
      <c r="AO835" s="577">
        <f t="shared" si="348"/>
        <v>0</v>
      </c>
      <c r="AP835" s="423"/>
      <c r="AQ835" s="408"/>
      <c r="AR835" s="396"/>
      <c r="AS835" s="396"/>
      <c r="AT835" s="396"/>
    </row>
    <row r="836" spans="1:46" hidden="1" outlineLevel="4" x14ac:dyDescent="0.25">
      <c r="A836" s="396"/>
      <c r="B836" s="405"/>
      <c r="C836" s="398">
        <f t="shared" si="336"/>
        <v>5</v>
      </c>
      <c r="D836" s="423"/>
      <c r="E836" s="480"/>
      <c r="F836" s="480"/>
      <c r="G836" s="423"/>
      <c r="H836" s="444">
        <v>4</v>
      </c>
      <c r="I836" s="450"/>
      <c r="J836" s="444" t="s">
        <v>710</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7"/>
        <v>3650</v>
      </c>
      <c r="AE836" s="577">
        <f t="shared" si="338"/>
        <v>3650</v>
      </c>
      <c r="AF836" s="577">
        <f t="shared" si="339"/>
        <v>3650</v>
      </c>
      <c r="AG836" s="577">
        <f t="shared" si="340"/>
        <v>3650</v>
      </c>
      <c r="AH836" s="577">
        <f t="shared" si="341"/>
        <v>1000</v>
      </c>
      <c r="AI836" s="577">
        <f t="shared" si="342"/>
        <v>1000</v>
      </c>
      <c r="AJ836" s="577">
        <f t="shared" si="343"/>
        <v>1000</v>
      </c>
      <c r="AK836" s="577">
        <f t="shared" si="344"/>
        <v>1000</v>
      </c>
      <c r="AL836" s="577">
        <f t="shared" si="345"/>
        <v>0</v>
      </c>
      <c r="AM836" s="577">
        <f t="shared" si="346"/>
        <v>0</v>
      </c>
      <c r="AN836" s="577">
        <f t="shared" si="347"/>
        <v>0</v>
      </c>
      <c r="AO836" s="577">
        <f t="shared" si="348"/>
        <v>0</v>
      </c>
      <c r="AP836" s="423"/>
      <c r="AQ836" s="408"/>
      <c r="AR836" s="396"/>
      <c r="AS836" s="396"/>
      <c r="AT836" s="396"/>
    </row>
    <row r="837" spans="1:46" hidden="1" outlineLevel="4" x14ac:dyDescent="0.25">
      <c r="A837" s="396"/>
      <c r="B837" s="405"/>
      <c r="C837" s="398">
        <f t="shared" si="336"/>
        <v>5</v>
      </c>
      <c r="D837" s="423"/>
      <c r="E837" s="480"/>
      <c r="F837" s="480"/>
      <c r="G837" s="423"/>
      <c r="H837" s="444">
        <v>5</v>
      </c>
      <c r="I837" s="450"/>
      <c r="J837" s="444" t="s">
        <v>710</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7"/>
        <v>3650</v>
      </c>
      <c r="AE837" s="577">
        <f t="shared" si="338"/>
        <v>3650</v>
      </c>
      <c r="AF837" s="577">
        <f t="shared" si="339"/>
        <v>3650</v>
      </c>
      <c r="AG837" s="577">
        <f t="shared" si="340"/>
        <v>3650</v>
      </c>
      <c r="AH837" s="577">
        <f t="shared" si="341"/>
        <v>1000</v>
      </c>
      <c r="AI837" s="577">
        <f t="shared" si="342"/>
        <v>1000</v>
      </c>
      <c r="AJ837" s="577">
        <f t="shared" si="343"/>
        <v>1000</v>
      </c>
      <c r="AK837" s="577">
        <f t="shared" si="344"/>
        <v>1000</v>
      </c>
      <c r="AL837" s="577">
        <f t="shared" si="345"/>
        <v>0</v>
      </c>
      <c r="AM837" s="577">
        <f t="shared" si="346"/>
        <v>0</v>
      </c>
      <c r="AN837" s="577">
        <f t="shared" si="347"/>
        <v>0</v>
      </c>
      <c r="AO837" s="577">
        <f t="shared" si="348"/>
        <v>0</v>
      </c>
      <c r="AP837" s="423"/>
      <c r="AQ837" s="408"/>
      <c r="AR837" s="396"/>
      <c r="AS837" s="396"/>
      <c r="AT837" s="396"/>
    </row>
    <row r="838" spans="1:46" hidden="1" outlineLevel="4" x14ac:dyDescent="0.25">
      <c r="A838" s="396"/>
      <c r="B838" s="405"/>
      <c r="C838" s="398">
        <f t="shared" si="336"/>
        <v>5</v>
      </c>
      <c r="D838" s="423"/>
      <c r="E838" s="480"/>
      <c r="F838" s="480"/>
      <c r="G838" s="423"/>
      <c r="H838" s="444">
        <v>6</v>
      </c>
      <c r="I838" s="450"/>
      <c r="J838" s="444" t="s">
        <v>710</v>
      </c>
      <c r="K838" s="582"/>
      <c r="L838" s="582"/>
      <c r="M838" s="582"/>
      <c r="N838" s="582"/>
      <c r="O838" s="569"/>
      <c r="P838" s="569"/>
      <c r="Q838" s="569"/>
      <c r="R838" s="569"/>
      <c r="S838" s="569"/>
      <c r="T838" s="569"/>
      <c r="U838" s="569"/>
      <c r="V838" s="569"/>
      <c r="W838" s="428"/>
      <c r="X838" s="428"/>
      <c r="Y838" s="428"/>
      <c r="Z838" s="428"/>
      <c r="AA838" s="428"/>
      <c r="AB838" s="428"/>
      <c r="AC838" s="428"/>
      <c r="AD838" s="577">
        <f t="shared" si="337"/>
        <v>3650</v>
      </c>
      <c r="AE838" s="577">
        <f t="shared" si="338"/>
        <v>3650</v>
      </c>
      <c r="AF838" s="577">
        <f t="shared" si="339"/>
        <v>3650</v>
      </c>
      <c r="AG838" s="577">
        <f t="shared" si="340"/>
        <v>3650</v>
      </c>
      <c r="AH838" s="577">
        <f t="shared" si="341"/>
        <v>1000</v>
      </c>
      <c r="AI838" s="577">
        <f t="shared" si="342"/>
        <v>1000</v>
      </c>
      <c r="AJ838" s="577">
        <f t="shared" si="343"/>
        <v>1000</v>
      </c>
      <c r="AK838" s="577">
        <f t="shared" si="344"/>
        <v>1000</v>
      </c>
      <c r="AL838" s="577">
        <f t="shared" si="345"/>
        <v>0</v>
      </c>
      <c r="AM838" s="577">
        <f t="shared" si="346"/>
        <v>0</v>
      </c>
      <c r="AN838" s="577">
        <f t="shared" si="347"/>
        <v>0</v>
      </c>
      <c r="AO838" s="577">
        <f t="shared" si="348"/>
        <v>0</v>
      </c>
      <c r="AP838" s="423"/>
      <c r="AQ838" s="408"/>
      <c r="AR838" s="396"/>
      <c r="AS838" s="396"/>
      <c r="AT838" s="396"/>
    </row>
    <row r="839" spans="1:46" hidden="1" outlineLevel="4" x14ac:dyDescent="0.25">
      <c r="A839" s="396"/>
      <c r="B839" s="405"/>
      <c r="C839" s="398">
        <f t="shared" si="336"/>
        <v>5</v>
      </c>
      <c r="D839" s="423"/>
      <c r="E839" s="480"/>
      <c r="F839" s="480"/>
      <c r="G839" s="423"/>
      <c r="H839" s="444">
        <v>7</v>
      </c>
      <c r="I839" s="450"/>
      <c r="J839" s="444" t="s">
        <v>710</v>
      </c>
      <c r="K839" s="582"/>
      <c r="L839" s="582"/>
      <c r="M839" s="582"/>
      <c r="N839" s="582"/>
      <c r="O839" s="569"/>
      <c r="P839" s="569"/>
      <c r="Q839" s="569"/>
      <c r="R839" s="569"/>
      <c r="S839" s="569"/>
      <c r="T839" s="569"/>
      <c r="U839" s="569"/>
      <c r="V839" s="569"/>
      <c r="W839" s="428"/>
      <c r="X839" s="428"/>
      <c r="Y839" s="428"/>
      <c r="Z839" s="428"/>
      <c r="AA839" s="428"/>
      <c r="AB839" s="428"/>
      <c r="AC839" s="428"/>
      <c r="AD839" s="577">
        <f t="shared" si="337"/>
        <v>3650</v>
      </c>
      <c r="AE839" s="577">
        <f t="shared" si="338"/>
        <v>3650</v>
      </c>
      <c r="AF839" s="577">
        <f t="shared" si="339"/>
        <v>3650</v>
      </c>
      <c r="AG839" s="577">
        <f t="shared" si="340"/>
        <v>3650</v>
      </c>
      <c r="AH839" s="577">
        <f t="shared" si="341"/>
        <v>1000</v>
      </c>
      <c r="AI839" s="577">
        <f t="shared" si="342"/>
        <v>1000</v>
      </c>
      <c r="AJ839" s="577">
        <f t="shared" si="343"/>
        <v>1000</v>
      </c>
      <c r="AK839" s="577">
        <f t="shared" si="344"/>
        <v>1000</v>
      </c>
      <c r="AL839" s="577">
        <f t="shared" si="345"/>
        <v>0</v>
      </c>
      <c r="AM839" s="577">
        <f t="shared" si="346"/>
        <v>0</v>
      </c>
      <c r="AN839" s="577">
        <f t="shared" si="347"/>
        <v>0</v>
      </c>
      <c r="AO839" s="577">
        <f t="shared" si="348"/>
        <v>0</v>
      </c>
      <c r="AP839" s="423"/>
      <c r="AQ839" s="408"/>
      <c r="AR839" s="396"/>
      <c r="AS839" s="396"/>
      <c r="AT839" s="396"/>
    </row>
    <row r="840" spans="1:46" hidden="1" outlineLevel="4" x14ac:dyDescent="0.25">
      <c r="A840" s="396"/>
      <c r="B840" s="405"/>
      <c r="C840" s="398">
        <f t="shared" si="336"/>
        <v>5</v>
      </c>
      <c r="D840" s="423"/>
      <c r="E840" s="480"/>
      <c r="F840" s="480"/>
      <c r="G840" s="423"/>
      <c r="H840" s="583">
        <v>8</v>
      </c>
      <c r="I840" s="584"/>
      <c r="J840" s="583" t="s">
        <v>710</v>
      </c>
      <c r="K840" s="585"/>
      <c r="L840" s="585"/>
      <c r="M840" s="585"/>
      <c r="N840" s="585"/>
      <c r="O840" s="586"/>
      <c r="P840" s="586"/>
      <c r="Q840" s="586"/>
      <c r="R840" s="586"/>
      <c r="S840" s="586"/>
      <c r="T840" s="586"/>
      <c r="U840" s="586"/>
      <c r="V840" s="586"/>
      <c r="W840" s="428"/>
      <c r="X840" s="428"/>
      <c r="Y840" s="428"/>
      <c r="Z840" s="428"/>
      <c r="AA840" s="428"/>
      <c r="AB840" s="428"/>
      <c r="AC840" s="428"/>
      <c r="AD840" s="587">
        <f t="shared" si="337"/>
        <v>3650</v>
      </c>
      <c r="AE840" s="587">
        <f t="shared" si="338"/>
        <v>3650</v>
      </c>
      <c r="AF840" s="587">
        <f t="shared" si="339"/>
        <v>3650</v>
      </c>
      <c r="AG840" s="587">
        <f t="shared" si="340"/>
        <v>3650</v>
      </c>
      <c r="AH840" s="587">
        <f t="shared" si="341"/>
        <v>1000</v>
      </c>
      <c r="AI840" s="587">
        <f t="shared" si="342"/>
        <v>1000</v>
      </c>
      <c r="AJ840" s="587">
        <f t="shared" si="343"/>
        <v>1000</v>
      </c>
      <c r="AK840" s="587">
        <f t="shared" si="344"/>
        <v>1000</v>
      </c>
      <c r="AL840" s="587">
        <f t="shared" si="345"/>
        <v>0</v>
      </c>
      <c r="AM840" s="587">
        <f t="shared" si="346"/>
        <v>0</v>
      </c>
      <c r="AN840" s="587">
        <f t="shared" si="347"/>
        <v>0</v>
      </c>
      <c r="AO840" s="587">
        <f t="shared" si="348"/>
        <v>0</v>
      </c>
      <c r="AP840" s="423"/>
      <c r="AQ840" s="408"/>
      <c r="AR840" s="396"/>
      <c r="AS840" s="396"/>
      <c r="AT840" s="396"/>
    </row>
    <row r="841" spans="1:46" ht="15" hidden="1" customHeight="1" outlineLevel="3" x14ac:dyDescent="0.25">
      <c r="A841" s="396"/>
      <c r="B841" s="405"/>
      <c r="C841" s="398">
        <f t="shared" ref="C841:C858" si="349">INT($C$810)+3</f>
        <v>4</v>
      </c>
      <c r="D841" s="423"/>
      <c r="E841" s="480"/>
      <c r="F841" s="480"/>
      <c r="G841" s="423"/>
      <c r="H841" s="575" t="s">
        <v>707</v>
      </c>
      <c r="I841" s="576">
        <v>1</v>
      </c>
      <c r="J841" s="576" t="s">
        <v>714</v>
      </c>
      <c r="K841" s="582">
        <v>350</v>
      </c>
      <c r="L841" s="582">
        <v>350</v>
      </c>
      <c r="M841" s="582">
        <v>350</v>
      </c>
      <c r="N841" s="582">
        <v>350</v>
      </c>
      <c r="O841" s="580">
        <v>45</v>
      </c>
      <c r="P841" s="580">
        <v>45</v>
      </c>
      <c r="Q841" s="580">
        <v>45</v>
      </c>
      <c r="R841" s="580">
        <v>47</v>
      </c>
      <c r="S841" s="580">
        <v>3</v>
      </c>
      <c r="T841" s="580">
        <v>3</v>
      </c>
      <c r="U841" s="580">
        <v>3</v>
      </c>
      <c r="V841" s="580">
        <v>3</v>
      </c>
      <c r="W841" s="1074" t="s">
        <v>917</v>
      </c>
      <c r="X841" s="1075"/>
      <c r="Y841" s="1075"/>
      <c r="Z841" s="1075"/>
      <c r="AA841" s="1076"/>
      <c r="AB841" s="687"/>
      <c r="AC841" s="687"/>
      <c r="AD841" s="588">
        <f t="shared" ref="AD841:AD849" si="350">IF(K841="",0,K841)</f>
        <v>350</v>
      </c>
      <c r="AE841" s="588">
        <f t="shared" ref="AE841:AE849" si="351">IF(L841="",0,L841)</f>
        <v>350</v>
      </c>
      <c r="AF841" s="588">
        <f t="shared" ref="AF841:AF849" si="352">IF(M841="",0,M841)</f>
        <v>350</v>
      </c>
      <c r="AG841" s="588">
        <f t="shared" ref="AG841:AG849" si="353">IF(N841="",0,N841)</f>
        <v>350</v>
      </c>
      <c r="AH841" s="581">
        <f t="shared" si="341"/>
        <v>45</v>
      </c>
      <c r="AI841" s="581">
        <f t="shared" si="342"/>
        <v>45</v>
      </c>
      <c r="AJ841" s="581">
        <f t="shared" si="343"/>
        <v>45</v>
      </c>
      <c r="AK841" s="581">
        <f t="shared" si="344"/>
        <v>47</v>
      </c>
      <c r="AL841" s="581">
        <f t="shared" si="345"/>
        <v>3</v>
      </c>
      <c r="AM841" s="581">
        <f t="shared" si="346"/>
        <v>3</v>
      </c>
      <c r="AN841" s="581">
        <f t="shared" si="347"/>
        <v>3</v>
      </c>
      <c r="AO841" s="581">
        <f t="shared" si="348"/>
        <v>3</v>
      </c>
      <c r="AP841" s="423"/>
      <c r="AQ841" s="408"/>
      <c r="AR841" s="396"/>
      <c r="AS841" s="396"/>
      <c r="AT841" s="396"/>
    </row>
    <row r="842" spans="1:46" hidden="1" outlineLevel="3" x14ac:dyDescent="0.25">
      <c r="A842" s="396"/>
      <c r="B842" s="405"/>
      <c r="C842" s="398">
        <f t="shared" si="349"/>
        <v>4</v>
      </c>
      <c r="D842" s="423"/>
      <c r="E842" s="480"/>
      <c r="F842" s="480"/>
      <c r="G842" s="423"/>
      <c r="H842" s="444" t="s">
        <v>709</v>
      </c>
      <c r="I842" s="450"/>
      <c r="J842" s="450" t="s">
        <v>714</v>
      </c>
      <c r="K842" s="582">
        <v>350</v>
      </c>
      <c r="L842" s="582">
        <v>350</v>
      </c>
      <c r="M842" s="582">
        <v>350</v>
      </c>
      <c r="N842" s="582">
        <v>350</v>
      </c>
      <c r="O842" s="569">
        <v>45</v>
      </c>
      <c r="P842" s="569">
        <v>45</v>
      </c>
      <c r="Q842" s="569">
        <v>45</v>
      </c>
      <c r="R842" s="569">
        <v>47</v>
      </c>
      <c r="S842" s="569">
        <v>3</v>
      </c>
      <c r="T842" s="569">
        <v>3</v>
      </c>
      <c r="U842" s="569">
        <v>3</v>
      </c>
      <c r="V842" s="569">
        <v>3</v>
      </c>
      <c r="W842" s="1077"/>
      <c r="X842" s="1078"/>
      <c r="Y842" s="1078"/>
      <c r="Z842" s="1078"/>
      <c r="AA842" s="1079"/>
      <c r="AB842" s="687"/>
      <c r="AC842" s="687"/>
      <c r="AD842" s="588">
        <f t="shared" si="350"/>
        <v>350</v>
      </c>
      <c r="AE842" s="588">
        <f t="shared" si="351"/>
        <v>350</v>
      </c>
      <c r="AF842" s="588">
        <f t="shared" si="352"/>
        <v>350</v>
      </c>
      <c r="AG842" s="588">
        <f t="shared" si="353"/>
        <v>350</v>
      </c>
      <c r="AH842" s="577">
        <f t="shared" si="341"/>
        <v>45</v>
      </c>
      <c r="AI842" s="577">
        <f t="shared" si="342"/>
        <v>45</v>
      </c>
      <c r="AJ842" s="577">
        <f t="shared" si="343"/>
        <v>45</v>
      </c>
      <c r="AK842" s="577">
        <f t="shared" si="344"/>
        <v>47</v>
      </c>
      <c r="AL842" s="577">
        <f t="shared" si="345"/>
        <v>3</v>
      </c>
      <c r="AM842" s="577">
        <f t="shared" si="346"/>
        <v>3</v>
      </c>
      <c r="AN842" s="577">
        <f t="shared" si="347"/>
        <v>3</v>
      </c>
      <c r="AO842" s="577">
        <f t="shared" si="348"/>
        <v>3</v>
      </c>
      <c r="AP842" s="423"/>
      <c r="AQ842" s="408"/>
      <c r="AR842" s="396"/>
      <c r="AS842" s="396"/>
      <c r="AT842" s="396"/>
    </row>
    <row r="843" spans="1:46" hidden="1" outlineLevel="3" x14ac:dyDescent="0.25">
      <c r="A843" s="396"/>
      <c r="B843" s="405"/>
      <c r="C843" s="398">
        <f t="shared" si="349"/>
        <v>4</v>
      </c>
      <c r="D843" s="423"/>
      <c r="E843" s="480"/>
      <c r="F843" s="480"/>
      <c r="G843" s="423"/>
      <c r="H843" s="444" t="s">
        <v>711</v>
      </c>
      <c r="I843" s="450"/>
      <c r="J843" s="450" t="s">
        <v>713</v>
      </c>
      <c r="K843" s="582">
        <v>180</v>
      </c>
      <c r="L843" s="582">
        <v>180</v>
      </c>
      <c r="M843" s="582">
        <v>180</v>
      </c>
      <c r="N843" s="582">
        <v>180</v>
      </c>
      <c r="O843" s="569"/>
      <c r="P843" s="569"/>
      <c r="Q843" s="569"/>
      <c r="R843" s="569"/>
      <c r="S843" s="569">
        <v>1</v>
      </c>
      <c r="T843" s="569">
        <v>1</v>
      </c>
      <c r="U843" s="569">
        <v>1</v>
      </c>
      <c r="V843" s="569">
        <v>1</v>
      </c>
      <c r="W843" s="1077"/>
      <c r="X843" s="1078"/>
      <c r="Y843" s="1078"/>
      <c r="Z843" s="1078"/>
      <c r="AA843" s="1079"/>
      <c r="AB843" s="687"/>
      <c r="AC843" s="687"/>
      <c r="AD843" s="588">
        <f t="shared" si="350"/>
        <v>180</v>
      </c>
      <c r="AE843" s="588">
        <f t="shared" si="351"/>
        <v>180</v>
      </c>
      <c r="AF843" s="588">
        <f t="shared" si="352"/>
        <v>180</v>
      </c>
      <c r="AG843" s="588">
        <f t="shared" si="353"/>
        <v>180</v>
      </c>
      <c r="AH843" s="577">
        <f t="shared" si="341"/>
        <v>1000</v>
      </c>
      <c r="AI843" s="577">
        <f t="shared" si="342"/>
        <v>1000</v>
      </c>
      <c r="AJ843" s="577">
        <f t="shared" si="343"/>
        <v>1000</v>
      </c>
      <c r="AK843" s="577">
        <f t="shared" si="344"/>
        <v>1000</v>
      </c>
      <c r="AL843" s="577">
        <f t="shared" si="345"/>
        <v>1</v>
      </c>
      <c r="AM843" s="577">
        <f t="shared" si="346"/>
        <v>1</v>
      </c>
      <c r="AN843" s="577">
        <f t="shared" si="347"/>
        <v>1</v>
      </c>
      <c r="AO843" s="577">
        <f t="shared" si="348"/>
        <v>1</v>
      </c>
      <c r="AP843" s="423"/>
      <c r="AQ843" s="408"/>
      <c r="AR843" s="396"/>
      <c r="AS843" s="396"/>
      <c r="AT843" s="396"/>
    </row>
    <row r="844" spans="1:46" hidden="1" outlineLevel="3" x14ac:dyDescent="0.25">
      <c r="A844" s="396"/>
      <c r="B844" s="405"/>
      <c r="C844" s="398">
        <f t="shared" si="349"/>
        <v>4</v>
      </c>
      <c r="D844" s="423"/>
      <c r="E844" s="480"/>
      <c r="F844" s="480"/>
      <c r="G844" s="423"/>
      <c r="H844" s="444">
        <v>3</v>
      </c>
      <c r="I844" s="450"/>
      <c r="J844" s="444" t="s">
        <v>710</v>
      </c>
      <c r="K844" s="582">
        <v>180</v>
      </c>
      <c r="L844" s="582">
        <v>180</v>
      </c>
      <c r="M844" s="582">
        <v>180</v>
      </c>
      <c r="N844" s="582">
        <v>180</v>
      </c>
      <c r="O844" s="569"/>
      <c r="P844" s="569"/>
      <c r="Q844" s="569"/>
      <c r="R844" s="569"/>
      <c r="S844" s="569">
        <v>1</v>
      </c>
      <c r="T844" s="569">
        <v>1</v>
      </c>
      <c r="U844" s="569">
        <v>1</v>
      </c>
      <c r="V844" s="569">
        <v>1</v>
      </c>
      <c r="W844" s="1077"/>
      <c r="X844" s="1078"/>
      <c r="Y844" s="1078"/>
      <c r="Z844" s="1078"/>
      <c r="AA844" s="1079"/>
      <c r="AB844" s="687"/>
      <c r="AC844" s="687"/>
      <c r="AD844" s="588">
        <f t="shared" si="350"/>
        <v>180</v>
      </c>
      <c r="AE844" s="588">
        <f t="shared" si="351"/>
        <v>180</v>
      </c>
      <c r="AF844" s="588">
        <f t="shared" si="352"/>
        <v>180</v>
      </c>
      <c r="AG844" s="588">
        <f t="shared" si="353"/>
        <v>180</v>
      </c>
      <c r="AH844" s="577">
        <f t="shared" si="341"/>
        <v>1000</v>
      </c>
      <c r="AI844" s="577">
        <f t="shared" si="342"/>
        <v>1000</v>
      </c>
      <c r="AJ844" s="577">
        <f t="shared" si="343"/>
        <v>1000</v>
      </c>
      <c r="AK844" s="577">
        <f t="shared" si="344"/>
        <v>1000</v>
      </c>
      <c r="AL844" s="577">
        <f t="shared" si="345"/>
        <v>1</v>
      </c>
      <c r="AM844" s="577">
        <f t="shared" si="346"/>
        <v>1</v>
      </c>
      <c r="AN844" s="577">
        <f t="shared" si="347"/>
        <v>1</v>
      </c>
      <c r="AO844" s="577">
        <f t="shared" si="348"/>
        <v>1</v>
      </c>
      <c r="AP844" s="423"/>
      <c r="AQ844" s="408"/>
      <c r="AR844" s="396"/>
      <c r="AS844" s="396"/>
      <c r="AT844" s="396"/>
    </row>
    <row r="845" spans="1:46" hidden="1" outlineLevel="3" x14ac:dyDescent="0.25">
      <c r="A845" s="396"/>
      <c r="B845" s="405"/>
      <c r="C845" s="398">
        <f t="shared" si="349"/>
        <v>4</v>
      </c>
      <c r="D845" s="423"/>
      <c r="E845" s="480"/>
      <c r="F845" s="480"/>
      <c r="G845" s="423"/>
      <c r="H845" s="444">
        <v>4</v>
      </c>
      <c r="I845" s="450"/>
      <c r="J845" s="444" t="s">
        <v>710</v>
      </c>
      <c r="K845" s="582">
        <v>180</v>
      </c>
      <c r="L845" s="582">
        <v>180</v>
      </c>
      <c r="M845" s="582">
        <v>180</v>
      </c>
      <c r="N845" s="582">
        <v>180</v>
      </c>
      <c r="O845" s="569"/>
      <c r="P845" s="569"/>
      <c r="Q845" s="569"/>
      <c r="R845" s="569"/>
      <c r="S845" s="569">
        <v>1</v>
      </c>
      <c r="T845" s="569">
        <v>1</v>
      </c>
      <c r="U845" s="569">
        <v>1</v>
      </c>
      <c r="V845" s="569">
        <v>1</v>
      </c>
      <c r="W845" s="1077"/>
      <c r="X845" s="1078"/>
      <c r="Y845" s="1078"/>
      <c r="Z845" s="1078"/>
      <c r="AA845" s="1079"/>
      <c r="AB845" s="687"/>
      <c r="AC845" s="687"/>
      <c r="AD845" s="588">
        <f t="shared" si="350"/>
        <v>180</v>
      </c>
      <c r="AE845" s="588">
        <f t="shared" si="351"/>
        <v>180</v>
      </c>
      <c r="AF845" s="588">
        <f t="shared" si="352"/>
        <v>180</v>
      </c>
      <c r="AG845" s="588">
        <f t="shared" si="353"/>
        <v>180</v>
      </c>
      <c r="AH845" s="577">
        <f t="shared" si="341"/>
        <v>1000</v>
      </c>
      <c r="AI845" s="577">
        <f t="shared" si="342"/>
        <v>1000</v>
      </c>
      <c r="AJ845" s="577">
        <f t="shared" si="343"/>
        <v>1000</v>
      </c>
      <c r="AK845" s="577">
        <f t="shared" si="344"/>
        <v>1000</v>
      </c>
      <c r="AL845" s="577">
        <f t="shared" si="345"/>
        <v>1</v>
      </c>
      <c r="AM845" s="577">
        <f t="shared" si="346"/>
        <v>1</v>
      </c>
      <c r="AN845" s="577">
        <f t="shared" si="347"/>
        <v>1</v>
      </c>
      <c r="AO845" s="577">
        <f t="shared" si="348"/>
        <v>1</v>
      </c>
      <c r="AP845" s="423"/>
      <c r="AQ845" s="408"/>
      <c r="AR845" s="396"/>
      <c r="AS845" s="396"/>
      <c r="AT845" s="396"/>
    </row>
    <row r="846" spans="1:46" hidden="1" outlineLevel="3" x14ac:dyDescent="0.25">
      <c r="A846" s="396"/>
      <c r="B846" s="405"/>
      <c r="C846" s="398">
        <f t="shared" si="349"/>
        <v>4</v>
      </c>
      <c r="D846" s="423"/>
      <c r="E846" s="480"/>
      <c r="F846" s="480"/>
      <c r="G846" s="423"/>
      <c r="H846" s="444">
        <v>5</v>
      </c>
      <c r="I846" s="450"/>
      <c r="J846" s="444" t="s">
        <v>710</v>
      </c>
      <c r="K846" s="582">
        <v>180</v>
      </c>
      <c r="L846" s="582">
        <v>180</v>
      </c>
      <c r="M846" s="582">
        <v>180</v>
      </c>
      <c r="N846" s="582">
        <v>180</v>
      </c>
      <c r="O846" s="569"/>
      <c r="P846" s="569"/>
      <c r="Q846" s="569"/>
      <c r="R846" s="569"/>
      <c r="S846" s="569">
        <v>1</v>
      </c>
      <c r="T846" s="569">
        <v>1</v>
      </c>
      <c r="U846" s="569">
        <v>1</v>
      </c>
      <c r="V846" s="569">
        <v>1</v>
      </c>
      <c r="W846" s="1077"/>
      <c r="X846" s="1078"/>
      <c r="Y846" s="1078"/>
      <c r="Z846" s="1078"/>
      <c r="AA846" s="1079"/>
      <c r="AB846" s="687"/>
      <c r="AC846" s="687"/>
      <c r="AD846" s="588">
        <f t="shared" si="350"/>
        <v>180</v>
      </c>
      <c r="AE846" s="588">
        <f t="shared" si="351"/>
        <v>180</v>
      </c>
      <c r="AF846" s="588">
        <f t="shared" si="352"/>
        <v>180</v>
      </c>
      <c r="AG846" s="588">
        <f t="shared" si="353"/>
        <v>180</v>
      </c>
      <c r="AH846" s="577">
        <f t="shared" si="341"/>
        <v>1000</v>
      </c>
      <c r="AI846" s="577">
        <f t="shared" si="342"/>
        <v>1000</v>
      </c>
      <c r="AJ846" s="577">
        <f t="shared" si="343"/>
        <v>1000</v>
      </c>
      <c r="AK846" s="577">
        <f t="shared" si="344"/>
        <v>1000</v>
      </c>
      <c r="AL846" s="577">
        <f t="shared" si="345"/>
        <v>1</v>
      </c>
      <c r="AM846" s="577">
        <f t="shared" si="346"/>
        <v>1</v>
      </c>
      <c r="AN846" s="577">
        <f t="shared" si="347"/>
        <v>1</v>
      </c>
      <c r="AO846" s="577">
        <f t="shared" si="348"/>
        <v>1</v>
      </c>
      <c r="AP846" s="423"/>
      <c r="AQ846" s="408"/>
      <c r="AR846" s="396"/>
      <c r="AS846" s="396"/>
      <c r="AT846" s="396"/>
    </row>
    <row r="847" spans="1:46" hidden="1" outlineLevel="3" x14ac:dyDescent="0.25">
      <c r="A847" s="396"/>
      <c r="B847" s="405"/>
      <c r="C847" s="398">
        <f t="shared" si="349"/>
        <v>4</v>
      </c>
      <c r="D847" s="423"/>
      <c r="E847" s="480"/>
      <c r="F847" s="480"/>
      <c r="G847" s="423"/>
      <c r="H847" s="444">
        <v>6</v>
      </c>
      <c r="I847" s="450"/>
      <c r="J847" s="444" t="s">
        <v>710</v>
      </c>
      <c r="K847" s="582">
        <v>180</v>
      </c>
      <c r="L847" s="582">
        <v>180</v>
      </c>
      <c r="M847" s="582">
        <v>180</v>
      </c>
      <c r="N847" s="582">
        <v>180</v>
      </c>
      <c r="O847" s="569"/>
      <c r="P847" s="569"/>
      <c r="Q847" s="569"/>
      <c r="R847" s="569"/>
      <c r="S847" s="569">
        <v>1</v>
      </c>
      <c r="T847" s="569">
        <v>1</v>
      </c>
      <c r="U847" s="569">
        <v>1</v>
      </c>
      <c r="V847" s="569">
        <v>1</v>
      </c>
      <c r="W847" s="1077"/>
      <c r="X847" s="1078"/>
      <c r="Y847" s="1078"/>
      <c r="Z847" s="1078"/>
      <c r="AA847" s="1079"/>
      <c r="AB847" s="687"/>
      <c r="AC847" s="687"/>
      <c r="AD847" s="588">
        <f t="shared" si="350"/>
        <v>180</v>
      </c>
      <c r="AE847" s="588">
        <f t="shared" si="351"/>
        <v>180</v>
      </c>
      <c r="AF847" s="588">
        <f t="shared" si="352"/>
        <v>180</v>
      </c>
      <c r="AG847" s="588">
        <f t="shared" si="353"/>
        <v>180</v>
      </c>
      <c r="AH847" s="577">
        <f t="shared" si="341"/>
        <v>1000</v>
      </c>
      <c r="AI847" s="577">
        <f t="shared" si="342"/>
        <v>1000</v>
      </c>
      <c r="AJ847" s="577">
        <f t="shared" si="343"/>
        <v>1000</v>
      </c>
      <c r="AK847" s="577">
        <f t="shared" si="344"/>
        <v>1000</v>
      </c>
      <c r="AL847" s="577">
        <f t="shared" si="345"/>
        <v>1</v>
      </c>
      <c r="AM847" s="577">
        <f t="shared" si="346"/>
        <v>1</v>
      </c>
      <c r="AN847" s="577">
        <f t="shared" si="347"/>
        <v>1</v>
      </c>
      <c r="AO847" s="577">
        <f t="shared" si="348"/>
        <v>1</v>
      </c>
      <c r="AP847" s="423"/>
      <c r="AQ847" s="408"/>
      <c r="AR847" s="396"/>
      <c r="AS847" s="396"/>
      <c r="AT847" s="396"/>
    </row>
    <row r="848" spans="1:46" hidden="1" outlineLevel="3" x14ac:dyDescent="0.25">
      <c r="A848" s="396"/>
      <c r="B848" s="405"/>
      <c r="C848" s="398">
        <f t="shared" si="349"/>
        <v>4</v>
      </c>
      <c r="D848" s="423"/>
      <c r="E848" s="480"/>
      <c r="F848" s="480"/>
      <c r="G848" s="423"/>
      <c r="H848" s="444">
        <v>7</v>
      </c>
      <c r="I848" s="450"/>
      <c r="J848" s="444" t="s">
        <v>710</v>
      </c>
      <c r="K848" s="582">
        <v>180</v>
      </c>
      <c r="L848" s="582">
        <v>180</v>
      </c>
      <c r="M848" s="582">
        <v>180</v>
      </c>
      <c r="N848" s="582">
        <v>180</v>
      </c>
      <c r="O848" s="569"/>
      <c r="P848" s="569"/>
      <c r="Q848" s="569"/>
      <c r="R848" s="569"/>
      <c r="S848" s="569">
        <v>1</v>
      </c>
      <c r="T848" s="569">
        <v>1</v>
      </c>
      <c r="U848" s="569">
        <v>1</v>
      </c>
      <c r="V848" s="569">
        <v>1</v>
      </c>
      <c r="W848" s="1077"/>
      <c r="X848" s="1078"/>
      <c r="Y848" s="1078"/>
      <c r="Z848" s="1078"/>
      <c r="AA848" s="1079"/>
      <c r="AB848" s="687"/>
      <c r="AC848" s="687"/>
      <c r="AD848" s="588">
        <f t="shared" si="350"/>
        <v>180</v>
      </c>
      <c r="AE848" s="588">
        <f t="shared" si="351"/>
        <v>180</v>
      </c>
      <c r="AF848" s="588">
        <f t="shared" si="352"/>
        <v>180</v>
      </c>
      <c r="AG848" s="588">
        <f t="shared" si="353"/>
        <v>180</v>
      </c>
      <c r="AH848" s="577">
        <f t="shared" si="341"/>
        <v>1000</v>
      </c>
      <c r="AI848" s="577">
        <f t="shared" si="342"/>
        <v>1000</v>
      </c>
      <c r="AJ848" s="577">
        <f t="shared" si="343"/>
        <v>1000</v>
      </c>
      <c r="AK848" s="577">
        <f t="shared" si="344"/>
        <v>1000</v>
      </c>
      <c r="AL848" s="577">
        <f t="shared" si="345"/>
        <v>1</v>
      </c>
      <c r="AM848" s="577">
        <f t="shared" si="346"/>
        <v>1</v>
      </c>
      <c r="AN848" s="577">
        <f t="shared" si="347"/>
        <v>1</v>
      </c>
      <c r="AO848" s="577">
        <f t="shared" si="348"/>
        <v>1</v>
      </c>
      <c r="AP848" s="423"/>
      <c r="AQ848" s="408"/>
      <c r="AR848" s="396"/>
      <c r="AS848" s="396"/>
      <c r="AT848" s="396"/>
    </row>
    <row r="849" spans="1:46" hidden="1" outlineLevel="3" x14ac:dyDescent="0.25">
      <c r="A849" s="396"/>
      <c r="B849" s="405"/>
      <c r="C849" s="398">
        <f t="shared" si="349"/>
        <v>4</v>
      </c>
      <c r="D849" s="423"/>
      <c r="E849" s="480"/>
      <c r="F849" s="480"/>
      <c r="G849" s="423"/>
      <c r="H849" s="583">
        <v>8</v>
      </c>
      <c r="I849" s="584"/>
      <c r="J849" s="583" t="s">
        <v>710</v>
      </c>
      <c r="K849" s="582">
        <v>180</v>
      </c>
      <c r="L849" s="582">
        <v>180</v>
      </c>
      <c r="M849" s="582">
        <v>180</v>
      </c>
      <c r="N849" s="582">
        <v>180</v>
      </c>
      <c r="O849" s="586"/>
      <c r="P849" s="586"/>
      <c r="Q849" s="586"/>
      <c r="R849" s="586"/>
      <c r="S849" s="586">
        <v>1</v>
      </c>
      <c r="T849" s="586">
        <v>1</v>
      </c>
      <c r="U849" s="586">
        <v>1</v>
      </c>
      <c r="V849" s="586">
        <v>1</v>
      </c>
      <c r="W849" s="1077"/>
      <c r="X849" s="1078"/>
      <c r="Y849" s="1078"/>
      <c r="Z849" s="1078"/>
      <c r="AA849" s="1079"/>
      <c r="AB849" s="687"/>
      <c r="AC849" s="687"/>
      <c r="AD849" s="588">
        <f t="shared" si="350"/>
        <v>180</v>
      </c>
      <c r="AE849" s="588">
        <f t="shared" si="351"/>
        <v>180</v>
      </c>
      <c r="AF849" s="588">
        <f t="shared" si="352"/>
        <v>180</v>
      </c>
      <c r="AG849" s="588">
        <f t="shared" si="353"/>
        <v>180</v>
      </c>
      <c r="AH849" s="587">
        <f t="shared" si="341"/>
        <v>1000</v>
      </c>
      <c r="AI849" s="587">
        <f t="shared" si="342"/>
        <v>1000</v>
      </c>
      <c r="AJ849" s="587">
        <f t="shared" si="343"/>
        <v>1000</v>
      </c>
      <c r="AK849" s="587">
        <f t="shared" si="344"/>
        <v>1000</v>
      </c>
      <c r="AL849" s="587">
        <f t="shared" si="345"/>
        <v>1</v>
      </c>
      <c r="AM849" s="587">
        <f t="shared" si="346"/>
        <v>1</v>
      </c>
      <c r="AN849" s="587">
        <f t="shared" si="347"/>
        <v>1</v>
      </c>
      <c r="AO849" s="587">
        <f t="shared" si="348"/>
        <v>1</v>
      </c>
      <c r="AP849" s="423"/>
      <c r="AQ849" s="408"/>
      <c r="AR849" s="396"/>
      <c r="AS849" s="396"/>
      <c r="AT849" s="396"/>
    </row>
    <row r="850" spans="1:46" hidden="1" outlineLevel="3" x14ac:dyDescent="0.25">
      <c r="A850" s="396"/>
      <c r="B850" s="405"/>
      <c r="C850" s="398">
        <f t="shared" si="349"/>
        <v>4</v>
      </c>
      <c r="D850" s="423"/>
      <c r="E850" s="480"/>
      <c r="F850" s="480"/>
      <c r="G850" s="423"/>
      <c r="H850" s="575" t="s">
        <v>707</v>
      </c>
      <c r="I850" s="576">
        <v>2</v>
      </c>
      <c r="J850" s="576" t="s">
        <v>712</v>
      </c>
      <c r="K850" s="582"/>
      <c r="L850" s="582"/>
      <c r="M850" s="582"/>
      <c r="N850" s="582"/>
      <c r="O850" s="569"/>
      <c r="P850" s="569"/>
      <c r="Q850" s="569"/>
      <c r="R850" s="569"/>
      <c r="S850" s="569">
        <v>1</v>
      </c>
      <c r="T850" s="569">
        <v>1</v>
      </c>
      <c r="U850" s="569">
        <v>1</v>
      </c>
      <c r="V850" s="569">
        <v>1</v>
      </c>
      <c r="W850" s="1077"/>
      <c r="X850" s="1078"/>
      <c r="Y850" s="1078"/>
      <c r="Z850" s="1078"/>
      <c r="AA850" s="1079"/>
      <c r="AB850" s="687"/>
      <c r="AC850" s="687"/>
      <c r="AD850" s="589">
        <f t="shared" ref="AD850:AD858" si="354">IF(K850="",350,K850)</f>
        <v>350</v>
      </c>
      <c r="AE850" s="589">
        <f t="shared" ref="AE850:AE858" si="355">IF(L850="",350,L850)</f>
        <v>350</v>
      </c>
      <c r="AF850" s="589">
        <f t="shared" ref="AF850:AF858" si="356">IF(M850="",350,M850)</f>
        <v>350</v>
      </c>
      <c r="AG850" s="589">
        <f t="shared" ref="AG850:AG858" si="357">IF(N850="",350,N850)</f>
        <v>350</v>
      </c>
      <c r="AH850" s="581">
        <f t="shared" si="341"/>
        <v>1000</v>
      </c>
      <c r="AI850" s="581">
        <f t="shared" si="342"/>
        <v>1000</v>
      </c>
      <c r="AJ850" s="581">
        <f t="shared" si="343"/>
        <v>1000</v>
      </c>
      <c r="AK850" s="581">
        <f t="shared" si="344"/>
        <v>1000</v>
      </c>
      <c r="AL850" s="581">
        <f t="shared" si="345"/>
        <v>1</v>
      </c>
      <c r="AM850" s="581">
        <f t="shared" si="346"/>
        <v>1</v>
      </c>
      <c r="AN850" s="581">
        <f t="shared" si="347"/>
        <v>1</v>
      </c>
      <c r="AO850" s="581">
        <f t="shared" si="348"/>
        <v>1</v>
      </c>
      <c r="AP850" s="423"/>
      <c r="AQ850" s="408"/>
      <c r="AR850" s="396"/>
      <c r="AS850" s="396"/>
      <c r="AT850" s="396"/>
    </row>
    <row r="851" spans="1:46" hidden="1" outlineLevel="3" x14ac:dyDescent="0.25">
      <c r="A851" s="396"/>
      <c r="B851" s="405"/>
      <c r="C851" s="398">
        <f t="shared" si="349"/>
        <v>4</v>
      </c>
      <c r="D851" s="423"/>
      <c r="E851" s="480"/>
      <c r="F851" s="480"/>
      <c r="G851" s="423"/>
      <c r="H851" s="444" t="s">
        <v>709</v>
      </c>
      <c r="I851" s="450"/>
      <c r="J851" s="444" t="s">
        <v>918</v>
      </c>
      <c r="K851" s="582"/>
      <c r="L851" s="582"/>
      <c r="M851" s="582"/>
      <c r="N851" s="582"/>
      <c r="O851" s="569"/>
      <c r="P851" s="569"/>
      <c r="Q851" s="569"/>
      <c r="R851" s="569"/>
      <c r="S851" s="569">
        <v>1</v>
      </c>
      <c r="T851" s="569">
        <v>1</v>
      </c>
      <c r="U851" s="569">
        <v>1</v>
      </c>
      <c r="V851" s="569">
        <v>1</v>
      </c>
      <c r="W851" s="1077"/>
      <c r="X851" s="1078"/>
      <c r="Y851" s="1078"/>
      <c r="Z851" s="1078"/>
      <c r="AA851" s="1079"/>
      <c r="AB851" s="687"/>
      <c r="AC851" s="687"/>
      <c r="AD851" s="589">
        <f t="shared" si="354"/>
        <v>350</v>
      </c>
      <c r="AE851" s="589">
        <f t="shared" si="355"/>
        <v>350</v>
      </c>
      <c r="AF851" s="589">
        <f t="shared" si="356"/>
        <v>350</v>
      </c>
      <c r="AG851" s="589">
        <f t="shared" si="357"/>
        <v>350</v>
      </c>
      <c r="AH851" s="577">
        <f t="shared" si="341"/>
        <v>1000</v>
      </c>
      <c r="AI851" s="577">
        <f t="shared" si="342"/>
        <v>1000</v>
      </c>
      <c r="AJ851" s="577">
        <f t="shared" si="343"/>
        <v>1000</v>
      </c>
      <c r="AK851" s="577">
        <f t="shared" si="344"/>
        <v>1000</v>
      </c>
      <c r="AL851" s="577">
        <f t="shared" si="345"/>
        <v>1</v>
      </c>
      <c r="AM851" s="577">
        <f t="shared" si="346"/>
        <v>1</v>
      </c>
      <c r="AN851" s="577">
        <f t="shared" si="347"/>
        <v>1</v>
      </c>
      <c r="AO851" s="577">
        <f t="shared" si="348"/>
        <v>1</v>
      </c>
      <c r="AP851" s="423"/>
      <c r="AQ851" s="408"/>
      <c r="AR851" s="396"/>
      <c r="AS851" s="396"/>
      <c r="AT851" s="396"/>
    </row>
    <row r="852" spans="1:46" hidden="1" outlineLevel="3" x14ac:dyDescent="0.25">
      <c r="A852" s="396"/>
      <c r="B852" s="405"/>
      <c r="C852" s="398">
        <f t="shared" si="349"/>
        <v>4</v>
      </c>
      <c r="D852" s="423"/>
      <c r="E852" s="480"/>
      <c r="F852" s="480"/>
      <c r="G852" s="423"/>
      <c r="H852" s="444" t="s">
        <v>711</v>
      </c>
      <c r="I852" s="450"/>
      <c r="J852" s="444" t="s">
        <v>710</v>
      </c>
      <c r="K852" s="582"/>
      <c r="L852" s="582"/>
      <c r="M852" s="582"/>
      <c r="N852" s="582"/>
      <c r="O852" s="569"/>
      <c r="P852" s="569"/>
      <c r="Q852" s="569"/>
      <c r="R852" s="569"/>
      <c r="S852" s="569">
        <v>1</v>
      </c>
      <c r="T852" s="569">
        <v>1</v>
      </c>
      <c r="U852" s="569">
        <v>1</v>
      </c>
      <c r="V852" s="569">
        <v>1</v>
      </c>
      <c r="W852" s="1077"/>
      <c r="X852" s="1078"/>
      <c r="Y852" s="1078"/>
      <c r="Z852" s="1078"/>
      <c r="AA852" s="1079"/>
      <c r="AB852" s="687"/>
      <c r="AC852" s="687"/>
      <c r="AD852" s="589">
        <f t="shared" si="354"/>
        <v>350</v>
      </c>
      <c r="AE852" s="589">
        <f t="shared" si="355"/>
        <v>350</v>
      </c>
      <c r="AF852" s="589">
        <f t="shared" si="356"/>
        <v>350</v>
      </c>
      <c r="AG852" s="589">
        <f t="shared" si="357"/>
        <v>350</v>
      </c>
      <c r="AH852" s="577">
        <f t="shared" si="341"/>
        <v>1000</v>
      </c>
      <c r="AI852" s="577">
        <f t="shared" si="342"/>
        <v>1000</v>
      </c>
      <c r="AJ852" s="577">
        <f t="shared" si="343"/>
        <v>1000</v>
      </c>
      <c r="AK852" s="577">
        <f t="shared" si="344"/>
        <v>1000</v>
      </c>
      <c r="AL852" s="577">
        <f t="shared" si="345"/>
        <v>1</v>
      </c>
      <c r="AM852" s="577">
        <f t="shared" si="346"/>
        <v>1</v>
      </c>
      <c r="AN852" s="577">
        <f t="shared" si="347"/>
        <v>1</v>
      </c>
      <c r="AO852" s="577">
        <f t="shared" si="348"/>
        <v>1</v>
      </c>
      <c r="AP852" s="423"/>
      <c r="AQ852" s="408"/>
      <c r="AR852" s="396"/>
      <c r="AS852" s="396"/>
      <c r="AT852" s="396"/>
    </row>
    <row r="853" spans="1:46" hidden="1" outlineLevel="3" x14ac:dyDescent="0.25">
      <c r="A853" s="396"/>
      <c r="B853" s="405"/>
      <c r="C853" s="398">
        <f t="shared" si="349"/>
        <v>4</v>
      </c>
      <c r="D853" s="423"/>
      <c r="E853" s="480"/>
      <c r="F853" s="480"/>
      <c r="G853" s="423"/>
      <c r="H853" s="444">
        <v>3</v>
      </c>
      <c r="I853" s="450"/>
      <c r="J853" s="444" t="s">
        <v>710</v>
      </c>
      <c r="K853" s="582"/>
      <c r="L853" s="582"/>
      <c r="M853" s="582"/>
      <c r="N853" s="582"/>
      <c r="O853" s="569"/>
      <c r="P853" s="569"/>
      <c r="Q853" s="569"/>
      <c r="R853" s="569"/>
      <c r="S853" s="569">
        <v>1</v>
      </c>
      <c r="T853" s="569">
        <v>1</v>
      </c>
      <c r="U853" s="569">
        <v>1</v>
      </c>
      <c r="V853" s="569">
        <v>1</v>
      </c>
      <c r="W853" s="1077"/>
      <c r="X853" s="1078"/>
      <c r="Y853" s="1078"/>
      <c r="Z853" s="1078"/>
      <c r="AA853" s="1079"/>
      <c r="AB853" s="687"/>
      <c r="AC853" s="687"/>
      <c r="AD853" s="589">
        <f t="shared" si="354"/>
        <v>350</v>
      </c>
      <c r="AE853" s="589">
        <f t="shared" si="355"/>
        <v>350</v>
      </c>
      <c r="AF853" s="589">
        <f t="shared" si="356"/>
        <v>350</v>
      </c>
      <c r="AG853" s="589">
        <f t="shared" si="357"/>
        <v>350</v>
      </c>
      <c r="AH853" s="577">
        <f t="shared" si="341"/>
        <v>1000</v>
      </c>
      <c r="AI853" s="577">
        <f t="shared" si="342"/>
        <v>1000</v>
      </c>
      <c r="AJ853" s="577">
        <f t="shared" si="343"/>
        <v>1000</v>
      </c>
      <c r="AK853" s="577">
        <f t="shared" si="344"/>
        <v>1000</v>
      </c>
      <c r="AL853" s="577">
        <f t="shared" si="345"/>
        <v>1</v>
      </c>
      <c r="AM853" s="577">
        <f t="shared" si="346"/>
        <v>1</v>
      </c>
      <c r="AN853" s="577">
        <f t="shared" si="347"/>
        <v>1</v>
      </c>
      <c r="AO853" s="577">
        <f t="shared" si="348"/>
        <v>1</v>
      </c>
      <c r="AP853" s="423"/>
      <c r="AQ853" s="408"/>
      <c r="AR853" s="396"/>
      <c r="AS853" s="396"/>
      <c r="AT853" s="396"/>
    </row>
    <row r="854" spans="1:46" hidden="1" outlineLevel="3" x14ac:dyDescent="0.25">
      <c r="A854" s="396"/>
      <c r="B854" s="405"/>
      <c r="C854" s="398">
        <f t="shared" si="349"/>
        <v>4</v>
      </c>
      <c r="D854" s="423"/>
      <c r="E854" s="480"/>
      <c r="F854" s="480"/>
      <c r="G854" s="423"/>
      <c r="H854" s="444">
        <v>4</v>
      </c>
      <c r="I854" s="450"/>
      <c r="J854" s="444" t="s">
        <v>710</v>
      </c>
      <c r="K854" s="582"/>
      <c r="L854" s="582"/>
      <c r="M854" s="582"/>
      <c r="N854" s="582"/>
      <c r="O854" s="569"/>
      <c r="P854" s="569"/>
      <c r="Q854" s="569"/>
      <c r="R854" s="569"/>
      <c r="S854" s="569">
        <v>1</v>
      </c>
      <c r="T854" s="569">
        <v>1</v>
      </c>
      <c r="U854" s="569">
        <v>1</v>
      </c>
      <c r="V854" s="569">
        <v>1</v>
      </c>
      <c r="W854" s="1077"/>
      <c r="X854" s="1078"/>
      <c r="Y854" s="1078"/>
      <c r="Z854" s="1078"/>
      <c r="AA854" s="1079"/>
      <c r="AB854" s="687"/>
      <c r="AC854" s="687"/>
      <c r="AD854" s="589">
        <f t="shared" si="354"/>
        <v>350</v>
      </c>
      <c r="AE854" s="589">
        <f t="shared" si="355"/>
        <v>350</v>
      </c>
      <c r="AF854" s="589">
        <f t="shared" si="356"/>
        <v>350</v>
      </c>
      <c r="AG854" s="589">
        <f t="shared" si="357"/>
        <v>350</v>
      </c>
      <c r="AH854" s="577">
        <f t="shared" si="341"/>
        <v>1000</v>
      </c>
      <c r="AI854" s="577">
        <f t="shared" si="342"/>
        <v>1000</v>
      </c>
      <c r="AJ854" s="577">
        <f t="shared" si="343"/>
        <v>1000</v>
      </c>
      <c r="AK854" s="577">
        <f t="shared" si="344"/>
        <v>1000</v>
      </c>
      <c r="AL854" s="577">
        <f t="shared" si="345"/>
        <v>1</v>
      </c>
      <c r="AM854" s="577">
        <f t="shared" si="346"/>
        <v>1</v>
      </c>
      <c r="AN854" s="577">
        <f t="shared" si="347"/>
        <v>1</v>
      </c>
      <c r="AO854" s="577">
        <f t="shared" si="348"/>
        <v>1</v>
      </c>
      <c r="AP854" s="423"/>
      <c r="AQ854" s="408"/>
      <c r="AR854" s="396"/>
      <c r="AS854" s="396"/>
      <c r="AT854" s="396"/>
    </row>
    <row r="855" spans="1:46" hidden="1" outlineLevel="3" x14ac:dyDescent="0.25">
      <c r="A855" s="396"/>
      <c r="B855" s="405"/>
      <c r="C855" s="398">
        <f t="shared" si="349"/>
        <v>4</v>
      </c>
      <c r="D855" s="423"/>
      <c r="E855" s="480"/>
      <c r="F855" s="480"/>
      <c r="G855" s="423"/>
      <c r="H855" s="444">
        <v>5</v>
      </c>
      <c r="I855" s="450"/>
      <c r="J855" s="444" t="s">
        <v>710</v>
      </c>
      <c r="K855" s="582"/>
      <c r="L855" s="582"/>
      <c r="M855" s="582"/>
      <c r="N855" s="582"/>
      <c r="O855" s="569"/>
      <c r="P855" s="569"/>
      <c r="Q855" s="569"/>
      <c r="R855" s="569"/>
      <c r="S855" s="569">
        <v>1</v>
      </c>
      <c r="T855" s="569">
        <v>1</v>
      </c>
      <c r="U855" s="569">
        <v>1</v>
      </c>
      <c r="V855" s="569">
        <v>1</v>
      </c>
      <c r="W855" s="1077"/>
      <c r="X855" s="1078"/>
      <c r="Y855" s="1078"/>
      <c r="Z855" s="1078"/>
      <c r="AA855" s="1079"/>
      <c r="AB855" s="687"/>
      <c r="AC855" s="687"/>
      <c r="AD855" s="589">
        <f t="shared" si="354"/>
        <v>350</v>
      </c>
      <c r="AE855" s="589">
        <f t="shared" si="355"/>
        <v>350</v>
      </c>
      <c r="AF855" s="589">
        <f t="shared" si="356"/>
        <v>350</v>
      </c>
      <c r="AG855" s="589">
        <f t="shared" si="357"/>
        <v>350</v>
      </c>
      <c r="AH855" s="577">
        <f t="shared" si="341"/>
        <v>1000</v>
      </c>
      <c r="AI855" s="577">
        <f t="shared" si="342"/>
        <v>1000</v>
      </c>
      <c r="AJ855" s="577">
        <f t="shared" si="343"/>
        <v>1000</v>
      </c>
      <c r="AK855" s="577">
        <f t="shared" si="344"/>
        <v>1000</v>
      </c>
      <c r="AL855" s="577">
        <f t="shared" si="345"/>
        <v>1</v>
      </c>
      <c r="AM855" s="577">
        <f t="shared" si="346"/>
        <v>1</v>
      </c>
      <c r="AN855" s="577">
        <f t="shared" si="347"/>
        <v>1</v>
      </c>
      <c r="AO855" s="577">
        <f t="shared" si="348"/>
        <v>1</v>
      </c>
      <c r="AP855" s="423"/>
      <c r="AQ855" s="408"/>
      <c r="AR855" s="396"/>
      <c r="AS855" s="396"/>
      <c r="AT855" s="396"/>
    </row>
    <row r="856" spans="1:46" hidden="1" outlineLevel="3" x14ac:dyDescent="0.25">
      <c r="A856" s="396"/>
      <c r="B856" s="405"/>
      <c r="C856" s="398">
        <f t="shared" si="349"/>
        <v>4</v>
      </c>
      <c r="D856" s="423"/>
      <c r="E856" s="480"/>
      <c r="F856" s="480"/>
      <c r="G856" s="423"/>
      <c r="H856" s="444">
        <v>6</v>
      </c>
      <c r="I856" s="450"/>
      <c r="J856" s="444" t="s">
        <v>710</v>
      </c>
      <c r="K856" s="582"/>
      <c r="L856" s="582"/>
      <c r="M856" s="582"/>
      <c r="N856" s="582"/>
      <c r="O856" s="569"/>
      <c r="P856" s="569"/>
      <c r="Q856" s="569"/>
      <c r="R856" s="569"/>
      <c r="S856" s="569">
        <v>1</v>
      </c>
      <c r="T856" s="569">
        <v>1</v>
      </c>
      <c r="U856" s="569">
        <v>1</v>
      </c>
      <c r="V856" s="569">
        <v>1</v>
      </c>
      <c r="W856" s="1077"/>
      <c r="X856" s="1078"/>
      <c r="Y856" s="1078"/>
      <c r="Z856" s="1078"/>
      <c r="AA856" s="1079"/>
      <c r="AB856" s="688"/>
      <c r="AC856" s="688"/>
      <c r="AD856" s="589">
        <f t="shared" si="354"/>
        <v>350</v>
      </c>
      <c r="AE856" s="589">
        <f t="shared" si="355"/>
        <v>350</v>
      </c>
      <c r="AF856" s="589">
        <f t="shared" si="356"/>
        <v>350</v>
      </c>
      <c r="AG856" s="589">
        <f t="shared" si="357"/>
        <v>350</v>
      </c>
      <c r="AH856" s="577">
        <f t="shared" si="341"/>
        <v>1000</v>
      </c>
      <c r="AI856" s="577">
        <f t="shared" si="342"/>
        <v>1000</v>
      </c>
      <c r="AJ856" s="577">
        <f t="shared" si="343"/>
        <v>1000</v>
      </c>
      <c r="AK856" s="577">
        <f t="shared" si="344"/>
        <v>1000</v>
      </c>
      <c r="AL856" s="577">
        <f t="shared" si="345"/>
        <v>1</v>
      </c>
      <c r="AM856" s="577">
        <f t="shared" si="346"/>
        <v>1</v>
      </c>
      <c r="AN856" s="577">
        <f t="shared" si="347"/>
        <v>1</v>
      </c>
      <c r="AO856" s="577">
        <f t="shared" si="348"/>
        <v>1</v>
      </c>
      <c r="AP856" s="423"/>
      <c r="AQ856" s="408"/>
      <c r="AR856" s="396"/>
      <c r="AS856" s="396"/>
      <c r="AT856" s="396"/>
    </row>
    <row r="857" spans="1:46" hidden="1" outlineLevel="3" x14ac:dyDescent="0.25">
      <c r="A857" s="396"/>
      <c r="B857" s="405"/>
      <c r="C857" s="398">
        <f t="shared" si="349"/>
        <v>4</v>
      </c>
      <c r="D857" s="423"/>
      <c r="E857" s="480"/>
      <c r="F857" s="480"/>
      <c r="G857" s="423"/>
      <c r="H857" s="444">
        <v>7</v>
      </c>
      <c r="I857" s="450"/>
      <c r="J857" s="444" t="s">
        <v>710</v>
      </c>
      <c r="K857" s="582"/>
      <c r="L857" s="582"/>
      <c r="M857" s="582"/>
      <c r="N857" s="582"/>
      <c r="O857" s="569"/>
      <c r="P857" s="569"/>
      <c r="Q857" s="569"/>
      <c r="R857" s="569"/>
      <c r="S857" s="569">
        <v>1</v>
      </c>
      <c r="T857" s="569">
        <v>1</v>
      </c>
      <c r="U857" s="569">
        <v>1</v>
      </c>
      <c r="V857" s="569">
        <v>1</v>
      </c>
      <c r="W857" s="1077"/>
      <c r="X857" s="1078"/>
      <c r="Y857" s="1078"/>
      <c r="Z857" s="1078"/>
      <c r="AA857" s="1079"/>
      <c r="AB857" s="428"/>
      <c r="AC857" s="428"/>
      <c r="AD857" s="589">
        <f t="shared" si="354"/>
        <v>350</v>
      </c>
      <c r="AE857" s="589">
        <f t="shared" si="355"/>
        <v>350</v>
      </c>
      <c r="AF857" s="589">
        <f t="shared" si="356"/>
        <v>350</v>
      </c>
      <c r="AG857" s="589">
        <f t="shared" si="357"/>
        <v>350</v>
      </c>
      <c r="AH857" s="577">
        <f t="shared" si="341"/>
        <v>1000</v>
      </c>
      <c r="AI857" s="577">
        <f t="shared" si="342"/>
        <v>1000</v>
      </c>
      <c r="AJ857" s="577">
        <f t="shared" si="343"/>
        <v>1000</v>
      </c>
      <c r="AK857" s="577">
        <f t="shared" si="344"/>
        <v>1000</v>
      </c>
      <c r="AL857" s="577">
        <f t="shared" si="345"/>
        <v>1</v>
      </c>
      <c r="AM857" s="577">
        <f t="shared" si="346"/>
        <v>1</v>
      </c>
      <c r="AN857" s="577">
        <f t="shared" si="347"/>
        <v>1</v>
      </c>
      <c r="AO857" s="577">
        <f t="shared" si="348"/>
        <v>1</v>
      </c>
      <c r="AP857" s="423"/>
      <c r="AQ857" s="408"/>
      <c r="AR857" s="396"/>
      <c r="AS857" s="396"/>
      <c r="AT857" s="396"/>
    </row>
    <row r="858" spans="1:46" hidden="1" outlineLevel="3" x14ac:dyDescent="0.25">
      <c r="A858" s="396"/>
      <c r="B858" s="405"/>
      <c r="C858" s="398">
        <f t="shared" si="349"/>
        <v>4</v>
      </c>
      <c r="D858" s="423"/>
      <c r="E858" s="480"/>
      <c r="F858" s="480"/>
      <c r="G858" s="423"/>
      <c r="H858" s="583">
        <v>8</v>
      </c>
      <c r="I858" s="584"/>
      <c r="J858" s="583" t="s">
        <v>710</v>
      </c>
      <c r="K858" s="582"/>
      <c r="L858" s="582"/>
      <c r="M858" s="582"/>
      <c r="N858" s="582"/>
      <c r="O858" s="586"/>
      <c r="P858" s="586"/>
      <c r="Q858" s="586"/>
      <c r="R858" s="586"/>
      <c r="S858" s="586">
        <v>1</v>
      </c>
      <c r="T858" s="586">
        <v>1</v>
      </c>
      <c r="U858" s="586">
        <v>1</v>
      </c>
      <c r="V858" s="586">
        <v>1</v>
      </c>
      <c r="W858" s="1080"/>
      <c r="X858" s="1081"/>
      <c r="Y858" s="1081"/>
      <c r="Z858" s="1081"/>
      <c r="AA858" s="1082"/>
      <c r="AB858" s="428"/>
      <c r="AC858" s="428"/>
      <c r="AD858" s="589">
        <f t="shared" si="354"/>
        <v>350</v>
      </c>
      <c r="AE858" s="589">
        <f t="shared" si="355"/>
        <v>350</v>
      </c>
      <c r="AF858" s="589">
        <f t="shared" si="356"/>
        <v>350</v>
      </c>
      <c r="AG858" s="589">
        <f t="shared" si="357"/>
        <v>350</v>
      </c>
      <c r="AH858" s="587">
        <f t="shared" si="341"/>
        <v>1000</v>
      </c>
      <c r="AI858" s="587">
        <f t="shared" si="342"/>
        <v>1000</v>
      </c>
      <c r="AJ858" s="587">
        <f t="shared" si="343"/>
        <v>1000</v>
      </c>
      <c r="AK858" s="587">
        <f t="shared" si="344"/>
        <v>1000</v>
      </c>
      <c r="AL858" s="587">
        <f t="shared" si="345"/>
        <v>1</v>
      </c>
      <c r="AM858" s="587">
        <f t="shared" si="346"/>
        <v>1</v>
      </c>
      <c r="AN858" s="587">
        <f t="shared" si="347"/>
        <v>1</v>
      </c>
      <c r="AO858" s="587">
        <f t="shared" si="348"/>
        <v>1</v>
      </c>
      <c r="AP858" s="423"/>
      <c r="AQ858" s="408"/>
      <c r="AR858" s="396"/>
      <c r="AS858" s="396"/>
      <c r="AT858" s="396"/>
    </row>
    <row r="859" spans="1:46" ht="5.0999999999999996" hidden="1" customHeight="1" outlineLevel="2" x14ac:dyDescent="0.25">
      <c r="A859" s="396"/>
      <c r="B859" s="405"/>
      <c r="C859" s="398">
        <f>INT($C$810)+2.005</f>
        <v>3.0049999999999999</v>
      </c>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c r="AF859" s="423"/>
      <c r="AG859" s="423"/>
      <c r="AH859" s="423"/>
      <c r="AI859" s="423"/>
      <c r="AJ859" s="423"/>
      <c r="AK859" s="423"/>
      <c r="AL859" s="423"/>
      <c r="AM859" s="423"/>
      <c r="AN859" s="423"/>
      <c r="AO859" s="423"/>
      <c r="AP859" s="423" t="s">
        <v>459</v>
      </c>
      <c r="AQ859" s="408"/>
      <c r="AR859" s="396"/>
      <c r="AS859" s="396"/>
      <c r="AT859" s="396"/>
    </row>
    <row r="860" spans="1:46" ht="5.0999999999999996" hidden="1" customHeight="1" outlineLevel="2" x14ac:dyDescent="0.25">
      <c r="A860" s="396"/>
      <c r="B860" s="405"/>
      <c r="C860" s="398">
        <f>INT($C$810)+2.005</f>
        <v>3.0049999999999999</v>
      </c>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c r="AF860" s="423"/>
      <c r="AG860" s="423"/>
      <c r="AH860" s="423"/>
      <c r="AI860" s="423"/>
      <c r="AJ860" s="423"/>
      <c r="AK860" s="423"/>
      <c r="AL860" s="423"/>
      <c r="AM860" s="423"/>
      <c r="AN860" s="423"/>
      <c r="AO860" s="423"/>
      <c r="AP860" s="423"/>
      <c r="AQ860" s="408"/>
      <c r="AR860" s="396"/>
      <c r="AS860" s="396"/>
      <c r="AT860" s="396"/>
    </row>
    <row r="861" spans="1:46" ht="5.0999999999999996" customHeight="1" outlineLevel="1" x14ac:dyDescent="0.25">
      <c r="A861" s="396"/>
      <c r="B861" s="433"/>
      <c r="C861" s="434">
        <f>INT($C$810)+1.005</f>
        <v>2.0049999999999999</v>
      </c>
      <c r="D861" s="435"/>
      <c r="E861" s="435"/>
      <c r="F861" s="435"/>
      <c r="G861" s="435"/>
      <c r="H861" s="435"/>
      <c r="I861" s="435"/>
      <c r="J861" s="435"/>
      <c r="K861" s="435"/>
      <c r="L861" s="435"/>
      <c r="M861" s="435"/>
      <c r="N861" s="435"/>
      <c r="O861" s="435"/>
      <c r="P861" s="435"/>
      <c r="Q861" s="435"/>
      <c r="R861" s="435"/>
      <c r="S861" s="435"/>
      <c r="T861" s="435"/>
      <c r="U861" s="435"/>
      <c r="V861" s="435"/>
      <c r="W861" s="435"/>
      <c r="X861" s="435"/>
      <c r="Y861" s="435"/>
      <c r="Z861" s="435"/>
      <c r="AA861" s="435"/>
      <c r="AB861" s="435"/>
      <c r="AC861" s="435"/>
      <c r="AD861" s="435"/>
      <c r="AE861" s="435"/>
      <c r="AF861" s="435"/>
      <c r="AG861" s="435"/>
      <c r="AH861" s="435"/>
      <c r="AI861" s="435"/>
      <c r="AJ861" s="435"/>
      <c r="AK861" s="435"/>
      <c r="AL861" s="435"/>
      <c r="AM861" s="435"/>
      <c r="AN861" s="435"/>
      <c r="AO861" s="435"/>
      <c r="AP861" s="435"/>
      <c r="AQ861" s="436" t="s">
        <v>130</v>
      </c>
      <c r="AR861" s="396"/>
      <c r="AS861" s="396"/>
      <c r="AT861" s="396"/>
    </row>
    <row r="862" spans="1:46" ht="5.0999999999999996" customHeight="1" collapsed="1" x14ac:dyDescent="0.25">
      <c r="A862" s="396"/>
      <c r="B862" s="437"/>
      <c r="C862" s="438">
        <f>INT($C$810)+0.005</f>
        <v>1.0049999999999999</v>
      </c>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c r="AA862" s="437"/>
      <c r="AB862" s="437"/>
      <c r="AC862" s="437"/>
      <c r="AD862" s="437"/>
      <c r="AE862" s="437"/>
      <c r="AF862" s="437"/>
      <c r="AG862" s="437"/>
      <c r="AH862" s="437"/>
      <c r="AI862" s="437"/>
      <c r="AJ862" s="437"/>
      <c r="AK862" s="437"/>
      <c r="AL862" s="437"/>
      <c r="AM862" s="437"/>
      <c r="AN862" s="437"/>
      <c r="AO862" s="437"/>
      <c r="AP862" s="437"/>
      <c r="AQ862" s="437"/>
      <c r="AR862" s="396"/>
      <c r="AS862" s="396"/>
      <c r="AT862" s="396"/>
    </row>
    <row r="863" spans="1:46" hidden="1" outlineLevel="2" x14ac:dyDescent="0.25">
      <c r="A863" s="396"/>
      <c r="B863" s="396"/>
      <c r="C863" s="398">
        <f>INT($C$810)+2</f>
        <v>3</v>
      </c>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c r="AA863" s="396"/>
      <c r="AB863" s="396"/>
      <c r="AC863" s="396"/>
      <c r="AD863" s="396"/>
      <c r="AE863" s="396"/>
      <c r="AF863" s="396"/>
      <c r="AG863" s="396"/>
      <c r="AH863" s="396"/>
      <c r="AI863" s="396"/>
      <c r="AJ863" s="396"/>
      <c r="AK863" s="396"/>
      <c r="AL863" s="396"/>
      <c r="AM863" s="396"/>
      <c r="AN863" s="396"/>
      <c r="AO863" s="396"/>
      <c r="AP863" s="396"/>
      <c r="AQ863" s="396"/>
      <c r="AR863" s="396"/>
      <c r="AS863" s="396"/>
      <c r="AT863" s="396"/>
    </row>
    <row r="864" spans="1:46" hidden="1" outlineLevel="2" x14ac:dyDescent="0.25">
      <c r="A864" s="396"/>
      <c r="B864" s="396"/>
      <c r="C864" s="398">
        <f>INT($C$868)+2</f>
        <v>3</v>
      </c>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c r="AA864" s="396"/>
      <c r="AB864" s="396"/>
      <c r="AC864" s="396"/>
      <c r="AD864" s="396"/>
      <c r="AE864" s="396"/>
      <c r="AF864" s="396"/>
      <c r="AG864" s="396"/>
      <c r="AH864" s="396"/>
      <c r="AI864" s="396"/>
      <c r="AJ864" s="396"/>
      <c r="AK864" s="396"/>
      <c r="AL864" s="396"/>
      <c r="AM864" s="396"/>
      <c r="AN864" s="396"/>
      <c r="AO864" s="396"/>
      <c r="AP864" s="396"/>
      <c r="AQ864" s="396"/>
      <c r="AR864" s="396"/>
      <c r="AS864" s="396"/>
      <c r="AT864" s="396"/>
    </row>
    <row r="865" spans="1:46" ht="5.0999999999999996" customHeight="1" thickBot="1" x14ac:dyDescent="0.3">
      <c r="A865" s="396"/>
      <c r="B865" s="399"/>
      <c r="C865" s="400">
        <f>INT($C$868)+0.005</f>
        <v>1.0049999999999999</v>
      </c>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c r="AI865" s="399"/>
      <c r="AJ865" s="399"/>
      <c r="AK865" s="399"/>
      <c r="AL865" s="399"/>
      <c r="AM865" s="399"/>
      <c r="AN865" s="399"/>
      <c r="AO865" s="399"/>
      <c r="AP865" s="399"/>
      <c r="AQ865" s="399"/>
      <c r="AR865" s="396"/>
      <c r="AS865" s="396"/>
      <c r="AT865" s="396"/>
    </row>
    <row r="866" spans="1:46" ht="5.0999999999999996" customHeight="1" outlineLevel="1" collapsed="1" x14ac:dyDescent="0.25">
      <c r="A866" s="396"/>
      <c r="B866" s="401" t="s">
        <v>0</v>
      </c>
      <c r="C866" s="402">
        <f>INT($C$868)+1.005</f>
        <v>2.0049999999999999</v>
      </c>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c r="AF866" s="403"/>
      <c r="AG866" s="403"/>
      <c r="AH866" s="403"/>
      <c r="AI866" s="403"/>
      <c r="AJ866" s="403"/>
      <c r="AK866" s="403"/>
      <c r="AL866" s="403"/>
      <c r="AM866" s="403"/>
      <c r="AN866" s="403"/>
      <c r="AO866" s="403"/>
      <c r="AP866" s="403"/>
      <c r="AQ866" s="404"/>
      <c r="AR866" s="396"/>
      <c r="AS866" s="396"/>
      <c r="AT866" s="396"/>
    </row>
    <row r="867" spans="1:46" hidden="1" outlineLevel="4" x14ac:dyDescent="0.25">
      <c r="A867" s="396"/>
      <c r="B867" s="405"/>
      <c r="C867" s="398">
        <f>INT(MAX($C$878:$C$988))+1</f>
        <v>5</v>
      </c>
      <c r="D867" s="406"/>
      <c r="E867" s="406"/>
      <c r="F867" s="406"/>
      <c r="G867" s="406"/>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c r="AF867" s="407"/>
      <c r="AG867" s="407"/>
      <c r="AH867" s="407"/>
      <c r="AI867" s="407"/>
      <c r="AJ867" s="407"/>
      <c r="AK867" s="407"/>
      <c r="AL867" s="407"/>
      <c r="AM867" s="407"/>
      <c r="AN867" s="407"/>
      <c r="AO867" s="407"/>
      <c r="AP867" s="406"/>
      <c r="AQ867" s="408"/>
      <c r="AR867" s="396"/>
      <c r="AS867" s="396"/>
      <c r="AT867" s="396"/>
    </row>
    <row r="868" spans="1:46" ht="20.100000000000001" customHeight="1" x14ac:dyDescent="0.25">
      <c r="A868" s="396"/>
      <c r="B868" s="405"/>
      <c r="C868" s="398">
        <v>1.02</v>
      </c>
      <c r="D868" s="409"/>
      <c r="E868" s="473" t="s">
        <v>446</v>
      </c>
      <c r="F868" s="474"/>
      <c r="G868" s="410"/>
      <c r="H868" s="912" t="str">
        <f>COUNTIFS($B$1:$B868, "«")&amp;" Sheep: Husbandry &amp; Labour requirements"</f>
        <v>6 Sheep: Husbandry &amp; Labour requirements</v>
      </c>
      <c r="I868" s="439"/>
      <c r="J868" s="439"/>
      <c r="K868" s="439"/>
      <c r="L868" s="439"/>
      <c r="M868" s="439"/>
      <c r="N868" s="439"/>
      <c r="O868" s="439"/>
      <c r="P868" s="439"/>
      <c r="Q868" s="439"/>
      <c r="R868" s="439"/>
      <c r="S868" s="439"/>
      <c r="T868" s="439"/>
      <c r="U868" s="439"/>
      <c r="V868" s="439"/>
      <c r="W868" s="567"/>
      <c r="X868" s="439"/>
      <c r="Y868" s="439"/>
      <c r="Z868" s="439"/>
      <c r="AA868" s="439"/>
      <c r="AB868" s="439"/>
      <c r="AC868" s="439"/>
      <c r="AD868" s="439"/>
      <c r="AE868" s="439"/>
      <c r="AF868" s="439"/>
      <c r="AG868" s="439"/>
      <c r="AH868" s="439"/>
      <c r="AI868" s="439"/>
      <c r="AJ868" s="439"/>
      <c r="AK868" s="439"/>
      <c r="AL868" s="439"/>
      <c r="AM868" s="439"/>
      <c r="AN868" s="439"/>
      <c r="AO868" s="439"/>
      <c r="AP868" s="476"/>
      <c r="AQ868" s="408"/>
      <c r="AR868" s="396"/>
      <c r="AS868" s="396"/>
      <c r="AT868" s="396"/>
    </row>
    <row r="869" spans="1:46" ht="20.100000000000001" customHeight="1" outlineLevel="1" collapsed="1" x14ac:dyDescent="0.25">
      <c r="A869" s="396"/>
      <c r="B869" s="405"/>
      <c r="C869" s="398">
        <f>INT($C$868)+1.02</f>
        <v>2.02</v>
      </c>
      <c r="D869" s="409"/>
      <c r="E869" s="473" t="s">
        <v>448</v>
      </c>
      <c r="F869" s="477">
        <v>1</v>
      </c>
      <c r="G869" s="414"/>
      <c r="H869" s="415" t="s">
        <v>715</v>
      </c>
      <c r="I869" s="416"/>
      <c r="J869" s="416"/>
      <c r="K869" s="416"/>
      <c r="L869" s="416"/>
      <c r="M869" s="416"/>
      <c r="N869" s="416"/>
      <c r="O869" s="416"/>
      <c r="P869" s="416"/>
      <c r="Q869" s="416"/>
      <c r="R869" s="416"/>
      <c r="S869" s="416"/>
      <c r="T869" s="416"/>
      <c r="U869" s="416"/>
      <c r="V869" s="416"/>
      <c r="W869" s="568"/>
      <c r="X869" s="416"/>
      <c r="Y869" s="416"/>
      <c r="Z869" s="416"/>
      <c r="AA869" s="416"/>
      <c r="AB869" s="416"/>
      <c r="AC869" s="416"/>
      <c r="AD869" s="416"/>
      <c r="AE869" s="416"/>
      <c r="AF869" s="416"/>
      <c r="AG869" s="416"/>
      <c r="AH869" s="416"/>
      <c r="AI869" s="416"/>
      <c r="AJ869" s="416"/>
      <c r="AK869" s="416"/>
      <c r="AL869" s="416"/>
      <c r="AM869" s="416"/>
      <c r="AN869" s="416"/>
      <c r="AO869" s="416"/>
      <c r="AP869" s="479"/>
      <c r="AQ869" s="408"/>
      <c r="AR869" s="396"/>
      <c r="AS869" s="396"/>
      <c r="AT869" s="396"/>
    </row>
    <row r="870" spans="1:46" ht="5.0999999999999996" hidden="1" customHeight="1" outlineLevel="2" x14ac:dyDescent="0.25">
      <c r="A870" s="396"/>
      <c r="B870" s="405"/>
      <c r="C870" s="398">
        <f>INT($C$868)+2.005</f>
        <v>3.0049999999999999</v>
      </c>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8"/>
      <c r="AR870" s="396"/>
      <c r="AS870" s="396"/>
      <c r="AT870" s="396"/>
    </row>
    <row r="871" spans="1:46" hidden="1" outlineLevel="2" x14ac:dyDescent="0.25">
      <c r="A871" s="396"/>
      <c r="B871" s="405"/>
      <c r="C871" s="398">
        <f>INT($C$868)+2</f>
        <v>3</v>
      </c>
      <c r="D871" s="406"/>
      <c r="E871" s="480"/>
      <c r="F871" s="480"/>
      <c r="G871" s="406"/>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06"/>
      <c r="AQ871" s="408"/>
      <c r="AR871" s="396"/>
      <c r="AS871" s="396"/>
      <c r="AT871" s="396"/>
    </row>
    <row r="872" spans="1:46" hidden="1" outlineLevel="2" x14ac:dyDescent="0.25">
      <c r="A872" s="396"/>
      <c r="B872" s="405"/>
      <c r="C872" s="398">
        <f>INT($C$868)+2</f>
        <v>3</v>
      </c>
      <c r="D872" s="406"/>
      <c r="E872" s="480"/>
      <c r="F872" s="480"/>
      <c r="G872" s="406"/>
      <c r="H872" s="421"/>
      <c r="I872" s="421"/>
      <c r="J872" s="421"/>
      <c r="K872" s="421"/>
      <c r="L872" s="481" t="s">
        <v>716</v>
      </c>
      <c r="M872" s="481"/>
      <c r="N872" s="481"/>
      <c r="O872" s="481"/>
      <c r="P872" s="481"/>
      <c r="Q872" s="481"/>
      <c r="R872" s="481"/>
      <c r="S872" s="481"/>
      <c r="T872" s="481"/>
      <c r="U872" s="481"/>
      <c r="V872" s="481"/>
      <c r="W872" s="421"/>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idden="1" outlineLevel="2" x14ac:dyDescent="0.25">
      <c r="A873" s="396"/>
      <c r="B873" s="405"/>
      <c r="C873" s="398">
        <f>INT($C$868)+2</f>
        <v>3</v>
      </c>
      <c r="D873" s="406"/>
      <c r="E873" s="480"/>
      <c r="F873" s="480"/>
      <c r="G873" s="406"/>
      <c r="H873" s="421"/>
      <c r="I873" s="421"/>
      <c r="J873" s="421"/>
      <c r="K873" s="421"/>
      <c r="L873" s="421"/>
      <c r="M873" s="421"/>
      <c r="N873" s="481" t="s">
        <v>717</v>
      </c>
      <c r="O873" s="481"/>
      <c r="P873" s="481"/>
      <c r="Q873" s="481"/>
      <c r="R873" s="48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t="30" hidden="1" outlineLevel="2" x14ac:dyDescent="0.25">
      <c r="A874" s="396"/>
      <c r="B874" s="405"/>
      <c r="C874" s="398">
        <f>INT($C$868)+2</f>
        <v>3</v>
      </c>
      <c r="D874" s="406"/>
      <c r="E874" s="480"/>
      <c r="F874" s="480"/>
      <c r="G874" s="406"/>
      <c r="H874" s="421" t="s">
        <v>718</v>
      </c>
      <c r="I874" s="421"/>
      <c r="J874" s="421" t="s">
        <v>719</v>
      </c>
      <c r="K874" s="421" t="s">
        <v>167</v>
      </c>
      <c r="L874" s="421" t="s">
        <v>720</v>
      </c>
      <c r="M874" s="421" t="s">
        <v>721</v>
      </c>
      <c r="N874" s="421" t="s">
        <v>722</v>
      </c>
      <c r="O874" s="421" t="s">
        <v>723</v>
      </c>
      <c r="P874" s="421" t="s">
        <v>724</v>
      </c>
      <c r="Q874" s="590" t="s">
        <v>725</v>
      </c>
      <c r="R874" s="421" t="s">
        <v>726</v>
      </c>
      <c r="S874" s="421" t="s">
        <v>727</v>
      </c>
      <c r="T874" s="421" t="s">
        <v>995</v>
      </c>
      <c r="U874" s="421" t="s">
        <v>669</v>
      </c>
      <c r="V874" s="421" t="s">
        <v>728</v>
      </c>
      <c r="W874" s="421" t="s">
        <v>729</v>
      </c>
      <c r="X874" s="421"/>
      <c r="Y874" s="421"/>
      <c r="Z874" s="421"/>
      <c r="AA874" s="421"/>
      <c r="AB874" s="421"/>
      <c r="AC874" s="421"/>
      <c r="AD874" s="421"/>
      <c r="AE874" s="421"/>
      <c r="AF874" s="421"/>
      <c r="AG874" s="421"/>
      <c r="AH874" s="421"/>
      <c r="AI874" s="421"/>
      <c r="AJ874" s="421"/>
      <c r="AK874" s="421"/>
      <c r="AL874" s="421"/>
      <c r="AM874" s="421"/>
      <c r="AN874" s="421"/>
      <c r="AO874" s="421"/>
      <c r="AP874" s="406"/>
      <c r="AQ874" s="408"/>
      <c r="AR874" s="396"/>
      <c r="AS874" s="396"/>
      <c r="AT874" s="396"/>
    </row>
    <row r="875" spans="1:46" ht="11.45" hidden="1" customHeight="1" outlineLevel="2" collapsed="1" x14ac:dyDescent="0.25">
      <c r="A875" s="396"/>
      <c r="B875" s="405" t="s">
        <v>452</v>
      </c>
      <c r="C875" s="398">
        <f>INT($C$868)+2.01</f>
        <v>3.01</v>
      </c>
      <c r="D875" s="406"/>
      <c r="E875" s="406"/>
      <c r="F875" s="406"/>
      <c r="G875" s="406"/>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c r="AN875" s="421"/>
      <c r="AO875" s="421"/>
      <c r="AP875" s="406"/>
      <c r="AQ875" s="408"/>
      <c r="AR875" s="396"/>
      <c r="AS875" s="396"/>
      <c r="AT875" s="396"/>
    </row>
    <row r="876" spans="1:46" hidden="1" outlineLevel="4" x14ac:dyDescent="0.25">
      <c r="A876" s="396"/>
      <c r="B876" s="405"/>
      <c r="C876" s="398">
        <f>INT(MAX($C$878:$C$988))+1</f>
        <v>5</v>
      </c>
      <c r="D876" s="423"/>
      <c r="E876" s="480"/>
      <c r="F876" s="480"/>
      <c r="G876" s="423"/>
      <c r="H876" s="480"/>
      <c r="I876" s="480"/>
      <c r="J876" s="480"/>
      <c r="K876" s="480"/>
      <c r="L876" s="480"/>
      <c r="M876" s="480"/>
      <c r="N876" s="480"/>
      <c r="O876" s="480"/>
      <c r="P876" s="480"/>
      <c r="Q876" s="480"/>
      <c r="R876" s="480"/>
      <c r="S876" s="480"/>
      <c r="T876" s="480"/>
      <c r="U876" s="480"/>
      <c r="V876" s="480"/>
      <c r="W876" s="480"/>
      <c r="X876" s="480"/>
      <c r="Y876" s="480"/>
      <c r="Z876" s="480"/>
      <c r="AA876" s="480"/>
      <c r="AB876" s="480"/>
      <c r="AC876" s="480"/>
      <c r="AD876" s="480"/>
      <c r="AE876" s="480"/>
      <c r="AF876" s="480"/>
      <c r="AG876" s="480"/>
      <c r="AH876" s="480"/>
      <c r="AI876" s="480"/>
      <c r="AJ876" s="480"/>
      <c r="AK876" s="480"/>
      <c r="AL876" s="480"/>
      <c r="AM876" s="480"/>
      <c r="AN876" s="480"/>
      <c r="AO876" s="480"/>
      <c r="AP876" s="423"/>
      <c r="AQ876" s="408"/>
      <c r="AR876" s="396"/>
      <c r="AS876" s="396"/>
      <c r="AT876" s="396"/>
    </row>
    <row r="877" spans="1:46" hidden="1" outlineLevel="4" x14ac:dyDescent="0.25">
      <c r="A877" s="396"/>
      <c r="B877" s="405" t="s">
        <v>453</v>
      </c>
      <c r="C877" s="398">
        <f>INT(MAX($C$878:$C$988))+1</f>
        <v>5</v>
      </c>
      <c r="D877" s="423" t="s">
        <v>454</v>
      </c>
      <c r="E877" s="480"/>
      <c r="F877" s="480"/>
      <c r="G877" s="423"/>
      <c r="H877" s="480"/>
      <c r="I877" s="480"/>
      <c r="J877" s="480"/>
      <c r="K877" s="480"/>
      <c r="L877" s="480"/>
      <c r="M877" s="480"/>
      <c r="N877" s="480"/>
      <c r="O877" s="480"/>
      <c r="P877" s="480"/>
      <c r="Q877" s="480"/>
      <c r="R877" s="480"/>
      <c r="S877" s="480"/>
      <c r="T877" s="480"/>
      <c r="U877" s="480"/>
      <c r="V877" s="480"/>
      <c r="W877" s="480"/>
      <c r="X877" s="480"/>
      <c r="Y877" s="480"/>
      <c r="Z877" s="480"/>
      <c r="AA877" s="480"/>
      <c r="AB877" s="480"/>
      <c r="AC877" s="480"/>
      <c r="AD877" s="480"/>
      <c r="AE877" s="480"/>
      <c r="AF877" s="480"/>
      <c r="AG877" s="480"/>
      <c r="AH877" s="480"/>
      <c r="AI877" s="480"/>
      <c r="AJ877" s="480"/>
      <c r="AK877" s="480"/>
      <c r="AL877" s="480"/>
      <c r="AM877" s="480"/>
      <c r="AN877" s="480"/>
      <c r="AO877" s="480"/>
      <c r="AP877" s="423"/>
      <c r="AQ877" s="408"/>
      <c r="AR877" s="396"/>
      <c r="AS877" s="396"/>
      <c r="AT877" s="396"/>
    </row>
    <row r="878" spans="1:46" ht="5.0999999999999996" hidden="1" customHeight="1" outlineLevel="2" x14ac:dyDescent="0.25">
      <c r="A878" s="396"/>
      <c r="B878" s="405"/>
      <c r="C878" s="398">
        <f>INT($C$868)+2.005</f>
        <v>3.0049999999999999</v>
      </c>
      <c r="D878" s="423" t="s">
        <v>455</v>
      </c>
      <c r="E878" s="423"/>
      <c r="F878" s="423"/>
      <c r="G878" s="423"/>
      <c r="H878" s="484"/>
      <c r="I878" s="484"/>
      <c r="J878" s="484"/>
      <c r="K878" s="484"/>
      <c r="L878" s="591"/>
      <c r="M878" s="591"/>
      <c r="N878" s="591"/>
      <c r="O878" s="591"/>
      <c r="P878" s="591"/>
      <c r="Q878" s="591"/>
      <c r="R878" s="591"/>
      <c r="S878" s="591"/>
      <c r="T878" s="591"/>
      <c r="U878" s="591"/>
      <c r="V878" s="591"/>
      <c r="W878" s="591"/>
      <c r="X878" s="484"/>
      <c r="Y878" s="484"/>
      <c r="Z878" s="484"/>
      <c r="AA878" s="484"/>
      <c r="AB878" s="425"/>
      <c r="AC878" s="425"/>
      <c r="AD878" s="425"/>
      <c r="AE878" s="425"/>
      <c r="AF878" s="425"/>
      <c r="AG878" s="425"/>
      <c r="AH878" s="425"/>
      <c r="AI878" s="425"/>
      <c r="AJ878" s="425"/>
      <c r="AK878" s="425"/>
      <c r="AL878" s="425"/>
      <c r="AM878" s="425"/>
      <c r="AN878" s="425"/>
      <c r="AO878" s="425"/>
      <c r="AP878" s="423"/>
      <c r="AQ878" s="408"/>
      <c r="AR878" s="396"/>
      <c r="AS878" s="396"/>
      <c r="AT878" s="396"/>
    </row>
    <row r="879" spans="1:46" hidden="1" outlineLevel="2" x14ac:dyDescent="0.25">
      <c r="A879" s="396"/>
      <c r="B879" s="405"/>
      <c r="C879" s="398">
        <f>INT($C$868)+2</f>
        <v>3</v>
      </c>
      <c r="D879" s="423"/>
      <c r="E879" s="480" t="s">
        <v>730</v>
      </c>
      <c r="F879" s="474" t="s">
        <v>731</v>
      </c>
      <c r="G879" s="423"/>
      <c r="H879" s="592"/>
      <c r="I879" s="500"/>
      <c r="J879" s="500"/>
      <c r="K879" s="428"/>
      <c r="L879" s="593">
        <f>COUNTA($J$879:$J$988)/M879</f>
        <v>27</v>
      </c>
      <c r="M879" s="593">
        <v>4</v>
      </c>
      <c r="N879" s="500"/>
      <c r="O879" s="500"/>
      <c r="P879" s="500"/>
      <c r="Q879" s="500"/>
      <c r="R879" s="500"/>
      <c r="S879" s="500"/>
      <c r="T879" s="500"/>
      <c r="U879" s="500"/>
      <c r="V879" s="500"/>
      <c r="W879" s="500"/>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25">
      <c r="A880" s="396"/>
      <c r="B880" s="405"/>
      <c r="C880" s="398">
        <f>INT($C$868)+2</f>
        <v>3</v>
      </c>
      <c r="D880" s="423"/>
      <c r="E880" s="480">
        <v>0</v>
      </c>
      <c r="F880" s="474" t="b">
        <f t="shared" ref="F880:F911" si="358">COUNTIFS($L880:$W880,"-")&lt;&gt;COUNTA($L880:$W880)</f>
        <v>1</v>
      </c>
      <c r="G880" s="423"/>
      <c r="H880" s="594" t="s">
        <v>732</v>
      </c>
      <c r="I880" s="594"/>
      <c r="J880" s="575" t="s">
        <v>733</v>
      </c>
      <c r="K880" s="595" t="str">
        <f t="shared" ref="K880:K911" si="359">IFERROR(DATE(2019,1,($L880-1)*7+1),"-")</f>
        <v>-</v>
      </c>
      <c r="L880" s="596" t="s">
        <v>734</v>
      </c>
      <c r="M880" s="596" t="s">
        <v>734</v>
      </c>
      <c r="N880" s="596" t="s">
        <v>734</v>
      </c>
      <c r="O880" s="596" t="s">
        <v>734</v>
      </c>
      <c r="P880" s="596" t="s">
        <v>734</v>
      </c>
      <c r="Q880" s="596" t="s">
        <v>734</v>
      </c>
      <c r="R880" s="596" t="s">
        <v>734</v>
      </c>
      <c r="S880" s="596" t="s">
        <v>734</v>
      </c>
      <c r="T880" s="596" t="s">
        <v>734</v>
      </c>
      <c r="U880" s="596" t="s">
        <v>734</v>
      </c>
      <c r="V880" s="596" t="s">
        <v>734</v>
      </c>
      <c r="W880" s="596" t="s">
        <v>734</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x14ac:dyDescent="0.25">
      <c r="A881" s="396"/>
      <c r="B881" s="405"/>
      <c r="C881" s="398">
        <f>INT($C$868)+2</f>
        <v>3</v>
      </c>
      <c r="D881" s="423"/>
      <c r="E881" s="597">
        <f>E880</f>
        <v>0</v>
      </c>
      <c r="F881" s="474" t="b">
        <f t="shared" si="358"/>
        <v>1</v>
      </c>
      <c r="G881" s="423"/>
      <c r="H881" s="1040" t="s">
        <v>735</v>
      </c>
      <c r="I881" s="1041"/>
      <c r="J881" s="598" t="s">
        <v>736</v>
      </c>
      <c r="K881" s="599">
        <f t="shared" si="359"/>
        <v>43795</v>
      </c>
      <c r="L881" s="470">
        <v>48</v>
      </c>
      <c r="M881" s="600" t="s">
        <v>734</v>
      </c>
      <c r="N881" s="600" t="s">
        <v>734</v>
      </c>
      <c r="O881" s="600" t="s">
        <v>734</v>
      </c>
      <c r="P881" s="600" t="s">
        <v>734</v>
      </c>
      <c r="Q881" s="600" t="s">
        <v>734</v>
      </c>
      <c r="R881" s="600" t="s">
        <v>734</v>
      </c>
      <c r="S881" s="600" t="s">
        <v>734</v>
      </c>
      <c r="T881" s="600" t="s">
        <v>734</v>
      </c>
      <c r="U881" s="600" t="s">
        <v>734</v>
      </c>
      <c r="V881" s="600" t="s">
        <v>734</v>
      </c>
      <c r="W881" s="600" t="s">
        <v>734</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2" x14ac:dyDescent="0.25">
      <c r="A882" s="396"/>
      <c r="B882" s="405"/>
      <c r="C882" s="398">
        <f>INT($C$868)+2</f>
        <v>3</v>
      </c>
      <c r="D882" s="423"/>
      <c r="E882" s="597">
        <f>E881</f>
        <v>0</v>
      </c>
      <c r="F882" s="474" t="b">
        <f t="shared" si="358"/>
        <v>1</v>
      </c>
      <c r="G882" s="423"/>
      <c r="H882" s="1042"/>
      <c r="I882" s="1043"/>
      <c r="J882" s="598" t="s">
        <v>737</v>
      </c>
      <c r="K882" s="599" t="str">
        <f t="shared" si="359"/>
        <v>-</v>
      </c>
      <c r="L882" s="600" t="s">
        <v>738</v>
      </c>
      <c r="M882" s="470">
        <v>26</v>
      </c>
      <c r="N882" s="600" t="s">
        <v>738</v>
      </c>
      <c r="O882" s="600" t="s">
        <v>738</v>
      </c>
      <c r="P882" s="600" t="s">
        <v>738</v>
      </c>
      <c r="Q882" s="600" t="s">
        <v>738</v>
      </c>
      <c r="R882" s="600" t="s">
        <v>738</v>
      </c>
      <c r="S882" s="600" t="s">
        <v>738</v>
      </c>
      <c r="T882" s="600" t="s">
        <v>738</v>
      </c>
      <c r="U882" s="600" t="s">
        <v>738</v>
      </c>
      <c r="V882" s="600" t="s">
        <v>738</v>
      </c>
      <c r="W882" s="600" t="s">
        <v>738</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idden="1" outlineLevel="2" collapsed="1" x14ac:dyDescent="0.25">
      <c r="A883" s="396"/>
      <c r="B883" s="405"/>
      <c r="C883" s="398">
        <f>INT($C$868)+2</f>
        <v>3</v>
      </c>
      <c r="D883" s="423"/>
      <c r="E883" s="597">
        <f>E882</f>
        <v>0</v>
      </c>
      <c r="F883" s="474" t="b">
        <f t="shared" si="358"/>
        <v>1</v>
      </c>
      <c r="G883" s="423"/>
      <c r="H883" s="1044"/>
      <c r="I883" s="1045"/>
      <c r="J883" s="583" t="s">
        <v>739</v>
      </c>
      <c r="K883" s="601" t="str">
        <f t="shared" si="359"/>
        <v>-</v>
      </c>
      <c r="L883" s="598" t="s">
        <v>734</v>
      </c>
      <c r="M883" s="598" t="s">
        <v>734</v>
      </c>
      <c r="N883" s="598" t="s">
        <v>734</v>
      </c>
      <c r="O883" s="598" t="s">
        <v>734</v>
      </c>
      <c r="P883" s="598" t="s">
        <v>734</v>
      </c>
      <c r="Q883" s="598" t="s">
        <v>734</v>
      </c>
      <c r="R883" s="598" t="s">
        <v>734</v>
      </c>
      <c r="S883" s="598" t="s">
        <v>734</v>
      </c>
      <c r="T883" s="598" t="s">
        <v>734</v>
      </c>
      <c r="U883" s="598" t="s">
        <v>734</v>
      </c>
      <c r="V883" s="602" t="s">
        <v>734</v>
      </c>
      <c r="W883" s="602" t="s">
        <v>734</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ref="C884:C915" si="360">INT($C$868)+3</f>
        <v>4</v>
      </c>
      <c r="D884" s="423"/>
      <c r="E884" s="480">
        <v>1</v>
      </c>
      <c r="F884" s="474" t="b">
        <f t="shared" si="358"/>
        <v>1</v>
      </c>
      <c r="G884" s="423"/>
      <c r="H884" s="594" t="s">
        <v>740</v>
      </c>
      <c r="I884" s="594"/>
      <c r="J884" s="575" t="s">
        <v>733</v>
      </c>
      <c r="K884" s="595" t="str">
        <f t="shared" si="359"/>
        <v>-</v>
      </c>
      <c r="L884" s="596" t="s">
        <v>734</v>
      </c>
      <c r="M884" s="596" t="s">
        <v>734</v>
      </c>
      <c r="N884" s="596" t="s">
        <v>734</v>
      </c>
      <c r="O884" s="596" t="s">
        <v>734</v>
      </c>
      <c r="P884" s="596" t="s">
        <v>734</v>
      </c>
      <c r="Q884" s="596" t="s">
        <v>734</v>
      </c>
      <c r="R884" s="596" t="s">
        <v>734</v>
      </c>
      <c r="S884" s="596" t="s">
        <v>734</v>
      </c>
      <c r="T884" s="596" t="s">
        <v>734</v>
      </c>
      <c r="U884" s="596" t="s">
        <v>734</v>
      </c>
      <c r="V884" s="596" t="s">
        <v>734</v>
      </c>
      <c r="W884" s="596" t="s">
        <v>734</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t="15" hidden="1" customHeight="1" outlineLevel="3" x14ac:dyDescent="0.25">
      <c r="A885" s="396"/>
      <c r="B885" s="405"/>
      <c r="C885" s="398">
        <f t="shared" si="360"/>
        <v>4</v>
      </c>
      <c r="D885" s="423"/>
      <c r="E885" s="597">
        <f>E884</f>
        <v>1</v>
      </c>
      <c r="F885" s="474" t="b">
        <f t="shared" si="358"/>
        <v>1</v>
      </c>
      <c r="G885" s="423"/>
      <c r="H885" s="1040" t="s">
        <v>741</v>
      </c>
      <c r="I885" s="1041"/>
      <c r="J885" s="598" t="s">
        <v>736</v>
      </c>
      <c r="K885" s="599">
        <f t="shared" si="359"/>
        <v>43529</v>
      </c>
      <c r="L885" s="470">
        <v>10</v>
      </c>
      <c r="M885" s="600" t="s">
        <v>734</v>
      </c>
      <c r="N885" s="600" t="s">
        <v>734</v>
      </c>
      <c r="O885" s="600" t="s">
        <v>734</v>
      </c>
      <c r="P885" s="600" t="s">
        <v>734</v>
      </c>
      <c r="Q885" s="600" t="s">
        <v>734</v>
      </c>
      <c r="R885" s="600" t="s">
        <v>734</v>
      </c>
      <c r="S885" s="470" t="b">
        <v>1</v>
      </c>
      <c r="T885" s="600" t="s">
        <v>734</v>
      </c>
      <c r="U885" s="600" t="s">
        <v>734</v>
      </c>
      <c r="V885" s="600" t="s">
        <v>734</v>
      </c>
      <c r="W885" s="600" t="s">
        <v>734</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0"/>
        <v>4</v>
      </c>
      <c r="D886" s="423"/>
      <c r="E886" s="597">
        <f>E885</f>
        <v>1</v>
      </c>
      <c r="F886" s="474" t="b">
        <f t="shared" si="358"/>
        <v>1</v>
      </c>
      <c r="G886" s="423"/>
      <c r="H886" s="1042"/>
      <c r="I886" s="1043"/>
      <c r="J886" s="598" t="s">
        <v>737</v>
      </c>
      <c r="K886" s="599" t="str">
        <f t="shared" si="359"/>
        <v>-</v>
      </c>
      <c r="L886" s="600" t="s">
        <v>738</v>
      </c>
      <c r="M886" s="600" t="s">
        <v>738</v>
      </c>
      <c r="N886" s="600" t="s">
        <v>738</v>
      </c>
      <c r="O886" s="600" t="s">
        <v>738</v>
      </c>
      <c r="P886" s="600" t="s">
        <v>738</v>
      </c>
      <c r="Q886" s="600" t="s">
        <v>738</v>
      </c>
      <c r="R886" s="600" t="s">
        <v>738</v>
      </c>
      <c r="S886" s="600" t="s">
        <v>738</v>
      </c>
      <c r="T886" s="600" t="s">
        <v>738</v>
      </c>
      <c r="U886" s="600" t="s">
        <v>738</v>
      </c>
      <c r="V886" s="600" t="s">
        <v>738</v>
      </c>
      <c r="W886" s="600" t="s">
        <v>738</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idden="1" outlineLevel="3" x14ac:dyDescent="0.25">
      <c r="A887" s="396"/>
      <c r="B887" s="405"/>
      <c r="C887" s="398">
        <f t="shared" si="360"/>
        <v>4</v>
      </c>
      <c r="D887" s="423"/>
      <c r="E887" s="597">
        <f>E886</f>
        <v>1</v>
      </c>
      <c r="F887" s="474" t="b">
        <f t="shared" si="358"/>
        <v>1</v>
      </c>
      <c r="G887" s="423"/>
      <c r="H887" s="1044"/>
      <c r="I887" s="1045"/>
      <c r="J887" s="583" t="s">
        <v>739</v>
      </c>
      <c r="K887" s="601" t="str">
        <f t="shared" si="359"/>
        <v>-</v>
      </c>
      <c r="L887" s="598" t="s">
        <v>734</v>
      </c>
      <c r="M887" s="598" t="s">
        <v>734</v>
      </c>
      <c r="N887" s="598" t="s">
        <v>734</v>
      </c>
      <c r="O887" s="598" t="s">
        <v>734</v>
      </c>
      <c r="P887" s="598" t="s">
        <v>734</v>
      </c>
      <c r="Q887" s="598" t="s">
        <v>734</v>
      </c>
      <c r="R887" s="598" t="s">
        <v>734</v>
      </c>
      <c r="S887" s="598" t="s">
        <v>734</v>
      </c>
      <c r="T887" s="598" t="s">
        <v>734</v>
      </c>
      <c r="U887" s="598" t="s">
        <v>734</v>
      </c>
      <c r="V887" s="602" t="s">
        <v>734</v>
      </c>
      <c r="W887" s="602" t="s">
        <v>734</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60"/>
        <v>4</v>
      </c>
      <c r="D888" s="423"/>
      <c r="E888" s="480">
        <v>2</v>
      </c>
      <c r="F888" s="474" t="b">
        <f t="shared" si="358"/>
        <v>1</v>
      </c>
      <c r="G888" s="423"/>
      <c r="H888" s="594" t="s">
        <v>742</v>
      </c>
      <c r="I888" s="594"/>
      <c r="J888" s="575" t="s">
        <v>733</v>
      </c>
      <c r="K888" s="595" t="str">
        <f t="shared" si="359"/>
        <v>-</v>
      </c>
      <c r="L888" s="596" t="s">
        <v>734</v>
      </c>
      <c r="M888" s="603">
        <v>42</v>
      </c>
      <c r="N888" s="596" t="s">
        <v>734</v>
      </c>
      <c r="O888" s="596" t="s">
        <v>734</v>
      </c>
      <c r="P888" s="596" t="s">
        <v>734</v>
      </c>
      <c r="Q888" s="596" t="s">
        <v>734</v>
      </c>
      <c r="R888" s="596" t="s">
        <v>734</v>
      </c>
      <c r="S888" s="596" t="s">
        <v>734</v>
      </c>
      <c r="T888" s="596" t="s">
        <v>734</v>
      </c>
      <c r="U888" s="596" t="s">
        <v>734</v>
      </c>
      <c r="V888" s="596" t="s">
        <v>734</v>
      </c>
      <c r="W888" s="596" t="s">
        <v>734</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t="15" hidden="1" customHeight="1" outlineLevel="3" x14ac:dyDescent="0.25">
      <c r="A889" s="396"/>
      <c r="B889" s="405"/>
      <c r="C889" s="398">
        <f t="shared" si="360"/>
        <v>4</v>
      </c>
      <c r="D889" s="423"/>
      <c r="E889" s="597">
        <f>E888</f>
        <v>2</v>
      </c>
      <c r="F889" s="474" t="b">
        <f t="shared" si="358"/>
        <v>1</v>
      </c>
      <c r="G889" s="423"/>
      <c r="H889" s="1040" t="s">
        <v>743</v>
      </c>
      <c r="I889" s="1041"/>
      <c r="J889" s="598" t="s">
        <v>736</v>
      </c>
      <c r="K889" s="599">
        <f t="shared" si="359"/>
        <v>43529</v>
      </c>
      <c r="L889" s="470">
        <v>10</v>
      </c>
      <c r="M889" s="600" t="s">
        <v>734</v>
      </c>
      <c r="N889" s="600" t="s">
        <v>734</v>
      </c>
      <c r="O889" s="600" t="s">
        <v>734</v>
      </c>
      <c r="P889" s="600" t="s">
        <v>734</v>
      </c>
      <c r="Q889" s="600" t="s">
        <v>734</v>
      </c>
      <c r="R889" s="600" t="s">
        <v>734</v>
      </c>
      <c r="S889" s="600" t="s">
        <v>734</v>
      </c>
      <c r="T889" s="600" t="s">
        <v>734</v>
      </c>
      <c r="U889" s="600" t="s">
        <v>734</v>
      </c>
      <c r="V889" s="600" t="s">
        <v>734</v>
      </c>
      <c r="W889" s="600" t="s">
        <v>734</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0"/>
        <v>4</v>
      </c>
      <c r="D890" s="423"/>
      <c r="E890" s="597">
        <f>E889</f>
        <v>2</v>
      </c>
      <c r="F890" s="474" t="b">
        <f t="shared" si="358"/>
        <v>1</v>
      </c>
      <c r="G890" s="423"/>
      <c r="H890" s="1042"/>
      <c r="I890" s="1043"/>
      <c r="J890" s="598" t="s">
        <v>737</v>
      </c>
      <c r="K890" s="599" t="str">
        <f t="shared" si="359"/>
        <v>-</v>
      </c>
      <c r="L890" s="600" t="s">
        <v>738</v>
      </c>
      <c r="M890" s="600" t="s">
        <v>738</v>
      </c>
      <c r="N890" s="600" t="s">
        <v>738</v>
      </c>
      <c r="O890" s="600" t="s">
        <v>738</v>
      </c>
      <c r="P890" s="600" t="s">
        <v>738</v>
      </c>
      <c r="Q890" s="600" t="s">
        <v>738</v>
      </c>
      <c r="R890" s="600" t="s">
        <v>738</v>
      </c>
      <c r="S890" s="600" t="s">
        <v>738</v>
      </c>
      <c r="T890" s="600" t="s">
        <v>738</v>
      </c>
      <c r="U890" s="600" t="s">
        <v>738</v>
      </c>
      <c r="V890" s="600" t="s">
        <v>738</v>
      </c>
      <c r="W890" s="600" t="s">
        <v>738</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idden="1" outlineLevel="3" x14ac:dyDescent="0.25">
      <c r="A891" s="396"/>
      <c r="B891" s="405"/>
      <c r="C891" s="398">
        <f t="shared" si="360"/>
        <v>4</v>
      </c>
      <c r="D891" s="423"/>
      <c r="E891" s="597">
        <f>E890</f>
        <v>2</v>
      </c>
      <c r="F891" s="474" t="b">
        <f t="shared" si="358"/>
        <v>1</v>
      </c>
      <c r="G891" s="423"/>
      <c r="H891" s="1044"/>
      <c r="I891" s="1045"/>
      <c r="J891" s="583" t="s">
        <v>739</v>
      </c>
      <c r="K891" s="601" t="str">
        <f t="shared" si="359"/>
        <v>-</v>
      </c>
      <c r="L891" s="598" t="s">
        <v>734</v>
      </c>
      <c r="M891" s="598" t="s">
        <v>734</v>
      </c>
      <c r="N891" s="598" t="s">
        <v>734</v>
      </c>
      <c r="O891" s="598" t="s">
        <v>734</v>
      </c>
      <c r="P891" s="598" t="s">
        <v>734</v>
      </c>
      <c r="Q891" s="598" t="s">
        <v>734</v>
      </c>
      <c r="R891" s="598" t="s">
        <v>734</v>
      </c>
      <c r="S891" s="598" t="s">
        <v>734</v>
      </c>
      <c r="T891" s="598" t="s">
        <v>734</v>
      </c>
      <c r="U891" s="598" t="s">
        <v>734</v>
      </c>
      <c r="V891" s="602" t="s">
        <v>734</v>
      </c>
      <c r="W891" s="602" t="s">
        <v>734</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60"/>
        <v>4</v>
      </c>
      <c r="D892" s="423"/>
      <c r="E892" s="480">
        <v>3</v>
      </c>
      <c r="F892" s="474" t="b">
        <f t="shared" si="358"/>
        <v>1</v>
      </c>
      <c r="G892" s="423"/>
      <c r="H892" s="594" t="s">
        <v>744</v>
      </c>
      <c r="I892" s="594"/>
      <c r="J892" s="575" t="s">
        <v>733</v>
      </c>
      <c r="K892" s="595" t="str">
        <f t="shared" si="359"/>
        <v>-</v>
      </c>
      <c r="L892" s="596" t="s">
        <v>734</v>
      </c>
      <c r="M892" s="596" t="s">
        <v>734</v>
      </c>
      <c r="N892" s="596" t="s">
        <v>734</v>
      </c>
      <c r="O892" s="596" t="s">
        <v>734</v>
      </c>
      <c r="P892" s="596" t="s">
        <v>734</v>
      </c>
      <c r="Q892" s="596" t="s">
        <v>734</v>
      </c>
      <c r="R892" s="596" t="s">
        <v>734</v>
      </c>
      <c r="S892" s="596" t="s">
        <v>734</v>
      </c>
      <c r="T892" s="596" t="s">
        <v>734</v>
      </c>
      <c r="U892" s="596" t="s">
        <v>734</v>
      </c>
      <c r="V892" s="596" t="s">
        <v>734</v>
      </c>
      <c r="W892" s="596" t="s">
        <v>734</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t="15" hidden="1" customHeight="1" outlineLevel="3" x14ac:dyDescent="0.25">
      <c r="A893" s="396"/>
      <c r="B893" s="405"/>
      <c r="C893" s="398">
        <f t="shared" si="360"/>
        <v>4</v>
      </c>
      <c r="D893" s="423"/>
      <c r="E893" s="597">
        <f>E892</f>
        <v>3</v>
      </c>
      <c r="F893" s="474" t="b">
        <f t="shared" si="358"/>
        <v>1</v>
      </c>
      <c r="G893" s="423"/>
      <c r="H893" s="1040" t="s">
        <v>745</v>
      </c>
      <c r="I893" s="1041"/>
      <c r="J893" s="598" t="s">
        <v>736</v>
      </c>
      <c r="K893" s="599">
        <f t="shared" si="359"/>
        <v>43795</v>
      </c>
      <c r="L893" s="470">
        <v>48</v>
      </c>
      <c r="M893" s="600" t="s">
        <v>734</v>
      </c>
      <c r="N893" s="600" t="s">
        <v>734</v>
      </c>
      <c r="O893" s="600" t="s">
        <v>734</v>
      </c>
      <c r="P893" s="600" t="s">
        <v>734</v>
      </c>
      <c r="Q893" s="600" t="s">
        <v>734</v>
      </c>
      <c r="R893" s="600" t="s">
        <v>734</v>
      </c>
      <c r="S893" s="600" t="s">
        <v>734</v>
      </c>
      <c r="T893" s="600" t="s">
        <v>734</v>
      </c>
      <c r="U893" s="600" t="s">
        <v>734</v>
      </c>
      <c r="V893" s="600" t="s">
        <v>734</v>
      </c>
      <c r="W893" s="600" t="s">
        <v>734</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0"/>
        <v>4</v>
      </c>
      <c r="D894" s="423"/>
      <c r="E894" s="597">
        <f>E893</f>
        <v>3</v>
      </c>
      <c r="F894" s="474" t="b">
        <f t="shared" si="358"/>
        <v>1</v>
      </c>
      <c r="G894" s="423"/>
      <c r="H894" s="1042"/>
      <c r="I894" s="1043"/>
      <c r="J894" s="598" t="s">
        <v>737</v>
      </c>
      <c r="K894" s="599" t="str">
        <f t="shared" si="359"/>
        <v>-</v>
      </c>
      <c r="L894" s="600" t="s">
        <v>738</v>
      </c>
      <c r="M894" s="470">
        <v>26</v>
      </c>
      <c r="N894" s="600" t="s">
        <v>738</v>
      </c>
      <c r="O894" s="600" t="s">
        <v>738</v>
      </c>
      <c r="P894" s="600" t="s">
        <v>738</v>
      </c>
      <c r="Q894" s="600" t="s">
        <v>738</v>
      </c>
      <c r="R894" s="600" t="s">
        <v>738</v>
      </c>
      <c r="S894" s="600" t="s">
        <v>738</v>
      </c>
      <c r="T894" s="600" t="s">
        <v>738</v>
      </c>
      <c r="U894" s="600" t="s">
        <v>738</v>
      </c>
      <c r="V894" s="600" t="s">
        <v>738</v>
      </c>
      <c r="W894" s="600" t="s">
        <v>738</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idden="1" outlineLevel="3" x14ac:dyDescent="0.25">
      <c r="A895" s="396"/>
      <c r="B895" s="405"/>
      <c r="C895" s="398">
        <f t="shared" si="360"/>
        <v>4</v>
      </c>
      <c r="D895" s="423"/>
      <c r="E895" s="597">
        <f>E894</f>
        <v>3</v>
      </c>
      <c r="F895" s="474" t="b">
        <f t="shared" si="358"/>
        <v>1</v>
      </c>
      <c r="G895" s="423"/>
      <c r="H895" s="1044"/>
      <c r="I895" s="1045"/>
      <c r="J895" s="583" t="s">
        <v>739</v>
      </c>
      <c r="K895" s="601" t="str">
        <f t="shared" si="359"/>
        <v>-</v>
      </c>
      <c r="L895" s="598" t="s">
        <v>734</v>
      </c>
      <c r="M895" s="598" t="s">
        <v>734</v>
      </c>
      <c r="N895" s="598" t="s">
        <v>734</v>
      </c>
      <c r="O895" s="598" t="s">
        <v>734</v>
      </c>
      <c r="P895" s="598" t="s">
        <v>734</v>
      </c>
      <c r="Q895" s="598" t="s">
        <v>734</v>
      </c>
      <c r="R895" s="598" t="s">
        <v>734</v>
      </c>
      <c r="S895" s="598" t="s">
        <v>734</v>
      </c>
      <c r="T895" s="598" t="s">
        <v>734</v>
      </c>
      <c r="U895" s="598" t="s">
        <v>734</v>
      </c>
      <c r="V895" s="602" t="s">
        <v>734</v>
      </c>
      <c r="W895" s="602" t="s">
        <v>734</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60"/>
        <v>4</v>
      </c>
      <c r="D896" s="423"/>
      <c r="E896" s="480">
        <v>4</v>
      </c>
      <c r="F896" s="474" t="b">
        <f t="shared" si="358"/>
        <v>1</v>
      </c>
      <c r="G896" s="423"/>
      <c r="H896" s="594" t="s">
        <v>746</v>
      </c>
      <c r="I896" s="594"/>
      <c r="J896" s="575" t="s">
        <v>733</v>
      </c>
      <c r="K896" s="595" t="str">
        <f t="shared" si="359"/>
        <v>-</v>
      </c>
      <c r="L896" s="596" t="s">
        <v>734</v>
      </c>
      <c r="M896" s="596" t="s">
        <v>734</v>
      </c>
      <c r="N896" s="596" t="s">
        <v>734</v>
      </c>
      <c r="O896" s="596" t="s">
        <v>734</v>
      </c>
      <c r="P896" s="596" t="s">
        <v>734</v>
      </c>
      <c r="Q896" s="596" t="s">
        <v>734</v>
      </c>
      <c r="R896" s="596" t="s">
        <v>734</v>
      </c>
      <c r="S896" s="596" t="s">
        <v>734</v>
      </c>
      <c r="T896" s="596" t="s">
        <v>734</v>
      </c>
      <c r="U896" s="596" t="s">
        <v>734</v>
      </c>
      <c r="V896" s="596" t="s">
        <v>734</v>
      </c>
      <c r="W896" s="596" t="s">
        <v>734</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t="15" hidden="1" customHeight="1" outlineLevel="3" x14ac:dyDescent="0.25">
      <c r="A897" s="396"/>
      <c r="B897" s="405"/>
      <c r="C897" s="398">
        <f t="shared" si="360"/>
        <v>4</v>
      </c>
      <c r="D897" s="423"/>
      <c r="E897" s="597">
        <f>E896</f>
        <v>4</v>
      </c>
      <c r="F897" s="474" t="b">
        <f t="shared" si="358"/>
        <v>1</v>
      </c>
      <c r="G897" s="423"/>
      <c r="H897" s="1040" t="s">
        <v>747</v>
      </c>
      <c r="I897" s="1041"/>
      <c r="J897" s="598" t="s">
        <v>736</v>
      </c>
      <c r="K897" s="599">
        <f t="shared" si="359"/>
        <v>43795</v>
      </c>
      <c r="L897" s="470">
        <v>48</v>
      </c>
      <c r="M897" s="600" t="s">
        <v>734</v>
      </c>
      <c r="N897" s="600" t="s">
        <v>734</v>
      </c>
      <c r="O897" s="600" t="s">
        <v>734</v>
      </c>
      <c r="P897" s="600" t="s">
        <v>734</v>
      </c>
      <c r="Q897" s="600" t="s">
        <v>734</v>
      </c>
      <c r="R897" s="600" t="s">
        <v>734</v>
      </c>
      <c r="S897" s="600" t="s">
        <v>734</v>
      </c>
      <c r="T897" s="600" t="s">
        <v>734</v>
      </c>
      <c r="U897" s="600" t="s">
        <v>734</v>
      </c>
      <c r="V897" s="600" t="s">
        <v>734</v>
      </c>
      <c r="W897" s="600" t="s">
        <v>734</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0"/>
        <v>4</v>
      </c>
      <c r="D898" s="423"/>
      <c r="E898" s="597">
        <f>E897</f>
        <v>4</v>
      </c>
      <c r="F898" s="474" t="b">
        <f t="shared" si="358"/>
        <v>1</v>
      </c>
      <c r="G898" s="423"/>
      <c r="H898" s="1042"/>
      <c r="I898" s="1043"/>
      <c r="J898" s="598" t="s">
        <v>737</v>
      </c>
      <c r="K898" s="599" t="str">
        <f t="shared" si="359"/>
        <v>-</v>
      </c>
      <c r="L898" s="600" t="s">
        <v>738</v>
      </c>
      <c r="M898" s="470">
        <v>34</v>
      </c>
      <c r="N898" s="600" t="s">
        <v>738</v>
      </c>
      <c r="O898" s="600" t="s">
        <v>738</v>
      </c>
      <c r="P898" s="600" t="s">
        <v>738</v>
      </c>
      <c r="Q898" s="600" t="s">
        <v>738</v>
      </c>
      <c r="R898" s="600" t="s">
        <v>738</v>
      </c>
      <c r="S898" s="600" t="s">
        <v>738</v>
      </c>
      <c r="T898" s="600" t="s">
        <v>738</v>
      </c>
      <c r="U898" s="600" t="s">
        <v>738</v>
      </c>
      <c r="V898" s="600" t="s">
        <v>738</v>
      </c>
      <c r="W898" s="600" t="s">
        <v>738</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0"/>
        <v>4</v>
      </c>
      <c r="D899" s="423"/>
      <c r="E899" s="597">
        <f>E898</f>
        <v>4</v>
      </c>
      <c r="F899" s="474" t="b">
        <f t="shared" si="358"/>
        <v>1</v>
      </c>
      <c r="G899" s="423"/>
      <c r="H899" s="1044"/>
      <c r="I899" s="1045"/>
      <c r="J899" s="583" t="s">
        <v>739</v>
      </c>
      <c r="K899" s="601" t="str">
        <f t="shared" si="359"/>
        <v>-</v>
      </c>
      <c r="L899" s="598" t="s">
        <v>734</v>
      </c>
      <c r="M899" s="598" t="s">
        <v>734</v>
      </c>
      <c r="N899" s="598" t="s">
        <v>734</v>
      </c>
      <c r="O899" s="598" t="s">
        <v>734</v>
      </c>
      <c r="P899" s="598" t="s">
        <v>734</v>
      </c>
      <c r="Q899" s="598" t="s">
        <v>734</v>
      </c>
      <c r="R899" s="598" t="s">
        <v>734</v>
      </c>
      <c r="S899" s="598" t="s">
        <v>734</v>
      </c>
      <c r="T899" s="598" t="s">
        <v>734</v>
      </c>
      <c r="U899" s="598" t="s">
        <v>734</v>
      </c>
      <c r="V899" s="602" t="s">
        <v>734</v>
      </c>
      <c r="W899" s="602" t="s">
        <v>734</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0"/>
        <v>4</v>
      </c>
      <c r="D900" s="423"/>
      <c r="E900" s="480">
        <v>5</v>
      </c>
      <c r="F900" s="474" t="b">
        <f t="shared" si="358"/>
        <v>1</v>
      </c>
      <c r="G900" s="423"/>
      <c r="H900" s="594" t="s">
        <v>748</v>
      </c>
      <c r="I900" s="594"/>
      <c r="J900" s="575" t="s">
        <v>733</v>
      </c>
      <c r="K900" s="595">
        <f t="shared" si="359"/>
        <v>43452</v>
      </c>
      <c r="L900" s="604">
        <v>-1</v>
      </c>
      <c r="M900" s="596" t="s">
        <v>734</v>
      </c>
      <c r="N900" s="596" t="s">
        <v>734</v>
      </c>
      <c r="O900" s="596" t="s">
        <v>734</v>
      </c>
      <c r="P900" s="596" t="s">
        <v>734</v>
      </c>
      <c r="Q900" s="596" t="s">
        <v>734</v>
      </c>
      <c r="R900" s="596" t="s">
        <v>734</v>
      </c>
      <c r="S900" s="596" t="s">
        <v>734</v>
      </c>
      <c r="T900" s="596" t="s">
        <v>734</v>
      </c>
      <c r="U900" s="596" t="s">
        <v>734</v>
      </c>
      <c r="V900" s="596" t="s">
        <v>734</v>
      </c>
      <c r="W900" s="596" t="s">
        <v>734</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0"/>
        <v>4</v>
      </c>
      <c r="D901" s="423"/>
      <c r="E901" s="597">
        <f>E900</f>
        <v>5</v>
      </c>
      <c r="F901" s="474" t="b">
        <f t="shared" si="358"/>
        <v>1</v>
      </c>
      <c r="G901" s="423"/>
      <c r="H901" s="1040"/>
      <c r="I901" s="1041"/>
      <c r="J901" s="598" t="s">
        <v>736</v>
      </c>
      <c r="K901" s="599" t="str">
        <f t="shared" si="359"/>
        <v>-</v>
      </c>
      <c r="L901" s="600" t="s">
        <v>734</v>
      </c>
      <c r="M901" s="600" t="s">
        <v>734</v>
      </c>
      <c r="N901" s="600" t="s">
        <v>734</v>
      </c>
      <c r="O901" s="600" t="s">
        <v>734</v>
      </c>
      <c r="P901" s="600" t="s">
        <v>734</v>
      </c>
      <c r="Q901" s="600" t="s">
        <v>734</v>
      </c>
      <c r="R901" s="600" t="s">
        <v>734</v>
      </c>
      <c r="S901" s="600" t="s">
        <v>734</v>
      </c>
      <c r="T901" s="600" t="s">
        <v>734</v>
      </c>
      <c r="U901" s="600" t="s">
        <v>734</v>
      </c>
      <c r="V901" s="600" t="s">
        <v>734</v>
      </c>
      <c r="W901" s="600" t="s">
        <v>734</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0"/>
        <v>4</v>
      </c>
      <c r="D902" s="423"/>
      <c r="E902" s="597">
        <f>E901</f>
        <v>5</v>
      </c>
      <c r="F902" s="474" t="b">
        <f t="shared" si="358"/>
        <v>1</v>
      </c>
      <c r="G902" s="423"/>
      <c r="H902" s="1042"/>
      <c r="I902" s="1043"/>
      <c r="J902" s="598" t="s">
        <v>737</v>
      </c>
      <c r="K902" s="599" t="str">
        <f t="shared" si="359"/>
        <v>-</v>
      </c>
      <c r="L902" s="600" t="s">
        <v>738</v>
      </c>
      <c r="M902" s="600" t="s">
        <v>738</v>
      </c>
      <c r="N902" s="600" t="s">
        <v>738</v>
      </c>
      <c r="O902" s="600" t="s">
        <v>738</v>
      </c>
      <c r="P902" s="600" t="s">
        <v>738</v>
      </c>
      <c r="Q902" s="600" t="s">
        <v>738</v>
      </c>
      <c r="R902" s="600" t="s">
        <v>738</v>
      </c>
      <c r="S902" s="600" t="s">
        <v>738</v>
      </c>
      <c r="T902" s="600" t="s">
        <v>738</v>
      </c>
      <c r="U902" s="600" t="s">
        <v>738</v>
      </c>
      <c r="V902" s="600" t="s">
        <v>738</v>
      </c>
      <c r="W902" s="600" t="s">
        <v>738</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0"/>
        <v>4</v>
      </c>
      <c r="D903" s="423"/>
      <c r="E903" s="597">
        <f>E902</f>
        <v>5</v>
      </c>
      <c r="F903" s="474" t="b">
        <f t="shared" si="358"/>
        <v>1</v>
      </c>
      <c r="G903" s="423"/>
      <c r="H903" s="1044"/>
      <c r="I903" s="1045"/>
      <c r="J903" s="583" t="s">
        <v>739</v>
      </c>
      <c r="K903" s="601" t="str">
        <f t="shared" si="359"/>
        <v>-</v>
      </c>
      <c r="L903" s="598" t="s">
        <v>734</v>
      </c>
      <c r="M903" s="598" t="s">
        <v>734</v>
      </c>
      <c r="N903" s="598" t="s">
        <v>734</v>
      </c>
      <c r="O903" s="598" t="s">
        <v>734</v>
      </c>
      <c r="P903" s="598" t="s">
        <v>734</v>
      </c>
      <c r="Q903" s="598" t="s">
        <v>734</v>
      </c>
      <c r="R903" s="598" t="s">
        <v>734</v>
      </c>
      <c r="S903" s="598" t="s">
        <v>734</v>
      </c>
      <c r="T903" s="598" t="s">
        <v>734</v>
      </c>
      <c r="U903" s="598" t="s">
        <v>734</v>
      </c>
      <c r="V903" s="602" t="s">
        <v>734</v>
      </c>
      <c r="W903" s="602" t="s">
        <v>734</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0"/>
        <v>4</v>
      </c>
      <c r="D904" s="423"/>
      <c r="E904" s="480">
        <v>6</v>
      </c>
      <c r="F904" s="474" t="b">
        <f t="shared" si="358"/>
        <v>1</v>
      </c>
      <c r="G904" s="423"/>
      <c r="H904" s="594" t="s">
        <v>749</v>
      </c>
      <c r="I904" s="594"/>
      <c r="J904" s="575" t="s">
        <v>733</v>
      </c>
      <c r="K904" s="595">
        <f t="shared" si="359"/>
        <v>43452</v>
      </c>
      <c r="L904" s="604">
        <v>-1</v>
      </c>
      <c r="M904" s="596" t="s">
        <v>734</v>
      </c>
      <c r="N904" s="596" t="s">
        <v>734</v>
      </c>
      <c r="O904" s="596" t="s">
        <v>734</v>
      </c>
      <c r="P904" s="596" t="s">
        <v>734</v>
      </c>
      <c r="Q904" s="596" t="s">
        <v>734</v>
      </c>
      <c r="R904" s="596" t="s">
        <v>734</v>
      </c>
      <c r="S904" s="596" t="s">
        <v>734</v>
      </c>
      <c r="T904" s="596" t="s">
        <v>734</v>
      </c>
      <c r="U904" s="596" t="s">
        <v>734</v>
      </c>
      <c r="V904" s="596" t="s">
        <v>734</v>
      </c>
      <c r="W904" s="596" t="s">
        <v>734</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0"/>
        <v>4</v>
      </c>
      <c r="D905" s="423"/>
      <c r="E905" s="597">
        <f>E904</f>
        <v>6</v>
      </c>
      <c r="F905" s="474" t="b">
        <f t="shared" si="358"/>
        <v>1</v>
      </c>
      <c r="G905" s="423"/>
      <c r="H905" s="1040"/>
      <c r="I905" s="1041"/>
      <c r="J905" s="598" t="s">
        <v>736</v>
      </c>
      <c r="K905" s="599" t="str">
        <f t="shared" si="359"/>
        <v>-</v>
      </c>
      <c r="L905" s="600" t="s">
        <v>734</v>
      </c>
      <c r="M905" s="600" t="s">
        <v>734</v>
      </c>
      <c r="N905" s="600" t="s">
        <v>734</v>
      </c>
      <c r="O905" s="600" t="s">
        <v>734</v>
      </c>
      <c r="P905" s="600" t="s">
        <v>734</v>
      </c>
      <c r="Q905" s="600" t="s">
        <v>734</v>
      </c>
      <c r="R905" s="600" t="s">
        <v>734</v>
      </c>
      <c r="S905" s="600" t="s">
        <v>734</v>
      </c>
      <c r="T905" s="600" t="s">
        <v>734</v>
      </c>
      <c r="U905" s="600" t="s">
        <v>734</v>
      </c>
      <c r="V905" s="600" t="s">
        <v>734</v>
      </c>
      <c r="W905" s="600" t="s">
        <v>734</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0"/>
        <v>4</v>
      </c>
      <c r="D906" s="423"/>
      <c r="E906" s="597">
        <f>E905</f>
        <v>6</v>
      </c>
      <c r="F906" s="474" t="b">
        <f t="shared" si="358"/>
        <v>1</v>
      </c>
      <c r="G906" s="423"/>
      <c r="H906" s="1042"/>
      <c r="I906" s="1043"/>
      <c r="J906" s="598" t="s">
        <v>737</v>
      </c>
      <c r="K906" s="599" t="str">
        <f t="shared" si="359"/>
        <v>-</v>
      </c>
      <c r="L906" s="600" t="s">
        <v>738</v>
      </c>
      <c r="M906" s="600" t="s">
        <v>738</v>
      </c>
      <c r="N906" s="600" t="s">
        <v>738</v>
      </c>
      <c r="O906" s="600" t="s">
        <v>738</v>
      </c>
      <c r="P906" s="600" t="s">
        <v>738</v>
      </c>
      <c r="Q906" s="600" t="s">
        <v>738</v>
      </c>
      <c r="R906" s="600" t="s">
        <v>738</v>
      </c>
      <c r="S906" s="600" t="s">
        <v>738</v>
      </c>
      <c r="T906" s="600" t="s">
        <v>738</v>
      </c>
      <c r="U906" s="600" t="s">
        <v>738</v>
      </c>
      <c r="V906" s="600" t="s">
        <v>738</v>
      </c>
      <c r="W906" s="600" t="s">
        <v>738</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0"/>
        <v>4</v>
      </c>
      <c r="D907" s="423"/>
      <c r="E907" s="597">
        <f>E906</f>
        <v>6</v>
      </c>
      <c r="F907" s="474" t="b">
        <f t="shared" si="358"/>
        <v>1</v>
      </c>
      <c r="G907" s="423"/>
      <c r="H907" s="1044"/>
      <c r="I907" s="1045"/>
      <c r="J907" s="583" t="s">
        <v>739</v>
      </c>
      <c r="K907" s="601" t="str">
        <f t="shared" si="359"/>
        <v>-</v>
      </c>
      <c r="L907" s="598" t="s">
        <v>734</v>
      </c>
      <c r="M907" s="598" t="s">
        <v>734</v>
      </c>
      <c r="N907" s="598" t="s">
        <v>734</v>
      </c>
      <c r="O907" s="598" t="s">
        <v>734</v>
      </c>
      <c r="P907" s="598" t="s">
        <v>734</v>
      </c>
      <c r="Q907" s="598" t="s">
        <v>734</v>
      </c>
      <c r="R907" s="598" t="s">
        <v>734</v>
      </c>
      <c r="S907" s="598" t="s">
        <v>734</v>
      </c>
      <c r="T907" s="598" t="s">
        <v>734</v>
      </c>
      <c r="U907" s="598" t="s">
        <v>734</v>
      </c>
      <c r="V907" s="602" t="s">
        <v>734</v>
      </c>
      <c r="W907" s="602" t="s">
        <v>734</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0"/>
        <v>4</v>
      </c>
      <c r="D908" s="423"/>
      <c r="E908" s="480">
        <v>7</v>
      </c>
      <c r="F908" s="474" t="b">
        <f t="shared" si="358"/>
        <v>1</v>
      </c>
      <c r="G908" s="423"/>
      <c r="H908" s="594" t="s">
        <v>750</v>
      </c>
      <c r="I908" s="594"/>
      <c r="J908" s="575" t="s">
        <v>733</v>
      </c>
      <c r="K908" s="595">
        <f t="shared" si="359"/>
        <v>43452</v>
      </c>
      <c r="L908" s="604">
        <v>-1</v>
      </c>
      <c r="M908" s="596" t="s">
        <v>734</v>
      </c>
      <c r="N908" s="596" t="s">
        <v>734</v>
      </c>
      <c r="O908" s="596" t="s">
        <v>734</v>
      </c>
      <c r="P908" s="596" t="s">
        <v>734</v>
      </c>
      <c r="Q908" s="596" t="s">
        <v>734</v>
      </c>
      <c r="R908" s="596" t="s">
        <v>734</v>
      </c>
      <c r="S908" s="596" t="s">
        <v>734</v>
      </c>
      <c r="T908" s="596" t="s">
        <v>734</v>
      </c>
      <c r="U908" s="596" t="s">
        <v>734</v>
      </c>
      <c r="V908" s="596" t="s">
        <v>734</v>
      </c>
      <c r="W908" s="596" t="s">
        <v>734</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0"/>
        <v>4</v>
      </c>
      <c r="D909" s="423"/>
      <c r="E909" s="597">
        <f>E908</f>
        <v>7</v>
      </c>
      <c r="F909" s="474" t="b">
        <f t="shared" si="358"/>
        <v>1</v>
      </c>
      <c r="G909" s="423"/>
      <c r="H909" s="1040"/>
      <c r="I909" s="1041"/>
      <c r="J909" s="598" t="s">
        <v>736</v>
      </c>
      <c r="K909" s="599" t="str">
        <f t="shared" si="359"/>
        <v>-</v>
      </c>
      <c r="L909" s="600" t="s">
        <v>734</v>
      </c>
      <c r="M909" s="600" t="s">
        <v>734</v>
      </c>
      <c r="N909" s="600" t="s">
        <v>734</v>
      </c>
      <c r="O909" s="600" t="s">
        <v>734</v>
      </c>
      <c r="P909" s="600" t="s">
        <v>734</v>
      </c>
      <c r="Q909" s="600" t="s">
        <v>734</v>
      </c>
      <c r="R909" s="600" t="s">
        <v>734</v>
      </c>
      <c r="S909" s="600" t="s">
        <v>734</v>
      </c>
      <c r="T909" s="600" t="s">
        <v>734</v>
      </c>
      <c r="U909" s="600" t="s">
        <v>734</v>
      </c>
      <c r="V909" s="600" t="s">
        <v>734</v>
      </c>
      <c r="W909" s="600" t="s">
        <v>734</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0"/>
        <v>4</v>
      </c>
      <c r="D910" s="423"/>
      <c r="E910" s="597">
        <f>E909</f>
        <v>7</v>
      </c>
      <c r="F910" s="474" t="b">
        <f t="shared" si="358"/>
        <v>1</v>
      </c>
      <c r="G910" s="423"/>
      <c r="H910" s="1042"/>
      <c r="I910" s="1043"/>
      <c r="J910" s="598" t="s">
        <v>737</v>
      </c>
      <c r="K910" s="599" t="str">
        <f t="shared" si="359"/>
        <v>-</v>
      </c>
      <c r="L910" s="600" t="s">
        <v>738</v>
      </c>
      <c r="M910" s="600" t="s">
        <v>738</v>
      </c>
      <c r="N910" s="600" t="s">
        <v>738</v>
      </c>
      <c r="O910" s="600" t="s">
        <v>738</v>
      </c>
      <c r="P910" s="600" t="s">
        <v>738</v>
      </c>
      <c r="Q910" s="600" t="s">
        <v>738</v>
      </c>
      <c r="R910" s="600" t="s">
        <v>738</v>
      </c>
      <c r="S910" s="600" t="s">
        <v>738</v>
      </c>
      <c r="T910" s="600" t="s">
        <v>738</v>
      </c>
      <c r="U910" s="600" t="s">
        <v>738</v>
      </c>
      <c r="V910" s="600" t="s">
        <v>738</v>
      </c>
      <c r="W910" s="600" t="s">
        <v>738</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idden="1" outlineLevel="3" x14ac:dyDescent="0.25">
      <c r="A911" s="396"/>
      <c r="B911" s="405"/>
      <c r="C911" s="398">
        <f t="shared" si="360"/>
        <v>4</v>
      </c>
      <c r="D911" s="423"/>
      <c r="E911" s="597">
        <f>E910</f>
        <v>7</v>
      </c>
      <c r="F911" s="474" t="b">
        <f t="shared" si="358"/>
        <v>1</v>
      </c>
      <c r="G911" s="423"/>
      <c r="H911" s="1044"/>
      <c r="I911" s="1045"/>
      <c r="J911" s="583" t="s">
        <v>739</v>
      </c>
      <c r="K911" s="601" t="str">
        <f t="shared" si="359"/>
        <v>-</v>
      </c>
      <c r="L911" s="598" t="s">
        <v>734</v>
      </c>
      <c r="M911" s="598" t="s">
        <v>734</v>
      </c>
      <c r="N911" s="598" t="s">
        <v>734</v>
      </c>
      <c r="O911" s="598" t="s">
        <v>734</v>
      </c>
      <c r="P911" s="598" t="s">
        <v>734</v>
      </c>
      <c r="Q911" s="598" t="s">
        <v>734</v>
      </c>
      <c r="R911" s="598" t="s">
        <v>734</v>
      </c>
      <c r="S911" s="598" t="s">
        <v>734</v>
      </c>
      <c r="T911" s="598" t="s">
        <v>734</v>
      </c>
      <c r="U911" s="598" t="s">
        <v>734</v>
      </c>
      <c r="V911" s="602" t="s">
        <v>734</v>
      </c>
      <c r="W911" s="602" t="s">
        <v>734</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60"/>
        <v>4</v>
      </c>
      <c r="D912" s="423"/>
      <c r="E912" s="480">
        <v>8</v>
      </c>
      <c r="F912" s="474" t="b">
        <f t="shared" ref="F912:F943" si="361">COUNTIFS($L912:$W912,"-")&lt;&gt;COUNTA($L912:$W912)</f>
        <v>1</v>
      </c>
      <c r="G912" s="423"/>
      <c r="H912" s="594" t="s">
        <v>751</v>
      </c>
      <c r="I912" s="594"/>
      <c r="J912" s="575" t="s">
        <v>733</v>
      </c>
      <c r="K912" s="595" t="str">
        <f t="shared" ref="K912:K943" si="362">IFERROR(DATE(2019,1,($L912-1)*7+1),"-")</f>
        <v>-</v>
      </c>
      <c r="L912" s="596" t="s">
        <v>734</v>
      </c>
      <c r="M912" s="596" t="s">
        <v>734</v>
      </c>
      <c r="N912" s="596" t="s">
        <v>734</v>
      </c>
      <c r="O912" s="596" t="s">
        <v>734</v>
      </c>
      <c r="P912" s="596" t="s">
        <v>734</v>
      </c>
      <c r="Q912" s="596" t="s">
        <v>734</v>
      </c>
      <c r="R912" s="596" t="s">
        <v>734</v>
      </c>
      <c r="S912" s="596" t="s">
        <v>734</v>
      </c>
      <c r="T912" s="596" t="s">
        <v>734</v>
      </c>
      <c r="U912" s="596" t="s">
        <v>734</v>
      </c>
      <c r="V912" s="596" t="s">
        <v>734</v>
      </c>
      <c r="W912" s="596" t="s">
        <v>734</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t="15" hidden="1" customHeight="1" outlineLevel="3" x14ac:dyDescent="0.25">
      <c r="A913" s="396"/>
      <c r="B913" s="405"/>
      <c r="C913" s="398">
        <f t="shared" si="360"/>
        <v>4</v>
      </c>
      <c r="D913" s="423"/>
      <c r="E913" s="597">
        <f>E912</f>
        <v>8</v>
      </c>
      <c r="F913" s="474" t="b">
        <f t="shared" si="361"/>
        <v>1</v>
      </c>
      <c r="G913" s="423"/>
      <c r="H913" s="1040" t="s">
        <v>752</v>
      </c>
      <c r="I913" s="1041"/>
      <c r="J913" s="598" t="s">
        <v>736</v>
      </c>
      <c r="K913" s="599" t="str">
        <f t="shared" si="362"/>
        <v>-</v>
      </c>
      <c r="L913" s="600" t="s">
        <v>734</v>
      </c>
      <c r="M913" s="600" t="s">
        <v>734</v>
      </c>
      <c r="N913" s="600" t="s">
        <v>734</v>
      </c>
      <c r="O913" s="600" t="s">
        <v>734</v>
      </c>
      <c r="P913" s="600" t="s">
        <v>734</v>
      </c>
      <c r="Q913" s="470">
        <v>0</v>
      </c>
      <c r="R913" s="600" t="s">
        <v>734</v>
      </c>
      <c r="S913" s="470" t="b">
        <v>1</v>
      </c>
      <c r="T913" s="600" t="s">
        <v>734</v>
      </c>
      <c r="U913" s="600" t="s">
        <v>734</v>
      </c>
      <c r="V913" s="600" t="s">
        <v>734</v>
      </c>
      <c r="W913" s="600" t="s">
        <v>734</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si="360"/>
        <v>4</v>
      </c>
      <c r="D914" s="423"/>
      <c r="E914" s="597">
        <f>E913</f>
        <v>8</v>
      </c>
      <c r="F914" s="474" t="b">
        <f t="shared" si="361"/>
        <v>1</v>
      </c>
      <c r="G914" s="423"/>
      <c r="H914" s="1042"/>
      <c r="I914" s="1043"/>
      <c r="J914" s="598" t="s">
        <v>737</v>
      </c>
      <c r="K914" s="599" t="str">
        <f t="shared" si="362"/>
        <v>-</v>
      </c>
      <c r="L914" s="600" t="s">
        <v>738</v>
      </c>
      <c r="M914" s="600" t="s">
        <v>738</v>
      </c>
      <c r="N914" s="600" t="s">
        <v>738</v>
      </c>
      <c r="O914" s="600" t="s">
        <v>738</v>
      </c>
      <c r="P914" s="600" t="s">
        <v>738</v>
      </c>
      <c r="Q914" s="600" t="s">
        <v>738</v>
      </c>
      <c r="R914" s="600" t="s">
        <v>738</v>
      </c>
      <c r="S914" s="600" t="s">
        <v>738</v>
      </c>
      <c r="T914" s="600" t="s">
        <v>738</v>
      </c>
      <c r="U914" s="600" t="s">
        <v>738</v>
      </c>
      <c r="V914" s="600" t="s">
        <v>738</v>
      </c>
      <c r="W914" s="600" t="s">
        <v>738</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idden="1" outlineLevel="3" x14ac:dyDescent="0.25">
      <c r="A915" s="396"/>
      <c r="B915" s="405"/>
      <c r="C915" s="398">
        <f t="shared" si="360"/>
        <v>4</v>
      </c>
      <c r="D915" s="423"/>
      <c r="E915" s="597">
        <f>E914</f>
        <v>8</v>
      </c>
      <c r="F915" s="474" t="b">
        <f t="shared" si="361"/>
        <v>1</v>
      </c>
      <c r="G915" s="423"/>
      <c r="H915" s="1044"/>
      <c r="I915" s="1045"/>
      <c r="J915" s="583" t="s">
        <v>739</v>
      </c>
      <c r="K915" s="601" t="str">
        <f t="shared" si="362"/>
        <v>-</v>
      </c>
      <c r="L915" s="598" t="s">
        <v>734</v>
      </c>
      <c r="M915" s="598" t="s">
        <v>734</v>
      </c>
      <c r="N915" s="598" t="s">
        <v>734</v>
      </c>
      <c r="O915" s="598" t="s">
        <v>734</v>
      </c>
      <c r="P915" s="598" t="s">
        <v>734</v>
      </c>
      <c r="Q915" s="598" t="s">
        <v>734</v>
      </c>
      <c r="R915" s="598" t="s">
        <v>734</v>
      </c>
      <c r="S915" s="598" t="s">
        <v>734</v>
      </c>
      <c r="T915" s="598" t="s">
        <v>734</v>
      </c>
      <c r="U915" s="598" t="s">
        <v>734</v>
      </c>
      <c r="V915" s="602" t="s">
        <v>734</v>
      </c>
      <c r="W915" s="602" t="s">
        <v>734</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ref="C916:C947" si="363">INT($C$868)+3</f>
        <v>4</v>
      </c>
      <c r="D916" s="423"/>
      <c r="E916" s="480">
        <v>9</v>
      </c>
      <c r="F916" s="474" t="b">
        <f t="shared" si="361"/>
        <v>1</v>
      </c>
      <c r="G916" s="423"/>
      <c r="H916" s="594" t="s">
        <v>753</v>
      </c>
      <c r="I916" s="594"/>
      <c r="J916" s="575" t="s">
        <v>733</v>
      </c>
      <c r="K916" s="595" t="str">
        <f t="shared" si="362"/>
        <v>-</v>
      </c>
      <c r="L916" s="596" t="s">
        <v>734</v>
      </c>
      <c r="M916" s="596" t="s">
        <v>734</v>
      </c>
      <c r="N916" s="596" t="s">
        <v>734</v>
      </c>
      <c r="O916" s="596" t="s">
        <v>734</v>
      </c>
      <c r="P916" s="596" t="s">
        <v>734</v>
      </c>
      <c r="Q916" s="596" t="s">
        <v>734</v>
      </c>
      <c r="R916" s="596" t="s">
        <v>734</v>
      </c>
      <c r="S916" s="596" t="s">
        <v>734</v>
      </c>
      <c r="T916" s="596" t="s">
        <v>734</v>
      </c>
      <c r="U916" s="596" t="s">
        <v>734</v>
      </c>
      <c r="V916" s="596" t="s">
        <v>734</v>
      </c>
      <c r="W916" s="596" t="s">
        <v>734</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t="15" hidden="1" customHeight="1" outlineLevel="3" x14ac:dyDescent="0.25">
      <c r="A917" s="396"/>
      <c r="B917" s="405"/>
      <c r="C917" s="398">
        <f t="shared" si="363"/>
        <v>4</v>
      </c>
      <c r="D917" s="423"/>
      <c r="E917" s="597">
        <f>E916</f>
        <v>9</v>
      </c>
      <c r="F917" s="474" t="b">
        <f t="shared" si="361"/>
        <v>1</v>
      </c>
      <c r="G917" s="423"/>
      <c r="H917" s="1040" t="s">
        <v>754</v>
      </c>
      <c r="I917" s="1041"/>
      <c r="J917" s="598" t="s">
        <v>736</v>
      </c>
      <c r="K917" s="599" t="str">
        <f t="shared" si="362"/>
        <v>-</v>
      </c>
      <c r="L917" s="600" t="s">
        <v>734</v>
      </c>
      <c r="M917" s="600" t="s">
        <v>734</v>
      </c>
      <c r="N917" s="600" t="s">
        <v>734</v>
      </c>
      <c r="O917" s="600" t="s">
        <v>734</v>
      </c>
      <c r="P917" s="600" t="s">
        <v>734</v>
      </c>
      <c r="Q917" s="605">
        <f>INT($I$366/7)</f>
        <v>5</v>
      </c>
      <c r="R917" s="600" t="s">
        <v>734</v>
      </c>
      <c r="S917" s="470" t="b">
        <v>1</v>
      </c>
      <c r="T917" s="600">
        <v>1</v>
      </c>
      <c r="U917" s="600" t="s">
        <v>734</v>
      </c>
      <c r="V917" s="600" t="s">
        <v>734</v>
      </c>
      <c r="W917" s="600" t="s">
        <v>734</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3"/>
        <v>4</v>
      </c>
      <c r="D918" s="423"/>
      <c r="E918" s="597">
        <f>E917</f>
        <v>9</v>
      </c>
      <c r="F918" s="474" t="b">
        <f t="shared" si="361"/>
        <v>1</v>
      </c>
      <c r="G918" s="423"/>
      <c r="H918" s="1042"/>
      <c r="I918" s="1043"/>
      <c r="J918" s="598" t="s">
        <v>737</v>
      </c>
      <c r="K918" s="599" t="str">
        <f t="shared" si="362"/>
        <v>-</v>
      </c>
      <c r="L918" s="600" t="s">
        <v>738</v>
      </c>
      <c r="M918" s="600" t="s">
        <v>738</v>
      </c>
      <c r="N918" s="600" t="s">
        <v>738</v>
      </c>
      <c r="O918" s="600" t="s">
        <v>738</v>
      </c>
      <c r="P918" s="600" t="s">
        <v>738</v>
      </c>
      <c r="Q918" s="600" t="s">
        <v>738</v>
      </c>
      <c r="R918" s="600" t="s">
        <v>738</v>
      </c>
      <c r="S918" s="600" t="s">
        <v>738</v>
      </c>
      <c r="T918" s="600" t="s">
        <v>738</v>
      </c>
      <c r="U918" s="600" t="s">
        <v>738</v>
      </c>
      <c r="V918" s="600" t="s">
        <v>738</v>
      </c>
      <c r="W918" s="600" t="s">
        <v>738</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idden="1" outlineLevel="3" x14ac:dyDescent="0.25">
      <c r="A919" s="396"/>
      <c r="B919" s="405"/>
      <c r="C919" s="398">
        <f t="shared" si="363"/>
        <v>4</v>
      </c>
      <c r="D919" s="423"/>
      <c r="E919" s="597">
        <f>E918</f>
        <v>9</v>
      </c>
      <c r="F919" s="474" t="b">
        <f t="shared" si="361"/>
        <v>1</v>
      </c>
      <c r="G919" s="423"/>
      <c r="H919" s="1044"/>
      <c r="I919" s="1045"/>
      <c r="J919" s="583" t="s">
        <v>739</v>
      </c>
      <c r="K919" s="601" t="str">
        <f t="shared" si="362"/>
        <v>-</v>
      </c>
      <c r="L919" s="598" t="s">
        <v>734</v>
      </c>
      <c r="M919" s="598" t="s">
        <v>734</v>
      </c>
      <c r="N919" s="598" t="s">
        <v>734</v>
      </c>
      <c r="O919" s="598" t="s">
        <v>734</v>
      </c>
      <c r="P919" s="598" t="s">
        <v>734</v>
      </c>
      <c r="Q919" s="598" t="s">
        <v>734</v>
      </c>
      <c r="R919" s="598" t="s">
        <v>734</v>
      </c>
      <c r="S919" s="598" t="s">
        <v>734</v>
      </c>
      <c r="T919" s="598" t="s">
        <v>734</v>
      </c>
      <c r="U919" s="598" t="s">
        <v>734</v>
      </c>
      <c r="V919" s="602" t="s">
        <v>734</v>
      </c>
      <c r="W919" s="602" t="s">
        <v>734</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3"/>
        <v>4</v>
      </c>
      <c r="D920" s="423"/>
      <c r="E920" s="480">
        <v>10</v>
      </c>
      <c r="F920" s="474" t="b">
        <f t="shared" si="361"/>
        <v>1</v>
      </c>
      <c r="G920" s="423"/>
      <c r="H920" s="594" t="s">
        <v>755</v>
      </c>
      <c r="I920" s="594"/>
      <c r="J920" s="575" t="s">
        <v>733</v>
      </c>
      <c r="K920" s="595" t="str">
        <f t="shared" si="362"/>
        <v>-</v>
      </c>
      <c r="L920" s="596" t="s">
        <v>734</v>
      </c>
      <c r="M920" s="596" t="s">
        <v>734</v>
      </c>
      <c r="N920" s="596" t="s">
        <v>734</v>
      </c>
      <c r="O920" s="596" t="s">
        <v>734</v>
      </c>
      <c r="P920" s="596" t="s">
        <v>734</v>
      </c>
      <c r="Q920" s="596" t="s">
        <v>734</v>
      </c>
      <c r="R920" s="596" t="s">
        <v>734</v>
      </c>
      <c r="S920" s="596" t="s">
        <v>734</v>
      </c>
      <c r="T920" s="596" t="s">
        <v>734</v>
      </c>
      <c r="U920" s="596" t="s">
        <v>734</v>
      </c>
      <c r="V920" s="596" t="s">
        <v>734</v>
      </c>
      <c r="W920" s="596" t="s">
        <v>734</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t="15" hidden="1" customHeight="1" outlineLevel="3" x14ac:dyDescent="0.25">
      <c r="A921" s="396"/>
      <c r="B921" s="405"/>
      <c r="C921" s="398">
        <f t="shared" si="363"/>
        <v>4</v>
      </c>
      <c r="D921" s="423"/>
      <c r="E921" s="597">
        <f>E920</f>
        <v>10</v>
      </c>
      <c r="F921" s="474" t="b">
        <f t="shared" si="361"/>
        <v>1</v>
      </c>
      <c r="G921" s="423"/>
      <c r="H921" s="1040" t="s">
        <v>756</v>
      </c>
      <c r="I921" s="1041"/>
      <c r="J921" s="598" t="s">
        <v>736</v>
      </c>
      <c r="K921" s="599" t="str">
        <f t="shared" si="362"/>
        <v>-</v>
      </c>
      <c r="L921" s="600" t="s">
        <v>734</v>
      </c>
      <c r="M921" s="600" t="s">
        <v>734</v>
      </c>
      <c r="N921" s="600" t="s">
        <v>734</v>
      </c>
      <c r="O921" s="600" t="s">
        <v>734</v>
      </c>
      <c r="P921" s="600" t="s">
        <v>734</v>
      </c>
      <c r="Q921" s="605">
        <f>INT($I$367/7)</f>
        <v>7</v>
      </c>
      <c r="R921" s="600" t="s">
        <v>734</v>
      </c>
      <c r="S921" s="470" t="b">
        <v>1</v>
      </c>
      <c r="T921" s="600">
        <v>2</v>
      </c>
      <c r="U921" s="600" t="s">
        <v>734</v>
      </c>
      <c r="V921" s="600" t="s">
        <v>734</v>
      </c>
      <c r="W921" s="600" t="s">
        <v>734</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3"/>
        <v>4</v>
      </c>
      <c r="D922" s="423"/>
      <c r="E922" s="597">
        <f>E921</f>
        <v>10</v>
      </c>
      <c r="F922" s="474" t="b">
        <f t="shared" si="361"/>
        <v>1</v>
      </c>
      <c r="G922" s="423"/>
      <c r="H922" s="1042"/>
      <c r="I922" s="1043"/>
      <c r="J922" s="598" t="s">
        <v>737</v>
      </c>
      <c r="K922" s="599" t="str">
        <f t="shared" si="362"/>
        <v>-</v>
      </c>
      <c r="L922" s="600" t="s">
        <v>738</v>
      </c>
      <c r="M922" s="600" t="s">
        <v>738</v>
      </c>
      <c r="N922" s="600" t="s">
        <v>738</v>
      </c>
      <c r="O922" s="600" t="s">
        <v>738</v>
      </c>
      <c r="P922" s="600" t="s">
        <v>738</v>
      </c>
      <c r="Q922" s="600" t="s">
        <v>738</v>
      </c>
      <c r="R922" s="600" t="s">
        <v>738</v>
      </c>
      <c r="S922" s="600" t="s">
        <v>738</v>
      </c>
      <c r="T922" s="600" t="s">
        <v>738</v>
      </c>
      <c r="U922" s="600" t="s">
        <v>738</v>
      </c>
      <c r="V922" s="600" t="s">
        <v>738</v>
      </c>
      <c r="W922" s="600" t="s">
        <v>738</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idden="1" outlineLevel="3" x14ac:dyDescent="0.25">
      <c r="A923" s="396"/>
      <c r="B923" s="405"/>
      <c r="C923" s="398">
        <f t="shared" si="363"/>
        <v>4</v>
      </c>
      <c r="D923" s="423"/>
      <c r="E923" s="597">
        <f>E922</f>
        <v>10</v>
      </c>
      <c r="F923" s="474" t="b">
        <f t="shared" si="361"/>
        <v>1</v>
      </c>
      <c r="G923" s="423"/>
      <c r="H923" s="1044"/>
      <c r="I923" s="1045"/>
      <c r="J923" s="583" t="s">
        <v>739</v>
      </c>
      <c r="K923" s="601" t="str">
        <f t="shared" si="362"/>
        <v>-</v>
      </c>
      <c r="L923" s="598" t="s">
        <v>734</v>
      </c>
      <c r="M923" s="598" t="s">
        <v>734</v>
      </c>
      <c r="N923" s="598" t="s">
        <v>734</v>
      </c>
      <c r="O923" s="598" t="s">
        <v>734</v>
      </c>
      <c r="P923" s="598" t="s">
        <v>734</v>
      </c>
      <c r="Q923" s="598" t="s">
        <v>734</v>
      </c>
      <c r="R923" s="598" t="s">
        <v>734</v>
      </c>
      <c r="S923" s="598" t="s">
        <v>734</v>
      </c>
      <c r="T923" s="598" t="s">
        <v>734</v>
      </c>
      <c r="U923" s="598" t="s">
        <v>734</v>
      </c>
      <c r="V923" s="602" t="s">
        <v>734</v>
      </c>
      <c r="W923" s="602" t="s">
        <v>734</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3"/>
        <v>4</v>
      </c>
      <c r="D924" s="423"/>
      <c r="E924" s="480">
        <v>11</v>
      </c>
      <c r="F924" s="474" t="b">
        <f t="shared" si="361"/>
        <v>1</v>
      </c>
      <c r="G924" s="423"/>
      <c r="H924" s="594" t="s">
        <v>757</v>
      </c>
      <c r="I924" s="594"/>
      <c r="J924" s="575" t="s">
        <v>733</v>
      </c>
      <c r="K924" s="595" t="str">
        <f t="shared" si="362"/>
        <v>-</v>
      </c>
      <c r="L924" s="596" t="s">
        <v>734</v>
      </c>
      <c r="M924" s="596" t="s">
        <v>734</v>
      </c>
      <c r="N924" s="596" t="s">
        <v>734</v>
      </c>
      <c r="O924" s="596" t="s">
        <v>734</v>
      </c>
      <c r="P924" s="596" t="s">
        <v>734</v>
      </c>
      <c r="Q924" s="596" t="s">
        <v>734</v>
      </c>
      <c r="R924" s="596" t="s">
        <v>734</v>
      </c>
      <c r="S924" s="596" t="s">
        <v>734</v>
      </c>
      <c r="T924" s="596" t="s">
        <v>734</v>
      </c>
      <c r="U924" s="596" t="s">
        <v>734</v>
      </c>
      <c r="V924" s="596" t="s">
        <v>734</v>
      </c>
      <c r="W924" s="596" t="s">
        <v>734</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t="15" hidden="1" customHeight="1" outlineLevel="3" x14ac:dyDescent="0.25">
      <c r="A925" s="396"/>
      <c r="B925" s="405"/>
      <c r="C925" s="398">
        <f t="shared" si="363"/>
        <v>4</v>
      </c>
      <c r="D925" s="423"/>
      <c r="E925" s="597">
        <f>E924</f>
        <v>11</v>
      </c>
      <c r="F925" s="474" t="b">
        <f t="shared" si="361"/>
        <v>1</v>
      </c>
      <c r="G925" s="423"/>
      <c r="H925" s="1040" t="s">
        <v>756</v>
      </c>
      <c r="I925" s="1041"/>
      <c r="J925" s="598" t="s">
        <v>736</v>
      </c>
      <c r="K925" s="599" t="str">
        <f t="shared" si="362"/>
        <v>-</v>
      </c>
      <c r="L925" s="600" t="s">
        <v>734</v>
      </c>
      <c r="M925" s="600" t="s">
        <v>734</v>
      </c>
      <c r="N925" s="600" t="s">
        <v>734</v>
      </c>
      <c r="O925" s="600" t="s">
        <v>734</v>
      </c>
      <c r="P925" s="600" t="s">
        <v>734</v>
      </c>
      <c r="Q925" s="605">
        <f>INT($I$368/7)</f>
        <v>7</v>
      </c>
      <c r="R925" s="600" t="s">
        <v>734</v>
      </c>
      <c r="S925" s="470" t="b">
        <v>1</v>
      </c>
      <c r="T925" s="600">
        <v>3</v>
      </c>
      <c r="U925" s="600" t="s">
        <v>734</v>
      </c>
      <c r="V925" s="600" t="s">
        <v>734</v>
      </c>
      <c r="W925" s="600" t="s">
        <v>734</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3"/>
        <v>4</v>
      </c>
      <c r="D926" s="423"/>
      <c r="E926" s="597">
        <f>E925</f>
        <v>11</v>
      </c>
      <c r="F926" s="474" t="b">
        <f t="shared" si="361"/>
        <v>1</v>
      </c>
      <c r="G926" s="423"/>
      <c r="H926" s="1042"/>
      <c r="I926" s="1043"/>
      <c r="J926" s="598" t="s">
        <v>737</v>
      </c>
      <c r="K926" s="599" t="str">
        <f t="shared" si="362"/>
        <v>-</v>
      </c>
      <c r="L926" s="600" t="s">
        <v>738</v>
      </c>
      <c r="M926" s="600" t="s">
        <v>738</v>
      </c>
      <c r="N926" s="600" t="s">
        <v>738</v>
      </c>
      <c r="O926" s="600" t="s">
        <v>738</v>
      </c>
      <c r="P926" s="600" t="s">
        <v>738</v>
      </c>
      <c r="Q926" s="600" t="s">
        <v>738</v>
      </c>
      <c r="R926" s="600" t="s">
        <v>738</v>
      </c>
      <c r="S926" s="600" t="s">
        <v>738</v>
      </c>
      <c r="T926" s="600" t="s">
        <v>738</v>
      </c>
      <c r="U926" s="600" t="s">
        <v>738</v>
      </c>
      <c r="V926" s="600" t="s">
        <v>738</v>
      </c>
      <c r="W926" s="600" t="s">
        <v>738</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idden="1" outlineLevel="3" x14ac:dyDescent="0.25">
      <c r="A927" s="396"/>
      <c r="B927" s="405"/>
      <c r="C927" s="398">
        <f t="shared" si="363"/>
        <v>4</v>
      </c>
      <c r="D927" s="423"/>
      <c r="E927" s="597">
        <f>E926</f>
        <v>11</v>
      </c>
      <c r="F927" s="474" t="b">
        <f t="shared" si="361"/>
        <v>1</v>
      </c>
      <c r="G927" s="423"/>
      <c r="H927" s="1044"/>
      <c r="I927" s="1045"/>
      <c r="J927" s="583" t="s">
        <v>739</v>
      </c>
      <c r="K927" s="601" t="str">
        <f t="shared" si="362"/>
        <v>-</v>
      </c>
      <c r="L927" s="598" t="s">
        <v>734</v>
      </c>
      <c r="M927" s="598" t="s">
        <v>734</v>
      </c>
      <c r="N927" s="598" t="s">
        <v>734</v>
      </c>
      <c r="O927" s="598" t="s">
        <v>734</v>
      </c>
      <c r="P927" s="598" t="s">
        <v>734</v>
      </c>
      <c r="Q927" s="598" t="s">
        <v>734</v>
      </c>
      <c r="R927" s="598" t="s">
        <v>734</v>
      </c>
      <c r="S927" s="598" t="s">
        <v>734</v>
      </c>
      <c r="T927" s="598" t="s">
        <v>734</v>
      </c>
      <c r="U927" s="598" t="s">
        <v>734</v>
      </c>
      <c r="V927" s="602" t="s">
        <v>734</v>
      </c>
      <c r="W927" s="602" t="s">
        <v>734</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3"/>
        <v>4</v>
      </c>
      <c r="D928" s="423"/>
      <c r="E928" s="480">
        <v>12</v>
      </c>
      <c r="F928" s="474" t="b">
        <f t="shared" si="361"/>
        <v>1</v>
      </c>
      <c r="G928" s="423"/>
      <c r="H928" s="594" t="s">
        <v>758</v>
      </c>
      <c r="I928" s="594"/>
      <c r="J928" s="575" t="s">
        <v>733</v>
      </c>
      <c r="K928" s="595" t="str">
        <f t="shared" si="362"/>
        <v>-</v>
      </c>
      <c r="L928" s="596" t="s">
        <v>734</v>
      </c>
      <c r="M928" s="596" t="s">
        <v>734</v>
      </c>
      <c r="N928" s="596" t="s">
        <v>734</v>
      </c>
      <c r="O928" s="596" t="s">
        <v>734</v>
      </c>
      <c r="P928" s="596" t="s">
        <v>734</v>
      </c>
      <c r="Q928" s="596" t="s">
        <v>734</v>
      </c>
      <c r="R928" s="596" t="s">
        <v>734</v>
      </c>
      <c r="S928" s="596" t="s">
        <v>734</v>
      </c>
      <c r="T928" s="596" t="s">
        <v>734</v>
      </c>
      <c r="U928" s="596" t="s">
        <v>734</v>
      </c>
      <c r="V928" s="596" t="s">
        <v>734</v>
      </c>
      <c r="W928" s="596" t="s">
        <v>734</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t="15" hidden="1" customHeight="1" outlineLevel="3" x14ac:dyDescent="0.25">
      <c r="A929" s="396"/>
      <c r="B929" s="405"/>
      <c r="C929" s="398">
        <f t="shared" si="363"/>
        <v>4</v>
      </c>
      <c r="D929" s="423"/>
      <c r="E929" s="597">
        <f>E928</f>
        <v>12</v>
      </c>
      <c r="F929" s="474" t="b">
        <f t="shared" si="361"/>
        <v>1</v>
      </c>
      <c r="G929" s="423"/>
      <c r="H929" s="1040" t="s">
        <v>756</v>
      </c>
      <c r="I929" s="1041"/>
      <c r="J929" s="598" t="s">
        <v>736</v>
      </c>
      <c r="K929" s="599" t="str">
        <f t="shared" si="362"/>
        <v>-</v>
      </c>
      <c r="L929" s="600" t="s">
        <v>734</v>
      </c>
      <c r="M929" s="600" t="s">
        <v>734</v>
      </c>
      <c r="N929" s="600" t="s">
        <v>734</v>
      </c>
      <c r="O929" s="600" t="s">
        <v>734</v>
      </c>
      <c r="P929" s="600" t="s">
        <v>734</v>
      </c>
      <c r="Q929" s="605">
        <f>INT($I$369/7)</f>
        <v>7</v>
      </c>
      <c r="R929" s="600" t="s">
        <v>734</v>
      </c>
      <c r="S929" s="470" t="b">
        <v>1</v>
      </c>
      <c r="T929" s="600">
        <v>4</v>
      </c>
      <c r="U929" s="600" t="s">
        <v>734</v>
      </c>
      <c r="V929" s="600" t="s">
        <v>734</v>
      </c>
      <c r="W929" s="600" t="s">
        <v>734</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3"/>
        <v>4</v>
      </c>
      <c r="D930" s="423"/>
      <c r="E930" s="597">
        <f>E929</f>
        <v>12</v>
      </c>
      <c r="F930" s="474" t="b">
        <f t="shared" si="361"/>
        <v>1</v>
      </c>
      <c r="G930" s="423"/>
      <c r="H930" s="1042"/>
      <c r="I930" s="1043"/>
      <c r="J930" s="598" t="s">
        <v>737</v>
      </c>
      <c r="K930" s="599" t="str">
        <f t="shared" si="362"/>
        <v>-</v>
      </c>
      <c r="L930" s="600" t="s">
        <v>738</v>
      </c>
      <c r="M930" s="600" t="s">
        <v>738</v>
      </c>
      <c r="N930" s="600" t="s">
        <v>738</v>
      </c>
      <c r="O930" s="600" t="s">
        <v>738</v>
      </c>
      <c r="P930" s="600" t="s">
        <v>738</v>
      </c>
      <c r="Q930" s="600" t="s">
        <v>738</v>
      </c>
      <c r="R930" s="600" t="s">
        <v>738</v>
      </c>
      <c r="S930" s="600" t="s">
        <v>738</v>
      </c>
      <c r="T930" s="600" t="s">
        <v>738</v>
      </c>
      <c r="U930" s="600" t="s">
        <v>738</v>
      </c>
      <c r="V930" s="600" t="s">
        <v>738</v>
      </c>
      <c r="W930" s="600" t="s">
        <v>738</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idden="1" outlineLevel="3" x14ac:dyDescent="0.25">
      <c r="A931" s="396"/>
      <c r="B931" s="405"/>
      <c r="C931" s="398">
        <f t="shared" si="363"/>
        <v>4</v>
      </c>
      <c r="D931" s="423"/>
      <c r="E931" s="597">
        <f>E930</f>
        <v>12</v>
      </c>
      <c r="F931" s="474" t="b">
        <f t="shared" si="361"/>
        <v>1</v>
      </c>
      <c r="G931" s="423"/>
      <c r="H931" s="1044"/>
      <c r="I931" s="1045"/>
      <c r="J931" s="583" t="s">
        <v>739</v>
      </c>
      <c r="K931" s="601" t="str">
        <f t="shared" si="362"/>
        <v>-</v>
      </c>
      <c r="L931" s="598" t="s">
        <v>734</v>
      </c>
      <c r="M931" s="598" t="s">
        <v>734</v>
      </c>
      <c r="N931" s="598" t="s">
        <v>734</v>
      </c>
      <c r="O931" s="598" t="s">
        <v>734</v>
      </c>
      <c r="P931" s="598" t="s">
        <v>734</v>
      </c>
      <c r="Q931" s="598" t="s">
        <v>734</v>
      </c>
      <c r="R931" s="598" t="s">
        <v>734</v>
      </c>
      <c r="S931" s="598" t="s">
        <v>734</v>
      </c>
      <c r="T931" s="598" t="s">
        <v>734</v>
      </c>
      <c r="U931" s="598" t="s">
        <v>734</v>
      </c>
      <c r="V931" s="602" t="s">
        <v>734</v>
      </c>
      <c r="W931" s="602" t="s">
        <v>734</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3"/>
        <v>4</v>
      </c>
      <c r="D932" s="423"/>
      <c r="E932" s="480">
        <v>13</v>
      </c>
      <c r="F932" s="474" t="b">
        <f t="shared" si="361"/>
        <v>1</v>
      </c>
      <c r="G932" s="423"/>
      <c r="H932" s="594" t="s">
        <v>759</v>
      </c>
      <c r="I932" s="594"/>
      <c r="J932" s="575" t="s">
        <v>733</v>
      </c>
      <c r="K932" s="595">
        <f t="shared" si="362"/>
        <v>43452</v>
      </c>
      <c r="L932" s="604">
        <v>-1</v>
      </c>
      <c r="M932" s="596" t="s">
        <v>734</v>
      </c>
      <c r="N932" s="596" t="s">
        <v>734</v>
      </c>
      <c r="O932" s="596" t="s">
        <v>734</v>
      </c>
      <c r="P932" s="596" t="s">
        <v>734</v>
      </c>
      <c r="Q932" s="596" t="s">
        <v>734</v>
      </c>
      <c r="R932" s="596" t="s">
        <v>734</v>
      </c>
      <c r="S932" s="596" t="s">
        <v>734</v>
      </c>
      <c r="T932" s="596" t="s">
        <v>734</v>
      </c>
      <c r="U932" s="596" t="s">
        <v>734</v>
      </c>
      <c r="V932" s="596" t="s">
        <v>734</v>
      </c>
      <c r="W932" s="596" t="s">
        <v>734</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t="15" hidden="1" customHeight="1" outlineLevel="3" x14ac:dyDescent="0.25">
      <c r="A933" s="396"/>
      <c r="B933" s="405"/>
      <c r="C933" s="398">
        <f t="shared" si="363"/>
        <v>4</v>
      </c>
      <c r="D933" s="423"/>
      <c r="E933" s="597">
        <f>E932</f>
        <v>13</v>
      </c>
      <c r="F933" s="474" t="b">
        <f t="shared" si="361"/>
        <v>1</v>
      </c>
      <c r="G933" s="423"/>
      <c r="H933" s="1040" t="s">
        <v>760</v>
      </c>
      <c r="I933" s="1041"/>
      <c r="J933" s="598" t="s">
        <v>736</v>
      </c>
      <c r="K933" s="599" t="str">
        <f t="shared" si="362"/>
        <v>-</v>
      </c>
      <c r="L933" s="600" t="s">
        <v>734</v>
      </c>
      <c r="M933" s="600" t="s">
        <v>734</v>
      </c>
      <c r="N933" s="600" t="s">
        <v>734</v>
      </c>
      <c r="O933" s="600" t="s">
        <v>734</v>
      </c>
      <c r="P933" s="600" t="s">
        <v>734</v>
      </c>
      <c r="Q933" s="470">
        <f>INT(150/7)+2</f>
        <v>23</v>
      </c>
      <c r="R933" s="600" t="s">
        <v>734</v>
      </c>
      <c r="S933" s="470" t="b">
        <v>1</v>
      </c>
      <c r="T933" s="600" t="s">
        <v>734</v>
      </c>
      <c r="U933" s="600" t="s">
        <v>734</v>
      </c>
      <c r="V933" s="600" t="s">
        <v>734</v>
      </c>
      <c r="W933" s="600" t="s">
        <v>734</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3"/>
        <v>4</v>
      </c>
      <c r="D934" s="423"/>
      <c r="E934" s="597">
        <f>E933</f>
        <v>13</v>
      </c>
      <c r="F934" s="474" t="b">
        <f t="shared" si="361"/>
        <v>1</v>
      </c>
      <c r="G934" s="423"/>
      <c r="H934" s="1042"/>
      <c r="I934" s="1043"/>
      <c r="J934" s="598" t="s">
        <v>737</v>
      </c>
      <c r="K934" s="599" t="str">
        <f t="shared" si="362"/>
        <v>-</v>
      </c>
      <c r="L934" s="600" t="s">
        <v>738</v>
      </c>
      <c r="M934" s="600" t="s">
        <v>738</v>
      </c>
      <c r="N934" s="600" t="s">
        <v>738</v>
      </c>
      <c r="O934" s="600" t="s">
        <v>738</v>
      </c>
      <c r="P934" s="600" t="s">
        <v>738</v>
      </c>
      <c r="Q934" s="600" t="s">
        <v>738</v>
      </c>
      <c r="R934" s="600" t="s">
        <v>738</v>
      </c>
      <c r="S934" s="600" t="s">
        <v>738</v>
      </c>
      <c r="T934" s="600" t="s">
        <v>738</v>
      </c>
      <c r="U934" s="600" t="s">
        <v>738</v>
      </c>
      <c r="V934" s="600" t="s">
        <v>738</v>
      </c>
      <c r="W934" s="600" t="s">
        <v>738</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idden="1" outlineLevel="3" x14ac:dyDescent="0.25">
      <c r="A935" s="396"/>
      <c r="B935" s="405"/>
      <c r="C935" s="398">
        <f t="shared" si="363"/>
        <v>4</v>
      </c>
      <c r="D935" s="423"/>
      <c r="E935" s="597">
        <f>E934</f>
        <v>13</v>
      </c>
      <c r="F935" s="474" t="b">
        <f t="shared" si="361"/>
        <v>1</v>
      </c>
      <c r="G935" s="423"/>
      <c r="H935" s="1044"/>
      <c r="I935" s="1045"/>
      <c r="J935" s="583" t="s">
        <v>739</v>
      </c>
      <c r="K935" s="601" t="str">
        <f t="shared" si="362"/>
        <v>-</v>
      </c>
      <c r="L935" s="598" t="s">
        <v>734</v>
      </c>
      <c r="M935" s="598" t="s">
        <v>734</v>
      </c>
      <c r="N935" s="598" t="s">
        <v>734</v>
      </c>
      <c r="O935" s="598" t="s">
        <v>734</v>
      </c>
      <c r="P935" s="598" t="s">
        <v>734</v>
      </c>
      <c r="Q935" s="598" t="s">
        <v>734</v>
      </c>
      <c r="R935" s="598" t="s">
        <v>734</v>
      </c>
      <c r="S935" s="598" t="s">
        <v>734</v>
      </c>
      <c r="T935" s="598" t="s">
        <v>734</v>
      </c>
      <c r="U935" s="598" t="s">
        <v>734</v>
      </c>
      <c r="V935" s="602" t="s">
        <v>734</v>
      </c>
      <c r="W935" s="602" t="s">
        <v>734</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3"/>
        <v>4</v>
      </c>
      <c r="D936" s="423"/>
      <c r="E936" s="480">
        <v>14</v>
      </c>
      <c r="F936" s="474" t="b">
        <f t="shared" si="361"/>
        <v>1</v>
      </c>
      <c r="G936" s="423"/>
      <c r="H936" s="594" t="s">
        <v>761</v>
      </c>
      <c r="I936" s="594"/>
      <c r="J936" s="575" t="s">
        <v>733</v>
      </c>
      <c r="K936" s="595" t="str">
        <f t="shared" si="362"/>
        <v>-</v>
      </c>
      <c r="L936" s="596" t="s">
        <v>734</v>
      </c>
      <c r="M936" s="596" t="s">
        <v>734</v>
      </c>
      <c r="N936" s="596" t="s">
        <v>734</v>
      </c>
      <c r="O936" s="596" t="s">
        <v>734</v>
      </c>
      <c r="P936" s="596" t="s">
        <v>734</v>
      </c>
      <c r="Q936" s="596" t="s">
        <v>734</v>
      </c>
      <c r="R936" s="596" t="s">
        <v>734</v>
      </c>
      <c r="S936" s="596" t="s">
        <v>734</v>
      </c>
      <c r="T936" s="596" t="s">
        <v>734</v>
      </c>
      <c r="U936" s="596" t="s">
        <v>734</v>
      </c>
      <c r="V936" s="596" t="s">
        <v>734</v>
      </c>
      <c r="W936" s="596" t="s">
        <v>734</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t="15" hidden="1" customHeight="1" outlineLevel="3" x14ac:dyDescent="0.25">
      <c r="A937" s="396"/>
      <c r="B937" s="405"/>
      <c r="C937" s="398">
        <f t="shared" si="363"/>
        <v>4</v>
      </c>
      <c r="D937" s="423"/>
      <c r="E937" s="597">
        <f>E936</f>
        <v>14</v>
      </c>
      <c r="F937" s="474" t="b">
        <f t="shared" si="361"/>
        <v>1</v>
      </c>
      <c r="G937" s="423"/>
      <c r="H937" s="1040" t="s">
        <v>762</v>
      </c>
      <c r="I937" s="1041"/>
      <c r="J937" s="598" t="s">
        <v>736</v>
      </c>
      <c r="K937" s="599" t="str">
        <f t="shared" si="362"/>
        <v>-</v>
      </c>
      <c r="L937" s="600" t="s">
        <v>734</v>
      </c>
      <c r="M937" s="600" t="s">
        <v>734</v>
      </c>
      <c r="N937" s="600" t="s">
        <v>734</v>
      </c>
      <c r="O937" s="600" t="s">
        <v>734</v>
      </c>
      <c r="P937" s="600" t="s">
        <v>734</v>
      </c>
      <c r="Q937" s="470">
        <f>INT(150/7)+2</f>
        <v>23</v>
      </c>
      <c r="R937" s="600" t="s">
        <v>734</v>
      </c>
      <c r="S937" s="470" t="b">
        <v>1</v>
      </c>
      <c r="T937" s="600" t="s">
        <v>734</v>
      </c>
      <c r="U937" s="600" t="s">
        <v>734</v>
      </c>
      <c r="V937" s="600" t="s">
        <v>734</v>
      </c>
      <c r="W937" s="600" t="s">
        <v>734</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3"/>
        <v>4</v>
      </c>
      <c r="D938" s="423"/>
      <c r="E938" s="597">
        <f>E937</f>
        <v>14</v>
      </c>
      <c r="F938" s="474" t="b">
        <f t="shared" si="361"/>
        <v>1</v>
      </c>
      <c r="G938" s="423"/>
      <c r="H938" s="1042"/>
      <c r="I938" s="1043"/>
      <c r="J938" s="598" t="s">
        <v>737</v>
      </c>
      <c r="K938" s="599" t="str">
        <f t="shared" si="362"/>
        <v>-</v>
      </c>
      <c r="L938" s="600" t="s">
        <v>738</v>
      </c>
      <c r="M938" s="600" t="s">
        <v>738</v>
      </c>
      <c r="N938" s="600" t="s">
        <v>738</v>
      </c>
      <c r="O938" s="600" t="s">
        <v>738</v>
      </c>
      <c r="P938" s="600" t="s">
        <v>738</v>
      </c>
      <c r="Q938" s="600" t="s">
        <v>738</v>
      </c>
      <c r="R938" s="600" t="s">
        <v>738</v>
      </c>
      <c r="S938" s="600" t="s">
        <v>738</v>
      </c>
      <c r="T938" s="600" t="s">
        <v>738</v>
      </c>
      <c r="U938" s="600" t="s">
        <v>738</v>
      </c>
      <c r="V938" s="600" t="s">
        <v>738</v>
      </c>
      <c r="W938" s="600" t="s">
        <v>738</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idden="1" outlineLevel="3" x14ac:dyDescent="0.25">
      <c r="A939" s="396"/>
      <c r="B939" s="405"/>
      <c r="C939" s="398">
        <f t="shared" si="363"/>
        <v>4</v>
      </c>
      <c r="D939" s="423"/>
      <c r="E939" s="597">
        <f>E938</f>
        <v>14</v>
      </c>
      <c r="F939" s="474" t="b">
        <f t="shared" si="361"/>
        <v>1</v>
      </c>
      <c r="G939" s="423"/>
      <c r="H939" s="1044"/>
      <c r="I939" s="1045"/>
      <c r="J939" s="583" t="s">
        <v>739</v>
      </c>
      <c r="K939" s="601" t="str">
        <f t="shared" si="362"/>
        <v>-</v>
      </c>
      <c r="L939" s="598" t="s">
        <v>734</v>
      </c>
      <c r="M939" s="598" t="s">
        <v>734</v>
      </c>
      <c r="N939" s="598" t="s">
        <v>734</v>
      </c>
      <c r="O939" s="598" t="s">
        <v>734</v>
      </c>
      <c r="P939" s="598" t="s">
        <v>734</v>
      </c>
      <c r="Q939" s="598" t="s">
        <v>734</v>
      </c>
      <c r="R939" s="598" t="s">
        <v>734</v>
      </c>
      <c r="S939" s="598" t="s">
        <v>734</v>
      </c>
      <c r="T939" s="598" t="s">
        <v>734</v>
      </c>
      <c r="U939" s="598" t="s">
        <v>734</v>
      </c>
      <c r="V939" s="602" t="s">
        <v>734</v>
      </c>
      <c r="W939" s="602" t="s">
        <v>734</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3"/>
        <v>4</v>
      </c>
      <c r="D940" s="423"/>
      <c r="E940" s="480">
        <v>15</v>
      </c>
      <c r="F940" s="474" t="b">
        <f t="shared" si="361"/>
        <v>1</v>
      </c>
      <c r="G940" s="423"/>
      <c r="H940" s="594" t="s">
        <v>763</v>
      </c>
      <c r="I940" s="594"/>
      <c r="J940" s="575" t="s">
        <v>733</v>
      </c>
      <c r="K940" s="595" t="str">
        <f t="shared" si="362"/>
        <v>-</v>
      </c>
      <c r="L940" s="596" t="s">
        <v>734</v>
      </c>
      <c r="M940" s="596" t="s">
        <v>734</v>
      </c>
      <c r="N940" s="596" t="s">
        <v>734</v>
      </c>
      <c r="O940" s="596" t="s">
        <v>734</v>
      </c>
      <c r="P940" s="596" t="s">
        <v>734</v>
      </c>
      <c r="Q940" s="596" t="s">
        <v>734</v>
      </c>
      <c r="R940" s="596" t="s">
        <v>734</v>
      </c>
      <c r="S940" s="596" t="s">
        <v>734</v>
      </c>
      <c r="T940" s="596" t="s">
        <v>734</v>
      </c>
      <c r="U940" s="596" t="s">
        <v>734</v>
      </c>
      <c r="V940" s="596" t="s">
        <v>734</v>
      </c>
      <c r="W940" s="596" t="s">
        <v>734</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t="15" hidden="1" customHeight="1" outlineLevel="3" x14ac:dyDescent="0.25">
      <c r="A941" s="396"/>
      <c r="B941" s="405"/>
      <c r="C941" s="398">
        <f t="shared" si="363"/>
        <v>4</v>
      </c>
      <c r="D941" s="423"/>
      <c r="E941" s="597">
        <f>E940</f>
        <v>15</v>
      </c>
      <c r="F941" s="474" t="b">
        <f t="shared" si="361"/>
        <v>1</v>
      </c>
      <c r="G941" s="423"/>
      <c r="H941" s="1040" t="s">
        <v>764</v>
      </c>
      <c r="I941" s="1041"/>
      <c r="J941" s="598" t="s">
        <v>736</v>
      </c>
      <c r="K941" s="599" t="str">
        <f t="shared" si="362"/>
        <v>-</v>
      </c>
      <c r="L941" s="600" t="s">
        <v>734</v>
      </c>
      <c r="M941" s="600" t="s">
        <v>734</v>
      </c>
      <c r="N941" s="600" t="s">
        <v>734</v>
      </c>
      <c r="O941" s="600" t="s">
        <v>734</v>
      </c>
      <c r="P941" s="600" t="s">
        <v>734</v>
      </c>
      <c r="Q941" s="470">
        <f>INT(150/7)+2</f>
        <v>23</v>
      </c>
      <c r="R941" s="600" t="s">
        <v>734</v>
      </c>
      <c r="S941" s="470" t="b">
        <v>1</v>
      </c>
      <c r="T941" s="600" t="s">
        <v>734</v>
      </c>
      <c r="U941" s="600" t="s">
        <v>734</v>
      </c>
      <c r="V941" s="600" t="s">
        <v>734</v>
      </c>
      <c r="W941" s="600" t="s">
        <v>734</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3"/>
        <v>4</v>
      </c>
      <c r="D942" s="423"/>
      <c r="E942" s="597">
        <f>E941</f>
        <v>15</v>
      </c>
      <c r="F942" s="474" t="b">
        <f t="shared" si="361"/>
        <v>1</v>
      </c>
      <c r="G942" s="423"/>
      <c r="H942" s="1042"/>
      <c r="I942" s="1043"/>
      <c r="J942" s="598" t="s">
        <v>737</v>
      </c>
      <c r="K942" s="599" t="str">
        <f t="shared" si="362"/>
        <v>-</v>
      </c>
      <c r="L942" s="600" t="s">
        <v>738</v>
      </c>
      <c r="M942" s="600" t="s">
        <v>738</v>
      </c>
      <c r="N942" s="600" t="s">
        <v>738</v>
      </c>
      <c r="O942" s="600" t="s">
        <v>738</v>
      </c>
      <c r="P942" s="600" t="s">
        <v>738</v>
      </c>
      <c r="Q942" s="600" t="s">
        <v>738</v>
      </c>
      <c r="R942" s="600" t="s">
        <v>738</v>
      </c>
      <c r="S942" s="600" t="s">
        <v>738</v>
      </c>
      <c r="T942" s="600" t="s">
        <v>738</v>
      </c>
      <c r="U942" s="600" t="s">
        <v>738</v>
      </c>
      <c r="V942" s="600" t="s">
        <v>738</v>
      </c>
      <c r="W942" s="470">
        <v>0.8</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3"/>
        <v>4</v>
      </c>
      <c r="D943" s="423"/>
      <c r="E943" s="597">
        <f>E942</f>
        <v>15</v>
      </c>
      <c r="F943" s="474" t="b">
        <f t="shared" si="361"/>
        <v>1</v>
      </c>
      <c r="G943" s="423"/>
      <c r="H943" s="1044"/>
      <c r="I943" s="1045"/>
      <c r="J943" s="583" t="s">
        <v>739</v>
      </c>
      <c r="K943" s="601" t="str">
        <f t="shared" si="362"/>
        <v>-</v>
      </c>
      <c r="L943" s="598" t="s">
        <v>734</v>
      </c>
      <c r="M943" s="598" t="s">
        <v>734</v>
      </c>
      <c r="N943" s="598" t="s">
        <v>734</v>
      </c>
      <c r="O943" s="598" t="s">
        <v>734</v>
      </c>
      <c r="P943" s="598" t="s">
        <v>734</v>
      </c>
      <c r="Q943" s="598" t="s">
        <v>734</v>
      </c>
      <c r="R943" s="598" t="s">
        <v>734</v>
      </c>
      <c r="S943" s="598" t="s">
        <v>734</v>
      </c>
      <c r="T943" s="598" t="s">
        <v>734</v>
      </c>
      <c r="U943" s="598" t="s">
        <v>734</v>
      </c>
      <c r="V943" s="602" t="s">
        <v>734</v>
      </c>
      <c r="W943" s="602" t="s">
        <v>734</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3"/>
        <v>4</v>
      </c>
      <c r="D944" s="423"/>
      <c r="E944" s="480">
        <v>16</v>
      </c>
      <c r="F944" s="474" t="b">
        <f t="shared" ref="F944:F975" si="364">COUNTIFS($L944:$W944,"-")&lt;&gt;COUNTA($L944:$W944)</f>
        <v>1</v>
      </c>
      <c r="G944" s="423"/>
      <c r="H944" s="594" t="s">
        <v>765</v>
      </c>
      <c r="I944" s="594"/>
      <c r="J944" s="575" t="s">
        <v>733</v>
      </c>
      <c r="K944" s="595" t="str">
        <f t="shared" ref="K944:K975" si="365">IFERROR(DATE(2019,1,($L944-1)*7+1),"-")</f>
        <v>-</v>
      </c>
      <c r="L944" s="596" t="s">
        <v>734</v>
      </c>
      <c r="M944" s="596" t="s">
        <v>734</v>
      </c>
      <c r="N944" s="596" t="s">
        <v>734</v>
      </c>
      <c r="O944" s="596" t="s">
        <v>734</v>
      </c>
      <c r="P944" s="596" t="s">
        <v>734</v>
      </c>
      <c r="Q944" s="596" t="s">
        <v>734</v>
      </c>
      <c r="R944" s="596" t="s">
        <v>734</v>
      </c>
      <c r="S944" s="596" t="s">
        <v>734</v>
      </c>
      <c r="T944" s="596" t="s">
        <v>734</v>
      </c>
      <c r="U944" s="596" t="s">
        <v>734</v>
      </c>
      <c r="V944" s="596" t="s">
        <v>734</v>
      </c>
      <c r="W944" s="596" t="s">
        <v>734</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3"/>
        <v>4</v>
      </c>
      <c r="D945" s="423"/>
      <c r="E945" s="597">
        <f>E944</f>
        <v>16</v>
      </c>
      <c r="F945" s="474" t="b">
        <f t="shared" si="364"/>
        <v>1</v>
      </c>
      <c r="G945" s="423"/>
      <c r="H945" s="1040"/>
      <c r="I945" s="1041"/>
      <c r="J945" s="598" t="s">
        <v>736</v>
      </c>
      <c r="K945" s="599" t="str">
        <f t="shared" si="365"/>
        <v>-</v>
      </c>
      <c r="L945" s="600" t="s">
        <v>734</v>
      </c>
      <c r="M945" s="600" t="s">
        <v>734</v>
      </c>
      <c r="N945" s="600" t="s">
        <v>734</v>
      </c>
      <c r="O945" s="600" t="s">
        <v>734</v>
      </c>
      <c r="P945" s="600" t="s">
        <v>734</v>
      </c>
      <c r="Q945" s="600" t="s">
        <v>734</v>
      </c>
      <c r="R945" s="470">
        <v>0</v>
      </c>
      <c r="S945" s="470" t="b">
        <v>1</v>
      </c>
      <c r="T945" s="600" t="s">
        <v>734</v>
      </c>
      <c r="U945" s="600" t="s">
        <v>734</v>
      </c>
      <c r="V945" s="600" t="s">
        <v>734</v>
      </c>
      <c r="W945" s="600" t="s">
        <v>734</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si="363"/>
        <v>4</v>
      </c>
      <c r="D946" s="423"/>
      <c r="E946" s="597">
        <f>E945</f>
        <v>16</v>
      </c>
      <c r="F946" s="474" t="b">
        <f t="shared" si="364"/>
        <v>1</v>
      </c>
      <c r="G946" s="423"/>
      <c r="H946" s="1042"/>
      <c r="I946" s="1043"/>
      <c r="J946" s="598" t="s">
        <v>737</v>
      </c>
      <c r="K946" s="599" t="str">
        <f t="shared" si="365"/>
        <v>-</v>
      </c>
      <c r="L946" s="600" t="s">
        <v>738</v>
      </c>
      <c r="M946" s="600" t="s">
        <v>738</v>
      </c>
      <c r="N946" s="600" t="s">
        <v>738</v>
      </c>
      <c r="O946" s="600" t="s">
        <v>738</v>
      </c>
      <c r="P946" s="600" t="s">
        <v>738</v>
      </c>
      <c r="Q946" s="600" t="s">
        <v>738</v>
      </c>
      <c r="R946" s="600" t="s">
        <v>738</v>
      </c>
      <c r="S946" s="600" t="s">
        <v>738</v>
      </c>
      <c r="T946" s="600" t="s">
        <v>738</v>
      </c>
      <c r="U946" s="600" t="s">
        <v>738</v>
      </c>
      <c r="V946" s="600" t="s">
        <v>738</v>
      </c>
      <c r="W946" s="600" t="s">
        <v>738</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idden="1" outlineLevel="3" x14ac:dyDescent="0.25">
      <c r="A947" s="396"/>
      <c r="B947" s="405"/>
      <c r="C947" s="398">
        <f t="shared" si="363"/>
        <v>4</v>
      </c>
      <c r="D947" s="423"/>
      <c r="E947" s="597">
        <f>E946</f>
        <v>16</v>
      </c>
      <c r="F947" s="474" t="b">
        <f t="shared" si="364"/>
        <v>1</v>
      </c>
      <c r="G947" s="423"/>
      <c r="H947" s="1044"/>
      <c r="I947" s="1045"/>
      <c r="J947" s="583" t="s">
        <v>739</v>
      </c>
      <c r="K947" s="601" t="str">
        <f t="shared" si="365"/>
        <v>-</v>
      </c>
      <c r="L947" s="598" t="s">
        <v>734</v>
      </c>
      <c r="M947" s="598" t="s">
        <v>734</v>
      </c>
      <c r="N947" s="598" t="s">
        <v>734</v>
      </c>
      <c r="O947" s="598" t="s">
        <v>734</v>
      </c>
      <c r="P947" s="598" t="s">
        <v>734</v>
      </c>
      <c r="Q947" s="598" t="s">
        <v>734</v>
      </c>
      <c r="R947" s="598" t="s">
        <v>734</v>
      </c>
      <c r="S947" s="598" t="s">
        <v>734</v>
      </c>
      <c r="T947" s="598" t="s">
        <v>734</v>
      </c>
      <c r="U947" s="598" t="s">
        <v>734</v>
      </c>
      <c r="V947" s="602" t="s">
        <v>734</v>
      </c>
      <c r="W947" s="602" t="s">
        <v>734</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ref="C948:C979" si="366">INT($C$868)+3</f>
        <v>4</v>
      </c>
      <c r="D948" s="423"/>
      <c r="E948" s="480">
        <v>17</v>
      </c>
      <c r="F948" s="474" t="b">
        <f t="shared" si="364"/>
        <v>1</v>
      </c>
      <c r="G948" s="423"/>
      <c r="H948" s="594" t="s">
        <v>766</v>
      </c>
      <c r="I948" s="594"/>
      <c r="J948" s="575" t="s">
        <v>733</v>
      </c>
      <c r="K948" s="595" t="str">
        <f t="shared" si="365"/>
        <v>-</v>
      </c>
      <c r="L948" s="596" t="s">
        <v>734</v>
      </c>
      <c r="M948" s="603">
        <v>42</v>
      </c>
      <c r="N948" s="596" t="s">
        <v>734</v>
      </c>
      <c r="O948" s="596" t="s">
        <v>734</v>
      </c>
      <c r="P948" s="596" t="s">
        <v>734</v>
      </c>
      <c r="Q948" s="596" t="s">
        <v>734</v>
      </c>
      <c r="R948" s="596" t="s">
        <v>734</v>
      </c>
      <c r="S948" s="596" t="s">
        <v>734</v>
      </c>
      <c r="T948" s="596" t="s">
        <v>734</v>
      </c>
      <c r="U948" s="596" t="s">
        <v>734</v>
      </c>
      <c r="V948" s="596" t="s">
        <v>734</v>
      </c>
      <c r="W948" s="596" t="s">
        <v>734</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t="15" hidden="1" customHeight="1" outlineLevel="3" x14ac:dyDescent="0.25">
      <c r="A949" s="396"/>
      <c r="B949" s="405"/>
      <c r="C949" s="398">
        <f t="shared" si="366"/>
        <v>4</v>
      </c>
      <c r="D949" s="423"/>
      <c r="E949" s="597">
        <f>E948</f>
        <v>17</v>
      </c>
      <c r="F949" s="474" t="b">
        <f t="shared" si="364"/>
        <v>1</v>
      </c>
      <c r="G949" s="423"/>
      <c r="H949" s="1040" t="s">
        <v>767</v>
      </c>
      <c r="I949" s="1041"/>
      <c r="J949" s="598" t="s">
        <v>736</v>
      </c>
      <c r="K949" s="599" t="str">
        <f t="shared" si="365"/>
        <v>-</v>
      </c>
      <c r="L949" s="600" t="s">
        <v>734</v>
      </c>
      <c r="M949" s="600" t="s">
        <v>734</v>
      </c>
      <c r="N949" s="600" t="s">
        <v>734</v>
      </c>
      <c r="O949" s="600" t="s">
        <v>734</v>
      </c>
      <c r="P949" s="600" t="s">
        <v>734</v>
      </c>
      <c r="Q949" s="600" t="s">
        <v>734</v>
      </c>
      <c r="R949" s="470">
        <v>0</v>
      </c>
      <c r="S949" s="600" t="s">
        <v>734</v>
      </c>
      <c r="T949" s="600" t="s">
        <v>734</v>
      </c>
      <c r="U949" s="600" t="s">
        <v>734</v>
      </c>
      <c r="V949" s="600" t="s">
        <v>734</v>
      </c>
      <c r="W949" s="600" t="s">
        <v>734</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6"/>
        <v>4</v>
      </c>
      <c r="D950" s="423"/>
      <c r="E950" s="597">
        <f>E949</f>
        <v>17</v>
      </c>
      <c r="F950" s="474" t="b">
        <f t="shared" si="364"/>
        <v>1</v>
      </c>
      <c r="G950" s="423"/>
      <c r="H950" s="1042"/>
      <c r="I950" s="1043"/>
      <c r="J950" s="598" t="s">
        <v>737</v>
      </c>
      <c r="K950" s="599" t="str">
        <f t="shared" si="365"/>
        <v>-</v>
      </c>
      <c r="L950" s="600" t="s">
        <v>738</v>
      </c>
      <c r="M950" s="600" t="s">
        <v>738</v>
      </c>
      <c r="N950" s="600" t="s">
        <v>738</v>
      </c>
      <c r="O950" s="600" t="s">
        <v>738</v>
      </c>
      <c r="P950" s="600" t="s">
        <v>738</v>
      </c>
      <c r="Q950" s="600" t="s">
        <v>738</v>
      </c>
      <c r="R950" s="600" t="s">
        <v>738</v>
      </c>
      <c r="S950" s="600" t="s">
        <v>738</v>
      </c>
      <c r="T950" s="600" t="s">
        <v>738</v>
      </c>
      <c r="U950" s="600" t="s">
        <v>738</v>
      </c>
      <c r="V950" s="600" t="s">
        <v>738</v>
      </c>
      <c r="W950" s="600" t="s">
        <v>738</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idden="1" outlineLevel="3" x14ac:dyDescent="0.25">
      <c r="A951" s="396"/>
      <c r="B951" s="405"/>
      <c r="C951" s="398">
        <f t="shared" si="366"/>
        <v>4</v>
      </c>
      <c r="D951" s="423"/>
      <c r="E951" s="597">
        <f>E950</f>
        <v>17</v>
      </c>
      <c r="F951" s="474" t="b">
        <f t="shared" si="364"/>
        <v>1</v>
      </c>
      <c r="G951" s="423"/>
      <c r="H951" s="1044"/>
      <c r="I951" s="1045"/>
      <c r="J951" s="583" t="s">
        <v>739</v>
      </c>
      <c r="K951" s="601" t="str">
        <f t="shared" si="365"/>
        <v>-</v>
      </c>
      <c r="L951" s="598" t="s">
        <v>734</v>
      </c>
      <c r="M951" s="598" t="s">
        <v>734</v>
      </c>
      <c r="N951" s="598" t="s">
        <v>734</v>
      </c>
      <c r="O951" s="598" t="s">
        <v>734</v>
      </c>
      <c r="P951" s="598" t="s">
        <v>734</v>
      </c>
      <c r="Q951" s="598" t="s">
        <v>734</v>
      </c>
      <c r="R951" s="598" t="s">
        <v>734</v>
      </c>
      <c r="S951" s="598" t="s">
        <v>734</v>
      </c>
      <c r="T951" s="598" t="s">
        <v>734</v>
      </c>
      <c r="U951" s="598" t="s">
        <v>734</v>
      </c>
      <c r="V951" s="602" t="s">
        <v>734</v>
      </c>
      <c r="W951" s="602" t="s">
        <v>734</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6"/>
        <v>4</v>
      </c>
      <c r="D952" s="423"/>
      <c r="E952" s="480">
        <v>18</v>
      </c>
      <c r="F952" s="474" t="b">
        <f t="shared" si="364"/>
        <v>1</v>
      </c>
      <c r="G952" s="423"/>
      <c r="H952" s="594" t="s">
        <v>768</v>
      </c>
      <c r="I952" s="594"/>
      <c r="J952" s="575" t="s">
        <v>733</v>
      </c>
      <c r="K952" s="595" t="str">
        <f t="shared" si="365"/>
        <v>-</v>
      </c>
      <c r="L952" s="596" t="s">
        <v>734</v>
      </c>
      <c r="M952" s="596" t="s">
        <v>734</v>
      </c>
      <c r="N952" s="596" t="s">
        <v>734</v>
      </c>
      <c r="O952" s="596" t="s">
        <v>734</v>
      </c>
      <c r="P952" s="596" t="s">
        <v>734</v>
      </c>
      <c r="Q952" s="596" t="s">
        <v>734</v>
      </c>
      <c r="R952" s="596" t="s">
        <v>734</v>
      </c>
      <c r="S952" s="596" t="s">
        <v>734</v>
      </c>
      <c r="T952" s="596" t="s">
        <v>734</v>
      </c>
      <c r="U952" s="596" t="s">
        <v>734</v>
      </c>
      <c r="V952" s="596" t="s">
        <v>734</v>
      </c>
      <c r="W952" s="596" t="s">
        <v>734</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t="15" hidden="1" customHeight="1" outlineLevel="3" x14ac:dyDescent="0.25">
      <c r="A953" s="396"/>
      <c r="B953" s="405"/>
      <c r="C953" s="398">
        <f t="shared" si="366"/>
        <v>4</v>
      </c>
      <c r="D953" s="423"/>
      <c r="E953" s="597">
        <f>E952</f>
        <v>18</v>
      </c>
      <c r="F953" s="474" t="b">
        <f t="shared" si="364"/>
        <v>1</v>
      </c>
      <c r="G953" s="423"/>
      <c r="H953" s="1040" t="s">
        <v>769</v>
      </c>
      <c r="I953" s="1041"/>
      <c r="J953" s="598" t="s">
        <v>736</v>
      </c>
      <c r="K953" s="599" t="str">
        <f t="shared" si="365"/>
        <v>-</v>
      </c>
      <c r="L953" s="600" t="s">
        <v>734</v>
      </c>
      <c r="M953" s="600" t="s">
        <v>734</v>
      </c>
      <c r="N953" s="600" t="s">
        <v>734</v>
      </c>
      <c r="O953" s="470">
        <v>1</v>
      </c>
      <c r="P953" s="600" t="s">
        <v>734</v>
      </c>
      <c r="Q953" s="600" t="s">
        <v>734</v>
      </c>
      <c r="R953" s="600" t="s">
        <v>734</v>
      </c>
      <c r="S953" s="600" t="s">
        <v>734</v>
      </c>
      <c r="T953" s="600" t="s">
        <v>734</v>
      </c>
      <c r="U953" s="600" t="s">
        <v>734</v>
      </c>
      <c r="V953" s="600" t="s">
        <v>734</v>
      </c>
      <c r="W953" s="600" t="s">
        <v>734</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6"/>
        <v>4</v>
      </c>
      <c r="D954" s="423"/>
      <c r="E954" s="597">
        <f>E953</f>
        <v>18</v>
      </c>
      <c r="F954" s="474" t="b">
        <f t="shared" si="364"/>
        <v>1</v>
      </c>
      <c r="G954" s="423"/>
      <c r="H954" s="1042"/>
      <c r="I954" s="1043"/>
      <c r="J954" s="598" t="s">
        <v>737</v>
      </c>
      <c r="K954" s="599" t="str">
        <f t="shared" si="365"/>
        <v>-</v>
      </c>
      <c r="L954" s="600" t="s">
        <v>738</v>
      </c>
      <c r="M954" s="470">
        <v>38</v>
      </c>
      <c r="N954" s="600" t="s">
        <v>738</v>
      </c>
      <c r="O954" s="600" t="s">
        <v>738</v>
      </c>
      <c r="P954" s="600" t="s">
        <v>738</v>
      </c>
      <c r="Q954" s="600" t="s">
        <v>738</v>
      </c>
      <c r="R954" s="600" t="s">
        <v>738</v>
      </c>
      <c r="S954" s="600" t="s">
        <v>738</v>
      </c>
      <c r="T954" s="600" t="s">
        <v>738</v>
      </c>
      <c r="U954" s="600" t="s">
        <v>738</v>
      </c>
      <c r="V954" s="600" t="s">
        <v>738</v>
      </c>
      <c r="W954" s="600" t="s">
        <v>738</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idden="1" outlineLevel="3" x14ac:dyDescent="0.25">
      <c r="A955" s="396"/>
      <c r="B955" s="405"/>
      <c r="C955" s="398">
        <f t="shared" si="366"/>
        <v>4</v>
      </c>
      <c r="D955" s="423"/>
      <c r="E955" s="597">
        <f>E954</f>
        <v>18</v>
      </c>
      <c r="F955" s="474" t="b">
        <f t="shared" si="364"/>
        <v>1</v>
      </c>
      <c r="G955" s="423"/>
      <c r="H955" s="1044"/>
      <c r="I955" s="1045"/>
      <c r="J955" s="583" t="s">
        <v>739</v>
      </c>
      <c r="K955" s="601" t="str">
        <f t="shared" si="365"/>
        <v>-</v>
      </c>
      <c r="L955" s="598" t="s">
        <v>734</v>
      </c>
      <c r="M955" s="598" t="s">
        <v>734</v>
      </c>
      <c r="N955" s="598" t="s">
        <v>734</v>
      </c>
      <c r="O955" s="598" t="s">
        <v>734</v>
      </c>
      <c r="P955" s="598" t="s">
        <v>734</v>
      </c>
      <c r="Q955" s="598" t="s">
        <v>734</v>
      </c>
      <c r="R955" s="598" t="s">
        <v>734</v>
      </c>
      <c r="S955" s="598" t="s">
        <v>734</v>
      </c>
      <c r="T955" s="598" t="s">
        <v>734</v>
      </c>
      <c r="U955" s="598" t="s">
        <v>734</v>
      </c>
      <c r="V955" s="602" t="s">
        <v>734</v>
      </c>
      <c r="W955" s="602" t="s">
        <v>734</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6"/>
        <v>4</v>
      </c>
      <c r="D956" s="423"/>
      <c r="E956" s="480">
        <v>19</v>
      </c>
      <c r="F956" s="474" t="b">
        <f t="shared" si="364"/>
        <v>1</v>
      </c>
      <c r="G956" s="423"/>
      <c r="H956" s="594" t="s">
        <v>770</v>
      </c>
      <c r="I956" s="594"/>
      <c r="J956" s="575" t="s">
        <v>733</v>
      </c>
      <c r="K956" s="595" t="str">
        <f t="shared" si="365"/>
        <v>-</v>
      </c>
      <c r="L956" s="596" t="s">
        <v>734</v>
      </c>
      <c r="M956" s="596" t="s">
        <v>734</v>
      </c>
      <c r="N956" s="596" t="s">
        <v>734</v>
      </c>
      <c r="O956" s="596" t="s">
        <v>734</v>
      </c>
      <c r="P956" s="596" t="s">
        <v>734</v>
      </c>
      <c r="Q956" s="596" t="s">
        <v>734</v>
      </c>
      <c r="R956" s="596" t="s">
        <v>734</v>
      </c>
      <c r="S956" s="596" t="s">
        <v>734</v>
      </c>
      <c r="T956" s="596" t="s">
        <v>734</v>
      </c>
      <c r="U956" s="596" t="s">
        <v>734</v>
      </c>
      <c r="V956" s="596" t="s">
        <v>734</v>
      </c>
      <c r="W956" s="596" t="s">
        <v>734</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t="15" hidden="1" customHeight="1" outlineLevel="3" x14ac:dyDescent="0.25">
      <c r="A957" s="396"/>
      <c r="B957" s="405"/>
      <c r="C957" s="398">
        <f t="shared" si="366"/>
        <v>4</v>
      </c>
      <c r="D957" s="423"/>
      <c r="E957" s="597">
        <f>E956</f>
        <v>19</v>
      </c>
      <c r="F957" s="474" t="b">
        <f t="shared" si="364"/>
        <v>1</v>
      </c>
      <c r="G957" s="423"/>
      <c r="H957" s="1040" t="s">
        <v>771</v>
      </c>
      <c r="I957" s="1041"/>
      <c r="J957" s="598" t="s">
        <v>736</v>
      </c>
      <c r="K957" s="599">
        <f t="shared" si="365"/>
        <v>43536</v>
      </c>
      <c r="L957" s="470">
        <v>11</v>
      </c>
      <c r="M957" s="600" t="s">
        <v>734</v>
      </c>
      <c r="N957" s="600" t="s">
        <v>734</v>
      </c>
      <c r="O957" s="600" t="s">
        <v>734</v>
      </c>
      <c r="P957" s="600" t="s">
        <v>734</v>
      </c>
      <c r="Q957" s="600" t="s">
        <v>734</v>
      </c>
      <c r="R957" s="600" t="s">
        <v>734</v>
      </c>
      <c r="S957" s="600" t="s">
        <v>734</v>
      </c>
      <c r="T957" s="600" t="s">
        <v>734</v>
      </c>
      <c r="U957" s="600" t="s">
        <v>734</v>
      </c>
      <c r="V957" s="600" t="s">
        <v>734</v>
      </c>
      <c r="W957" s="600" t="s">
        <v>734</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6"/>
        <v>4</v>
      </c>
      <c r="D958" s="423"/>
      <c r="E958" s="597">
        <f>E957</f>
        <v>19</v>
      </c>
      <c r="F958" s="474" t="b">
        <f t="shared" si="364"/>
        <v>1</v>
      </c>
      <c r="G958" s="423"/>
      <c r="H958" s="1042"/>
      <c r="I958" s="1043"/>
      <c r="J958" s="598" t="s">
        <v>737</v>
      </c>
      <c r="K958" s="599" t="str">
        <f t="shared" si="365"/>
        <v>-</v>
      </c>
      <c r="L958" s="600" t="s">
        <v>738</v>
      </c>
      <c r="M958" s="600" t="s">
        <v>738</v>
      </c>
      <c r="N958" s="470">
        <v>20</v>
      </c>
      <c r="O958" s="470">
        <v>3</v>
      </c>
      <c r="P958" s="600" t="s">
        <v>738</v>
      </c>
      <c r="Q958" s="600" t="s">
        <v>738</v>
      </c>
      <c r="R958" s="600" t="s">
        <v>738</v>
      </c>
      <c r="S958" s="600" t="s">
        <v>738</v>
      </c>
      <c r="T958" s="600" t="s">
        <v>738</v>
      </c>
      <c r="U958" s="600" t="s">
        <v>738</v>
      </c>
      <c r="V958" s="600" t="s">
        <v>738</v>
      </c>
      <c r="W958" s="470">
        <v>0.1</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idden="1" outlineLevel="3" x14ac:dyDescent="0.25">
      <c r="A959" s="396"/>
      <c r="B959" s="405"/>
      <c r="C959" s="398">
        <f t="shared" si="366"/>
        <v>4</v>
      </c>
      <c r="D959" s="423"/>
      <c r="E959" s="597">
        <f>E958</f>
        <v>19</v>
      </c>
      <c r="F959" s="474" t="b">
        <f t="shared" si="364"/>
        <v>1</v>
      </c>
      <c r="G959" s="423"/>
      <c r="H959" s="1044"/>
      <c r="I959" s="1045"/>
      <c r="J959" s="583" t="s">
        <v>739</v>
      </c>
      <c r="K959" s="601" t="str">
        <f t="shared" si="365"/>
        <v>-</v>
      </c>
      <c r="L959" s="598" t="s">
        <v>734</v>
      </c>
      <c r="M959" s="598" t="s">
        <v>734</v>
      </c>
      <c r="N959" s="598" t="s">
        <v>734</v>
      </c>
      <c r="O959" s="598" t="s">
        <v>734</v>
      </c>
      <c r="P959" s="598" t="s">
        <v>734</v>
      </c>
      <c r="Q959" s="598" t="s">
        <v>734</v>
      </c>
      <c r="R959" s="598" t="s">
        <v>734</v>
      </c>
      <c r="S959" s="598" t="s">
        <v>734</v>
      </c>
      <c r="T959" s="598" t="s">
        <v>734</v>
      </c>
      <c r="U959" s="598" t="s">
        <v>734</v>
      </c>
      <c r="V959" s="602" t="s">
        <v>734</v>
      </c>
      <c r="W959" s="606">
        <v>0.75</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6"/>
        <v>4</v>
      </c>
      <c r="D960" s="423"/>
      <c r="E960" s="480">
        <v>20</v>
      </c>
      <c r="F960" s="474" t="b">
        <f t="shared" si="364"/>
        <v>1</v>
      </c>
      <c r="G960" s="423"/>
      <c r="H960" s="594" t="s">
        <v>772</v>
      </c>
      <c r="I960" s="594"/>
      <c r="J960" s="575" t="s">
        <v>733</v>
      </c>
      <c r="K960" s="595" t="str">
        <f t="shared" si="365"/>
        <v>-</v>
      </c>
      <c r="L960" s="596" t="s">
        <v>734</v>
      </c>
      <c r="M960" s="596" t="s">
        <v>734</v>
      </c>
      <c r="N960" s="596" t="s">
        <v>734</v>
      </c>
      <c r="O960" s="596" t="s">
        <v>734</v>
      </c>
      <c r="P960" s="596" t="s">
        <v>734</v>
      </c>
      <c r="Q960" s="596" t="s">
        <v>734</v>
      </c>
      <c r="R960" s="596" t="s">
        <v>734</v>
      </c>
      <c r="S960" s="596" t="s">
        <v>734</v>
      </c>
      <c r="T960" s="596" t="s">
        <v>734</v>
      </c>
      <c r="U960" s="596" t="s">
        <v>734</v>
      </c>
      <c r="V960" s="596" t="s">
        <v>734</v>
      </c>
      <c r="W960" s="596" t="s">
        <v>734</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t="15" hidden="1" customHeight="1" outlineLevel="3" x14ac:dyDescent="0.25">
      <c r="A961" s="396"/>
      <c r="B961" s="405"/>
      <c r="C961" s="398">
        <f t="shared" si="366"/>
        <v>4</v>
      </c>
      <c r="D961" s="423"/>
      <c r="E961" s="597">
        <f>E960</f>
        <v>20</v>
      </c>
      <c r="F961" s="474" t="b">
        <f t="shared" si="364"/>
        <v>1</v>
      </c>
      <c r="G961" s="423"/>
      <c r="H961" s="1040" t="s">
        <v>773</v>
      </c>
      <c r="I961" s="1041"/>
      <c r="J961" s="598" t="s">
        <v>736</v>
      </c>
      <c r="K961" s="599">
        <f t="shared" si="365"/>
        <v>43711</v>
      </c>
      <c r="L961" s="470">
        <v>36</v>
      </c>
      <c r="M961" s="600" t="s">
        <v>734</v>
      </c>
      <c r="N961" s="600" t="s">
        <v>734</v>
      </c>
      <c r="O961" s="600" t="s">
        <v>734</v>
      </c>
      <c r="P961" s="600" t="s">
        <v>734</v>
      </c>
      <c r="Q961" s="600" t="s">
        <v>734</v>
      </c>
      <c r="R961" s="600" t="s">
        <v>734</v>
      </c>
      <c r="S961" s="600" t="s">
        <v>734</v>
      </c>
      <c r="T961" s="600" t="s">
        <v>734</v>
      </c>
      <c r="U961" s="600" t="s">
        <v>734</v>
      </c>
      <c r="V961" s="600" t="s">
        <v>734</v>
      </c>
      <c r="W961" s="600" t="s">
        <v>734</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6"/>
        <v>4</v>
      </c>
      <c r="D962" s="423"/>
      <c r="E962" s="597">
        <f>E961</f>
        <v>20</v>
      </c>
      <c r="F962" s="474" t="b">
        <f t="shared" si="364"/>
        <v>1</v>
      </c>
      <c r="G962" s="423"/>
      <c r="H962" s="1042"/>
      <c r="I962" s="1043"/>
      <c r="J962" s="598" t="s">
        <v>737</v>
      </c>
      <c r="K962" s="599" t="str">
        <f t="shared" si="365"/>
        <v>-</v>
      </c>
      <c r="L962" s="600" t="s">
        <v>738</v>
      </c>
      <c r="M962" s="600" t="s">
        <v>738</v>
      </c>
      <c r="N962" s="470">
        <v>20</v>
      </c>
      <c r="O962" s="470">
        <v>6</v>
      </c>
      <c r="P962" s="600" t="s">
        <v>738</v>
      </c>
      <c r="Q962" s="600" t="s">
        <v>738</v>
      </c>
      <c r="R962" s="600" t="s">
        <v>738</v>
      </c>
      <c r="S962" s="600" t="s">
        <v>738</v>
      </c>
      <c r="T962" s="600" t="s">
        <v>738</v>
      </c>
      <c r="U962" s="600" t="s">
        <v>738</v>
      </c>
      <c r="V962" s="600" t="s">
        <v>738</v>
      </c>
      <c r="W962" s="470">
        <v>0.1</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idden="1" outlineLevel="3" x14ac:dyDescent="0.25">
      <c r="A963" s="396"/>
      <c r="B963" s="405"/>
      <c r="C963" s="398">
        <f t="shared" si="366"/>
        <v>4</v>
      </c>
      <c r="D963" s="423"/>
      <c r="E963" s="597">
        <f>E962</f>
        <v>20</v>
      </c>
      <c r="F963" s="474" t="b">
        <f t="shared" si="364"/>
        <v>1</v>
      </c>
      <c r="G963" s="423"/>
      <c r="H963" s="1044"/>
      <c r="I963" s="1045"/>
      <c r="J963" s="583" t="s">
        <v>739</v>
      </c>
      <c r="K963" s="601" t="str">
        <f t="shared" si="365"/>
        <v>-</v>
      </c>
      <c r="L963" s="598" t="s">
        <v>734</v>
      </c>
      <c r="M963" s="598" t="s">
        <v>734</v>
      </c>
      <c r="N963" s="598" t="s">
        <v>734</v>
      </c>
      <c r="O963" s="598" t="s">
        <v>734</v>
      </c>
      <c r="P963" s="598" t="s">
        <v>734</v>
      </c>
      <c r="Q963" s="598" t="s">
        <v>734</v>
      </c>
      <c r="R963" s="598" t="s">
        <v>734</v>
      </c>
      <c r="S963" s="598" t="s">
        <v>734</v>
      </c>
      <c r="T963" s="598" t="s">
        <v>734</v>
      </c>
      <c r="U963" s="598" t="s">
        <v>734</v>
      </c>
      <c r="V963" s="602" t="s">
        <v>734</v>
      </c>
      <c r="W963" s="606">
        <v>0.75</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6"/>
        <v>4</v>
      </c>
      <c r="D964" s="423"/>
      <c r="E964" s="480">
        <v>21</v>
      </c>
      <c r="F964" s="474" t="b">
        <f t="shared" si="364"/>
        <v>1</v>
      </c>
      <c r="G964" s="423"/>
      <c r="H964" s="594" t="s">
        <v>774</v>
      </c>
      <c r="I964" s="594"/>
      <c r="J964" s="575" t="s">
        <v>733</v>
      </c>
      <c r="K964" s="595" t="str">
        <f t="shared" si="365"/>
        <v>-</v>
      </c>
      <c r="L964" s="596" t="s">
        <v>734</v>
      </c>
      <c r="M964" s="596" t="s">
        <v>734</v>
      </c>
      <c r="N964" s="596" t="s">
        <v>734</v>
      </c>
      <c r="O964" s="596" t="s">
        <v>734</v>
      </c>
      <c r="P964" s="596" t="s">
        <v>734</v>
      </c>
      <c r="Q964" s="596" t="s">
        <v>734</v>
      </c>
      <c r="R964" s="596" t="s">
        <v>734</v>
      </c>
      <c r="S964" s="596" t="s">
        <v>734</v>
      </c>
      <c r="T964" s="596" t="s">
        <v>734</v>
      </c>
      <c r="U964" s="596" t="s">
        <v>734</v>
      </c>
      <c r="V964" s="596" t="s">
        <v>734</v>
      </c>
      <c r="W964" s="596" t="s">
        <v>734</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t="15" hidden="1" customHeight="1" outlineLevel="3" x14ac:dyDescent="0.25">
      <c r="A965" s="396"/>
      <c r="B965" s="405"/>
      <c r="C965" s="398">
        <f t="shared" si="366"/>
        <v>4</v>
      </c>
      <c r="D965" s="423"/>
      <c r="E965" s="597">
        <f>E964</f>
        <v>21</v>
      </c>
      <c r="F965" s="474" t="b">
        <f t="shared" si="364"/>
        <v>1</v>
      </c>
      <c r="G965" s="423"/>
      <c r="H965" s="1040" t="s">
        <v>775</v>
      </c>
      <c r="I965" s="1041"/>
      <c r="J965" s="598" t="s">
        <v>736</v>
      </c>
      <c r="K965" s="599">
        <f t="shared" si="365"/>
        <v>43753</v>
      </c>
      <c r="L965" s="470">
        <v>42</v>
      </c>
      <c r="M965" s="600" t="s">
        <v>734</v>
      </c>
      <c r="N965" s="600" t="s">
        <v>734</v>
      </c>
      <c r="O965" s="600" t="s">
        <v>734</v>
      </c>
      <c r="P965" s="600" t="s">
        <v>734</v>
      </c>
      <c r="Q965" s="600" t="s">
        <v>734</v>
      </c>
      <c r="R965" s="600" t="s">
        <v>734</v>
      </c>
      <c r="S965" s="600" t="s">
        <v>734</v>
      </c>
      <c r="T965" s="600" t="s">
        <v>734</v>
      </c>
      <c r="U965" s="600" t="s">
        <v>734</v>
      </c>
      <c r="V965" s="600" t="s">
        <v>734</v>
      </c>
      <c r="W965" s="600" t="s">
        <v>734</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6"/>
        <v>4</v>
      </c>
      <c r="D966" s="423"/>
      <c r="E966" s="597">
        <f>E965</f>
        <v>21</v>
      </c>
      <c r="F966" s="474" t="b">
        <f t="shared" si="364"/>
        <v>1</v>
      </c>
      <c r="G966" s="423"/>
      <c r="H966" s="1042"/>
      <c r="I966" s="1043"/>
      <c r="J966" s="598" t="s">
        <v>737</v>
      </c>
      <c r="K966" s="599" t="str">
        <f t="shared" si="365"/>
        <v>-</v>
      </c>
      <c r="L966" s="600" t="s">
        <v>738</v>
      </c>
      <c r="M966" s="600" t="s">
        <v>738</v>
      </c>
      <c r="N966" s="470">
        <v>28</v>
      </c>
      <c r="O966" s="470">
        <v>3</v>
      </c>
      <c r="P966" s="600" t="s">
        <v>738</v>
      </c>
      <c r="Q966" s="600" t="s">
        <v>738</v>
      </c>
      <c r="R966" s="600" t="s">
        <v>738</v>
      </c>
      <c r="S966" s="600" t="s">
        <v>738</v>
      </c>
      <c r="T966" s="600" t="s">
        <v>738</v>
      </c>
      <c r="U966" s="600" t="s">
        <v>738</v>
      </c>
      <c r="V966" s="600" t="s">
        <v>738</v>
      </c>
      <c r="W966" s="470">
        <v>0.5</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6"/>
        <v>4</v>
      </c>
      <c r="D967" s="423"/>
      <c r="E967" s="597">
        <f>E966</f>
        <v>21</v>
      </c>
      <c r="F967" s="474" t="b">
        <f t="shared" si="364"/>
        <v>1</v>
      </c>
      <c r="G967" s="423"/>
      <c r="H967" s="1044"/>
      <c r="I967" s="1045"/>
      <c r="J967" s="583" t="s">
        <v>739</v>
      </c>
      <c r="K967" s="601" t="str">
        <f t="shared" si="365"/>
        <v>-</v>
      </c>
      <c r="L967" s="598" t="s">
        <v>734</v>
      </c>
      <c r="M967" s="598" t="s">
        <v>734</v>
      </c>
      <c r="N967" s="598" t="s">
        <v>734</v>
      </c>
      <c r="O967" s="598" t="s">
        <v>734</v>
      </c>
      <c r="P967" s="598" t="s">
        <v>734</v>
      </c>
      <c r="Q967" s="598" t="s">
        <v>734</v>
      </c>
      <c r="R967" s="598" t="s">
        <v>734</v>
      </c>
      <c r="S967" s="598" t="s">
        <v>734</v>
      </c>
      <c r="T967" s="598" t="s">
        <v>734</v>
      </c>
      <c r="U967" s="598" t="s">
        <v>734</v>
      </c>
      <c r="V967" s="602" t="s">
        <v>734</v>
      </c>
      <c r="W967" s="606">
        <v>0.9</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6"/>
        <v>4</v>
      </c>
      <c r="D968" s="423"/>
      <c r="E968" s="480">
        <v>22</v>
      </c>
      <c r="F968" s="474" t="b">
        <f t="shared" si="364"/>
        <v>1</v>
      </c>
      <c r="G968" s="423"/>
      <c r="H968" s="594" t="s">
        <v>776</v>
      </c>
      <c r="I968" s="594"/>
      <c r="J968" s="575" t="s">
        <v>733</v>
      </c>
      <c r="K968" s="595" t="str">
        <f t="shared" si="365"/>
        <v>-</v>
      </c>
      <c r="L968" s="596" t="s">
        <v>734</v>
      </c>
      <c r="M968" s="596" t="s">
        <v>734</v>
      </c>
      <c r="N968" s="596" t="s">
        <v>734</v>
      </c>
      <c r="O968" s="596" t="s">
        <v>734</v>
      </c>
      <c r="P968" s="596" t="s">
        <v>734</v>
      </c>
      <c r="Q968" s="596" t="s">
        <v>734</v>
      </c>
      <c r="R968" s="596" t="s">
        <v>734</v>
      </c>
      <c r="S968" s="596" t="s">
        <v>734</v>
      </c>
      <c r="T968" s="596" t="s">
        <v>734</v>
      </c>
      <c r="U968" s="596" t="s">
        <v>734</v>
      </c>
      <c r="V968" s="596" t="s">
        <v>734</v>
      </c>
      <c r="W968" s="596" t="s">
        <v>734</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6"/>
        <v>4</v>
      </c>
      <c r="D969" s="423"/>
      <c r="E969" s="597">
        <f>E968</f>
        <v>22</v>
      </c>
      <c r="F969" s="474" t="b">
        <f t="shared" si="364"/>
        <v>1</v>
      </c>
      <c r="G969" s="423"/>
      <c r="H969" s="1040" t="s">
        <v>777</v>
      </c>
      <c r="I969" s="1041"/>
      <c r="J969" s="598" t="s">
        <v>736</v>
      </c>
      <c r="K969" s="599" t="str">
        <f t="shared" si="365"/>
        <v>-</v>
      </c>
      <c r="L969" s="600" t="s">
        <v>734</v>
      </c>
      <c r="M969" s="600" t="s">
        <v>734</v>
      </c>
      <c r="N969" s="470">
        <v>0</v>
      </c>
      <c r="O969" s="600" t="s">
        <v>734</v>
      </c>
      <c r="P969" s="600" t="s">
        <v>734</v>
      </c>
      <c r="Q969" s="600" t="s">
        <v>734</v>
      </c>
      <c r="R969" s="600" t="s">
        <v>734</v>
      </c>
      <c r="S969" s="600" t="s">
        <v>734</v>
      </c>
      <c r="T969" s="600" t="s">
        <v>734</v>
      </c>
      <c r="U969" s="600" t="s">
        <v>734</v>
      </c>
      <c r="V969" s="600" t="s">
        <v>734</v>
      </c>
      <c r="W969" s="600" t="s">
        <v>734</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6"/>
        <v>4</v>
      </c>
      <c r="D970" s="423"/>
      <c r="E970" s="597">
        <f>E969</f>
        <v>22</v>
      </c>
      <c r="F970" s="474" t="b">
        <f t="shared" si="364"/>
        <v>1</v>
      </c>
      <c r="G970" s="423"/>
      <c r="H970" s="1042"/>
      <c r="I970" s="1043"/>
      <c r="J970" s="598" t="s">
        <v>737</v>
      </c>
      <c r="K970" s="599" t="str">
        <f t="shared" si="365"/>
        <v>-</v>
      </c>
      <c r="L970" s="600" t="s">
        <v>738</v>
      </c>
      <c r="M970" s="600" t="s">
        <v>738</v>
      </c>
      <c r="N970" s="600" t="s">
        <v>738</v>
      </c>
      <c r="O970" s="600" t="s">
        <v>738</v>
      </c>
      <c r="P970" s="600" t="s">
        <v>738</v>
      </c>
      <c r="Q970" s="600" t="s">
        <v>738</v>
      </c>
      <c r="R970" s="600" t="s">
        <v>738</v>
      </c>
      <c r="S970" s="600" t="s">
        <v>738</v>
      </c>
      <c r="T970" s="600" t="s">
        <v>738</v>
      </c>
      <c r="U970" s="600" t="s">
        <v>738</v>
      </c>
      <c r="V970" s="600" t="s">
        <v>738</v>
      </c>
      <c r="W970" s="470">
        <v>0.1</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6"/>
        <v>4</v>
      </c>
      <c r="D971" s="423"/>
      <c r="E971" s="597">
        <f>E970</f>
        <v>22</v>
      </c>
      <c r="F971" s="474" t="b">
        <f t="shared" si="364"/>
        <v>1</v>
      </c>
      <c r="G971" s="423"/>
      <c r="H971" s="1044"/>
      <c r="I971" s="1045"/>
      <c r="J971" s="583" t="s">
        <v>739</v>
      </c>
      <c r="K971" s="601" t="str">
        <f t="shared" si="365"/>
        <v>-</v>
      </c>
      <c r="L971" s="598" t="s">
        <v>734</v>
      </c>
      <c r="M971" s="598" t="s">
        <v>734</v>
      </c>
      <c r="N971" s="598" t="s">
        <v>734</v>
      </c>
      <c r="O971" s="598" t="s">
        <v>734</v>
      </c>
      <c r="P971" s="598" t="s">
        <v>734</v>
      </c>
      <c r="Q971" s="598" t="s">
        <v>734</v>
      </c>
      <c r="R971" s="598" t="s">
        <v>734</v>
      </c>
      <c r="S971" s="598" t="s">
        <v>734</v>
      </c>
      <c r="T971" s="598" t="s">
        <v>734</v>
      </c>
      <c r="U971" s="598" t="s">
        <v>734</v>
      </c>
      <c r="V971" s="602" t="s">
        <v>734</v>
      </c>
      <c r="W971" s="606">
        <v>0.5</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6"/>
        <v>4</v>
      </c>
      <c r="D972" s="423"/>
      <c r="E972" s="480">
        <v>23</v>
      </c>
      <c r="F972" s="474" t="b">
        <f t="shared" si="364"/>
        <v>1</v>
      </c>
      <c r="G972" s="423"/>
      <c r="H972" s="594" t="s">
        <v>778</v>
      </c>
      <c r="I972" s="594"/>
      <c r="J972" s="575" t="s">
        <v>733</v>
      </c>
      <c r="K972" s="595" t="str">
        <f t="shared" si="365"/>
        <v>-</v>
      </c>
      <c r="L972" s="596" t="s">
        <v>734</v>
      </c>
      <c r="M972" s="596" t="s">
        <v>734</v>
      </c>
      <c r="N972" s="596" t="s">
        <v>734</v>
      </c>
      <c r="O972" s="596" t="s">
        <v>734</v>
      </c>
      <c r="P972" s="596" t="s">
        <v>734</v>
      </c>
      <c r="Q972" s="596" t="s">
        <v>734</v>
      </c>
      <c r="R972" s="596" t="s">
        <v>734</v>
      </c>
      <c r="S972" s="596" t="s">
        <v>734</v>
      </c>
      <c r="T972" s="596" t="s">
        <v>734</v>
      </c>
      <c r="U972" s="596" t="s">
        <v>734</v>
      </c>
      <c r="V972" s="596" t="s">
        <v>734</v>
      </c>
      <c r="W972" s="596" t="s">
        <v>734</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6"/>
        <v>4</v>
      </c>
      <c r="D973" s="423"/>
      <c r="E973" s="597">
        <f>E972</f>
        <v>23</v>
      </c>
      <c r="F973" s="474" t="b">
        <f t="shared" si="364"/>
        <v>1</v>
      </c>
      <c r="G973" s="423"/>
      <c r="H973" s="1040" t="s">
        <v>779</v>
      </c>
      <c r="I973" s="1041"/>
      <c r="J973" s="598" t="s">
        <v>736</v>
      </c>
      <c r="K973" s="599" t="str">
        <f t="shared" si="365"/>
        <v>-</v>
      </c>
      <c r="L973" s="600" t="s">
        <v>734</v>
      </c>
      <c r="M973" s="600" t="s">
        <v>734</v>
      </c>
      <c r="N973" s="470">
        <v>0</v>
      </c>
      <c r="O973" s="600" t="s">
        <v>734</v>
      </c>
      <c r="P973" s="600" t="s">
        <v>734</v>
      </c>
      <c r="Q973" s="600" t="s">
        <v>734</v>
      </c>
      <c r="R973" s="600" t="s">
        <v>734</v>
      </c>
      <c r="S973" s="600" t="s">
        <v>734</v>
      </c>
      <c r="T973" s="600" t="s">
        <v>734</v>
      </c>
      <c r="U973" s="600" t="s">
        <v>734</v>
      </c>
      <c r="V973" s="600" t="s">
        <v>734</v>
      </c>
      <c r="W973" s="600" t="s">
        <v>734</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6"/>
        <v>4</v>
      </c>
      <c r="D974" s="423"/>
      <c r="E974" s="597">
        <f>E973</f>
        <v>23</v>
      </c>
      <c r="F974" s="474" t="b">
        <f t="shared" si="364"/>
        <v>1</v>
      </c>
      <c r="G974" s="423"/>
      <c r="H974" s="1042"/>
      <c r="I974" s="1043"/>
      <c r="J974" s="598" t="s">
        <v>737</v>
      </c>
      <c r="K974" s="599" t="str">
        <f t="shared" si="365"/>
        <v>-</v>
      </c>
      <c r="L974" s="600" t="s">
        <v>738</v>
      </c>
      <c r="M974" s="600" t="s">
        <v>738</v>
      </c>
      <c r="N974" s="600" t="s">
        <v>738</v>
      </c>
      <c r="O974" s="600" t="s">
        <v>738</v>
      </c>
      <c r="P974" s="600" t="s">
        <v>738</v>
      </c>
      <c r="Q974" s="600" t="s">
        <v>738</v>
      </c>
      <c r="R974" s="600" t="s">
        <v>738</v>
      </c>
      <c r="S974" s="600" t="s">
        <v>738</v>
      </c>
      <c r="T974" s="600" t="s">
        <v>738</v>
      </c>
      <c r="U974" s="600" t="s">
        <v>738</v>
      </c>
      <c r="V974" s="600" t="s">
        <v>738</v>
      </c>
      <c r="W974" s="470">
        <v>0.1</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6"/>
        <v>4</v>
      </c>
      <c r="D975" s="423"/>
      <c r="E975" s="597">
        <f>E974</f>
        <v>23</v>
      </c>
      <c r="F975" s="474" t="b">
        <f t="shared" si="364"/>
        <v>1</v>
      </c>
      <c r="G975" s="423"/>
      <c r="H975" s="1044"/>
      <c r="I975" s="1045"/>
      <c r="J975" s="583" t="s">
        <v>739</v>
      </c>
      <c r="K975" s="601" t="str">
        <f t="shared" si="365"/>
        <v>-</v>
      </c>
      <c r="L975" s="598" t="s">
        <v>734</v>
      </c>
      <c r="M975" s="598" t="s">
        <v>734</v>
      </c>
      <c r="N975" s="598" t="s">
        <v>734</v>
      </c>
      <c r="O975" s="598" t="s">
        <v>734</v>
      </c>
      <c r="P975" s="598" t="s">
        <v>734</v>
      </c>
      <c r="Q975" s="598" t="s">
        <v>734</v>
      </c>
      <c r="R975" s="598" t="s">
        <v>734</v>
      </c>
      <c r="S975" s="598" t="s">
        <v>734</v>
      </c>
      <c r="T975" s="598" t="s">
        <v>734</v>
      </c>
      <c r="U975" s="598" t="s">
        <v>734</v>
      </c>
      <c r="V975" s="602" t="s">
        <v>734</v>
      </c>
      <c r="W975" s="606">
        <v>0.5</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6"/>
        <v>4</v>
      </c>
      <c r="D976" s="423"/>
      <c r="E976" s="480">
        <v>24</v>
      </c>
      <c r="F976" s="474" t="b">
        <f t="shared" ref="F976:F987" si="367">COUNTIFS($L976:$W976,"-")&lt;&gt;COUNTA($L976:$W976)</f>
        <v>1</v>
      </c>
      <c r="G976" s="423"/>
      <c r="H976" s="594" t="s">
        <v>780</v>
      </c>
      <c r="I976" s="594"/>
      <c r="J976" s="575" t="s">
        <v>733</v>
      </c>
      <c r="K976" s="595" t="str">
        <f t="shared" ref="K976:K987" si="368">IFERROR(DATE(2019,1,($L976-1)*7+1),"-")</f>
        <v>-</v>
      </c>
      <c r="L976" s="596" t="s">
        <v>734</v>
      </c>
      <c r="M976" s="596" t="s">
        <v>734</v>
      </c>
      <c r="N976" s="596" t="s">
        <v>734</v>
      </c>
      <c r="O976" s="596" t="s">
        <v>734</v>
      </c>
      <c r="P976" s="596" t="s">
        <v>734</v>
      </c>
      <c r="Q976" s="596" t="s">
        <v>734</v>
      </c>
      <c r="R976" s="596" t="s">
        <v>734</v>
      </c>
      <c r="S976" s="596" t="s">
        <v>734</v>
      </c>
      <c r="T976" s="596" t="s">
        <v>734</v>
      </c>
      <c r="U976" s="596" t="s">
        <v>734</v>
      </c>
      <c r="V976" s="596" t="s">
        <v>734</v>
      </c>
      <c r="W976" s="596" t="s">
        <v>734</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6"/>
        <v>4</v>
      </c>
      <c r="D977" s="423"/>
      <c r="E977" s="597">
        <f>E976</f>
        <v>24</v>
      </c>
      <c r="F977" s="474" t="b">
        <f t="shared" si="367"/>
        <v>1</v>
      </c>
      <c r="G977" s="423"/>
      <c r="H977" s="1040" t="s">
        <v>781</v>
      </c>
      <c r="I977" s="1041"/>
      <c r="J977" s="598" t="s">
        <v>736</v>
      </c>
      <c r="K977" s="599" t="str">
        <f t="shared" si="368"/>
        <v>-</v>
      </c>
      <c r="L977" s="600" t="s">
        <v>734</v>
      </c>
      <c r="M977" s="600" t="s">
        <v>734</v>
      </c>
      <c r="N977" s="600" t="s">
        <v>734</v>
      </c>
      <c r="O977" s="600" t="s">
        <v>734</v>
      </c>
      <c r="P977" s="600" t="s">
        <v>734</v>
      </c>
      <c r="Q977" s="600" t="s">
        <v>734</v>
      </c>
      <c r="R977" s="600" t="s">
        <v>734</v>
      </c>
      <c r="S977" s="600" t="s">
        <v>734</v>
      </c>
      <c r="T977" s="600" t="s">
        <v>734</v>
      </c>
      <c r="U977" s="600" t="s">
        <v>734</v>
      </c>
      <c r="V977" s="600" t="s">
        <v>734</v>
      </c>
      <c r="W977" s="600" t="s">
        <v>734</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si="366"/>
        <v>4</v>
      </c>
      <c r="D978" s="423"/>
      <c r="E978" s="597">
        <f>E977</f>
        <v>24</v>
      </c>
      <c r="F978" s="474" t="b">
        <f t="shared" si="367"/>
        <v>1</v>
      </c>
      <c r="G978" s="423"/>
      <c r="H978" s="1042"/>
      <c r="I978" s="1043"/>
      <c r="J978" s="598" t="s">
        <v>737</v>
      </c>
      <c r="K978" s="599" t="str">
        <f t="shared" si="368"/>
        <v>-</v>
      </c>
      <c r="L978" s="600" t="s">
        <v>738</v>
      </c>
      <c r="M978" s="600" t="s">
        <v>738</v>
      </c>
      <c r="N978" s="600" t="s">
        <v>738</v>
      </c>
      <c r="O978" s="600" t="s">
        <v>738</v>
      </c>
      <c r="P978" s="600" t="s">
        <v>738</v>
      </c>
      <c r="Q978" s="600" t="s">
        <v>738</v>
      </c>
      <c r="R978" s="600" t="s">
        <v>738</v>
      </c>
      <c r="S978" s="600" t="s">
        <v>738</v>
      </c>
      <c r="T978" s="600" t="s">
        <v>738</v>
      </c>
      <c r="U978" s="600" t="s">
        <v>738</v>
      </c>
      <c r="V978" s="600" t="s">
        <v>738</v>
      </c>
      <c r="W978" s="600" t="s">
        <v>738</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idden="1" outlineLevel="3" x14ac:dyDescent="0.25">
      <c r="A979" s="396"/>
      <c r="B979" s="405"/>
      <c r="C979" s="398">
        <f t="shared" si="366"/>
        <v>4</v>
      </c>
      <c r="D979" s="423"/>
      <c r="E979" s="597">
        <f>E978</f>
        <v>24</v>
      </c>
      <c r="F979" s="474" t="b">
        <f t="shared" si="367"/>
        <v>1</v>
      </c>
      <c r="G979" s="423"/>
      <c r="H979" s="1044"/>
      <c r="I979" s="1045"/>
      <c r="J979" s="583" t="s">
        <v>739</v>
      </c>
      <c r="K979" s="601" t="str">
        <f t="shared" si="368"/>
        <v>-</v>
      </c>
      <c r="L979" s="598" t="s">
        <v>734</v>
      </c>
      <c r="M979" s="598" t="s">
        <v>734</v>
      </c>
      <c r="N979" s="598" t="s">
        <v>734</v>
      </c>
      <c r="O979" s="598" t="s">
        <v>734</v>
      </c>
      <c r="P979" s="598" t="s">
        <v>734</v>
      </c>
      <c r="Q979" s="598" t="s">
        <v>734</v>
      </c>
      <c r="R979" s="598" t="s">
        <v>734</v>
      </c>
      <c r="S979" s="598" t="s">
        <v>734</v>
      </c>
      <c r="T979" s="598" t="s">
        <v>734</v>
      </c>
      <c r="U979" s="598" t="s">
        <v>734</v>
      </c>
      <c r="V979" s="602" t="s">
        <v>734</v>
      </c>
      <c r="W979" s="602" t="s">
        <v>734</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ref="C980:C987" si="369">INT($C$868)+3</f>
        <v>4</v>
      </c>
      <c r="D980" s="423"/>
      <c r="E980" s="480">
        <v>25</v>
      </c>
      <c r="F980" s="474" t="b">
        <f t="shared" si="367"/>
        <v>1</v>
      </c>
      <c r="G980" s="423"/>
      <c r="H980" s="594" t="s">
        <v>782</v>
      </c>
      <c r="I980" s="594"/>
      <c r="J980" s="575" t="s">
        <v>733</v>
      </c>
      <c r="K980" s="595" t="str">
        <f t="shared" si="368"/>
        <v>-</v>
      </c>
      <c r="L980" s="596" t="s">
        <v>734</v>
      </c>
      <c r="M980" s="596" t="s">
        <v>734</v>
      </c>
      <c r="N980" s="596" t="s">
        <v>734</v>
      </c>
      <c r="O980" s="596" t="s">
        <v>734</v>
      </c>
      <c r="P980" s="596" t="s">
        <v>734</v>
      </c>
      <c r="Q980" s="603">
        <v>21</v>
      </c>
      <c r="R980" s="596" t="s">
        <v>734</v>
      </c>
      <c r="S980" s="596" t="s">
        <v>734</v>
      </c>
      <c r="T980" s="596" t="s">
        <v>734</v>
      </c>
      <c r="U980" s="596" t="s">
        <v>734</v>
      </c>
      <c r="V980" s="596" t="s">
        <v>734</v>
      </c>
      <c r="W980" s="596" t="s">
        <v>734</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t="15" hidden="1" customHeight="1" outlineLevel="3" x14ac:dyDescent="0.25">
      <c r="A981" s="396"/>
      <c r="B981" s="405"/>
      <c r="C981" s="398">
        <f t="shared" si="369"/>
        <v>4</v>
      </c>
      <c r="D981" s="423"/>
      <c r="E981" s="597">
        <f>E980</f>
        <v>25</v>
      </c>
      <c r="F981" s="474" t="b">
        <f t="shared" si="367"/>
        <v>1</v>
      </c>
      <c r="G981" s="423"/>
      <c r="H981" s="1040" t="s">
        <v>783</v>
      </c>
      <c r="I981" s="1041"/>
      <c r="J981" s="598" t="s">
        <v>736</v>
      </c>
      <c r="K981" s="599" t="str">
        <f t="shared" si="368"/>
        <v>-</v>
      </c>
      <c r="L981" s="600" t="s">
        <v>734</v>
      </c>
      <c r="M981" s="600" t="s">
        <v>734</v>
      </c>
      <c r="N981" s="600" t="s">
        <v>734</v>
      </c>
      <c r="O981" s="600" t="s">
        <v>734</v>
      </c>
      <c r="P981" s="600" t="s">
        <v>734</v>
      </c>
      <c r="Q981" s="600" t="s">
        <v>734</v>
      </c>
      <c r="R981" s="600" t="s">
        <v>734</v>
      </c>
      <c r="S981" s="470" t="b">
        <v>1</v>
      </c>
      <c r="T981" s="600" t="s">
        <v>734</v>
      </c>
      <c r="U981" s="600" t="s">
        <v>734</v>
      </c>
      <c r="V981" s="600" t="s">
        <v>734</v>
      </c>
      <c r="W981" s="600" t="s">
        <v>734</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69"/>
        <v>4</v>
      </c>
      <c r="D982" s="423"/>
      <c r="E982" s="597">
        <f>E981</f>
        <v>25</v>
      </c>
      <c r="F982" s="474" t="b">
        <f t="shared" si="367"/>
        <v>1</v>
      </c>
      <c r="G982" s="423"/>
      <c r="H982" s="1042"/>
      <c r="I982" s="1043"/>
      <c r="J982" s="598" t="s">
        <v>737</v>
      </c>
      <c r="K982" s="599" t="str">
        <f t="shared" si="368"/>
        <v>-</v>
      </c>
      <c r="L982" s="600" t="s">
        <v>738</v>
      </c>
      <c r="M982" s="600" t="s">
        <v>738</v>
      </c>
      <c r="N982" s="600" t="s">
        <v>738</v>
      </c>
      <c r="O982" s="600" t="s">
        <v>738</v>
      </c>
      <c r="P982" s="470">
        <v>21</v>
      </c>
      <c r="Q982" s="600" t="s">
        <v>738</v>
      </c>
      <c r="R982" s="600" t="s">
        <v>738</v>
      </c>
      <c r="S982" s="600" t="s">
        <v>738</v>
      </c>
      <c r="T982" s="600" t="s">
        <v>738</v>
      </c>
      <c r="U982" s="600" t="s">
        <v>738</v>
      </c>
      <c r="V982" s="600" t="s">
        <v>738</v>
      </c>
      <c r="W982" s="600" t="s">
        <v>738</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69"/>
        <v>4</v>
      </c>
      <c r="D983" s="423"/>
      <c r="E983" s="597">
        <f>E982</f>
        <v>25</v>
      </c>
      <c r="F983" s="474" t="b">
        <f t="shared" si="367"/>
        <v>1</v>
      </c>
      <c r="G983" s="423"/>
      <c r="H983" s="1044"/>
      <c r="I983" s="1045"/>
      <c r="J983" s="583" t="s">
        <v>739</v>
      </c>
      <c r="K983" s="601" t="str">
        <f t="shared" si="368"/>
        <v>-</v>
      </c>
      <c r="L983" s="598" t="s">
        <v>734</v>
      </c>
      <c r="M983" s="598" t="s">
        <v>734</v>
      </c>
      <c r="N983" s="598" t="s">
        <v>734</v>
      </c>
      <c r="O983" s="598" t="s">
        <v>734</v>
      </c>
      <c r="P983" s="598" t="s">
        <v>734</v>
      </c>
      <c r="Q983" s="598" t="s">
        <v>734</v>
      </c>
      <c r="R983" s="598" t="s">
        <v>734</v>
      </c>
      <c r="S983" s="598" t="s">
        <v>734</v>
      </c>
      <c r="T983" s="598" t="s">
        <v>734</v>
      </c>
      <c r="U983" s="598" t="s">
        <v>734</v>
      </c>
      <c r="V983" s="602" t="s">
        <v>734</v>
      </c>
      <c r="W983" s="602" t="s">
        <v>734</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69"/>
        <v>4</v>
      </c>
      <c r="D984" s="423"/>
      <c r="E984" s="480">
        <v>26</v>
      </c>
      <c r="F984" s="474" t="b">
        <f t="shared" si="367"/>
        <v>1</v>
      </c>
      <c r="G984" s="423"/>
      <c r="H984" s="594" t="s">
        <v>784</v>
      </c>
      <c r="I984" s="594"/>
      <c r="J984" s="575" t="s">
        <v>733</v>
      </c>
      <c r="K984" s="595">
        <f t="shared" si="368"/>
        <v>43452</v>
      </c>
      <c r="L984" s="604">
        <v>-1</v>
      </c>
      <c r="M984" s="596" t="s">
        <v>734</v>
      </c>
      <c r="N984" s="596" t="s">
        <v>734</v>
      </c>
      <c r="O984" s="596" t="s">
        <v>734</v>
      </c>
      <c r="P984" s="596" t="s">
        <v>734</v>
      </c>
      <c r="Q984" s="596" t="s">
        <v>734</v>
      </c>
      <c r="R984" s="596" t="s">
        <v>734</v>
      </c>
      <c r="S984" s="596" t="s">
        <v>734</v>
      </c>
      <c r="T984" s="596" t="s">
        <v>734</v>
      </c>
      <c r="U984" s="596" t="s">
        <v>734</v>
      </c>
      <c r="V984" s="603">
        <v>0.05</v>
      </c>
      <c r="W984" s="596" t="s">
        <v>734</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69"/>
        <v>4</v>
      </c>
      <c r="D985" s="423"/>
      <c r="E985" s="597">
        <f>E984</f>
        <v>26</v>
      </c>
      <c r="F985" s="474" t="b">
        <f t="shared" si="367"/>
        <v>1</v>
      </c>
      <c r="G985" s="423"/>
      <c r="H985" s="1040" t="s">
        <v>785</v>
      </c>
      <c r="I985" s="1041"/>
      <c r="J985" s="598" t="s">
        <v>736</v>
      </c>
      <c r="K985" s="599" t="str">
        <f t="shared" si="368"/>
        <v>-</v>
      </c>
      <c r="L985" s="600" t="s">
        <v>734</v>
      </c>
      <c r="M985" s="600" t="s">
        <v>734</v>
      </c>
      <c r="N985" s="600" t="s">
        <v>734</v>
      </c>
      <c r="O985" s="600" t="s">
        <v>734</v>
      </c>
      <c r="P985" s="600" t="s">
        <v>734</v>
      </c>
      <c r="Q985" s="600" t="s">
        <v>734</v>
      </c>
      <c r="R985" s="600" t="s">
        <v>734</v>
      </c>
      <c r="S985" s="600" t="s">
        <v>734</v>
      </c>
      <c r="T985" s="600" t="s">
        <v>734</v>
      </c>
      <c r="U985" s="600" t="s">
        <v>734</v>
      </c>
      <c r="V985" s="600" t="s">
        <v>734</v>
      </c>
      <c r="W985" s="600" t="s">
        <v>734</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idden="1" outlineLevel="3" x14ac:dyDescent="0.25">
      <c r="A986" s="396"/>
      <c r="B986" s="405"/>
      <c r="C986" s="398">
        <f t="shared" si="369"/>
        <v>4</v>
      </c>
      <c r="D986" s="423"/>
      <c r="E986" s="597">
        <f>E985</f>
        <v>26</v>
      </c>
      <c r="F986" s="474" t="b">
        <f t="shared" si="367"/>
        <v>1</v>
      </c>
      <c r="G986" s="423"/>
      <c r="H986" s="1042"/>
      <c r="I986" s="1043"/>
      <c r="J986" s="598" t="s">
        <v>737</v>
      </c>
      <c r="K986" s="599" t="str">
        <f t="shared" si="368"/>
        <v>-</v>
      </c>
      <c r="L986" s="600" t="s">
        <v>738</v>
      </c>
      <c r="M986" s="600" t="s">
        <v>738</v>
      </c>
      <c r="N986" s="600" t="s">
        <v>738</v>
      </c>
      <c r="O986" s="600" t="s">
        <v>738</v>
      </c>
      <c r="P986" s="600" t="s">
        <v>738</v>
      </c>
      <c r="Q986" s="600" t="s">
        <v>738</v>
      </c>
      <c r="R986" s="600" t="s">
        <v>738</v>
      </c>
      <c r="S986" s="600" t="s">
        <v>738</v>
      </c>
      <c r="T986" s="600" t="s">
        <v>738</v>
      </c>
      <c r="U986" s="600" t="s">
        <v>738</v>
      </c>
      <c r="V986" s="600" t="s">
        <v>738</v>
      </c>
      <c r="W986" s="600" t="s">
        <v>738</v>
      </c>
      <c r="X986" s="428"/>
      <c r="Y986" s="428"/>
      <c r="Z986" s="428"/>
      <c r="AA986" s="428"/>
      <c r="AB986" s="428"/>
      <c r="AC986" s="428"/>
      <c r="AD986" s="428"/>
      <c r="AE986" s="428"/>
      <c r="AF986" s="428"/>
      <c r="AG986" s="428"/>
      <c r="AH986" s="428"/>
      <c r="AI986" s="428"/>
      <c r="AJ986" s="428"/>
      <c r="AK986" s="428"/>
      <c r="AL986" s="428"/>
      <c r="AM986" s="428"/>
      <c r="AN986" s="428"/>
      <c r="AO986" s="428"/>
      <c r="AP986" s="423"/>
      <c r="AQ986" s="408"/>
      <c r="AR986" s="396"/>
      <c r="AS986" s="396"/>
      <c r="AT986" s="396"/>
    </row>
    <row r="987" spans="1:46" hidden="1" outlineLevel="3" x14ac:dyDescent="0.25">
      <c r="A987" s="396"/>
      <c r="B987" s="405"/>
      <c r="C987" s="398">
        <f t="shared" si="369"/>
        <v>4</v>
      </c>
      <c r="D987" s="423"/>
      <c r="E987" s="597">
        <f>E986</f>
        <v>26</v>
      </c>
      <c r="F987" s="474" t="b">
        <f t="shared" si="367"/>
        <v>1</v>
      </c>
      <c r="G987" s="423"/>
      <c r="H987" s="1044"/>
      <c r="I987" s="1045"/>
      <c r="J987" s="583" t="s">
        <v>739</v>
      </c>
      <c r="K987" s="601" t="str">
        <f t="shared" si="368"/>
        <v>-</v>
      </c>
      <c r="L987" s="607" t="s">
        <v>734</v>
      </c>
      <c r="M987" s="607" t="s">
        <v>734</v>
      </c>
      <c r="N987" s="607" t="s">
        <v>734</v>
      </c>
      <c r="O987" s="607" t="s">
        <v>734</v>
      </c>
      <c r="P987" s="607" t="s">
        <v>734</v>
      </c>
      <c r="Q987" s="607" t="s">
        <v>734</v>
      </c>
      <c r="R987" s="607" t="s">
        <v>734</v>
      </c>
      <c r="S987" s="607" t="s">
        <v>734</v>
      </c>
      <c r="T987" s="607" t="s">
        <v>734</v>
      </c>
      <c r="U987" s="607" t="s">
        <v>734</v>
      </c>
      <c r="V987" s="606">
        <v>-0.05</v>
      </c>
      <c r="W987" s="602" t="s">
        <v>734</v>
      </c>
      <c r="X987" s="428"/>
      <c r="Y987" s="428"/>
      <c r="Z987" s="428"/>
      <c r="AA987" s="428"/>
      <c r="AB987" s="428"/>
      <c r="AC987" s="428"/>
      <c r="AD987" s="428"/>
      <c r="AE987" s="428"/>
      <c r="AF987" s="428"/>
      <c r="AG987" s="428"/>
      <c r="AH987" s="428"/>
      <c r="AI987" s="428"/>
      <c r="AJ987" s="428"/>
      <c r="AK987" s="428"/>
      <c r="AL987" s="428"/>
      <c r="AM987" s="428"/>
      <c r="AN987" s="428"/>
      <c r="AO987" s="428"/>
      <c r="AP987" s="423"/>
      <c r="AQ987" s="408"/>
      <c r="AR987" s="396"/>
      <c r="AS987" s="396"/>
      <c r="AT987" s="396"/>
    </row>
    <row r="988" spans="1:46" ht="5.0999999999999996" hidden="1" customHeight="1" outlineLevel="3" x14ac:dyDescent="0.25">
      <c r="A988" s="396"/>
      <c r="B988" s="405"/>
      <c r="C988" s="398">
        <f>INT($C$868)+3.005</f>
        <v>4.0049999999999999</v>
      </c>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c r="AF988" s="423"/>
      <c r="AG988" s="423"/>
      <c r="AH988" s="423"/>
      <c r="AI988" s="423"/>
      <c r="AJ988" s="423"/>
      <c r="AK988" s="423"/>
      <c r="AL988" s="423"/>
      <c r="AM988" s="423"/>
      <c r="AN988" s="423"/>
      <c r="AO988" s="423"/>
      <c r="AP988" s="423" t="s">
        <v>459</v>
      </c>
      <c r="AQ988" s="408"/>
      <c r="AR988" s="396"/>
      <c r="AS988" s="396"/>
      <c r="AT988" s="396"/>
    </row>
    <row r="989" spans="1:46" ht="5.0999999999999996" hidden="1" customHeight="1" outlineLevel="2" x14ac:dyDescent="0.25">
      <c r="A989" s="396"/>
      <c r="B989" s="405"/>
      <c r="C989" s="398">
        <f>INT($C$868)+2.005</f>
        <v>3.0049999999999999</v>
      </c>
      <c r="D989" s="423" t="s">
        <v>455</v>
      </c>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23"/>
      <c r="AQ989" s="408"/>
      <c r="AR989" s="396"/>
      <c r="AS989" s="396"/>
      <c r="AT989" s="396"/>
    </row>
    <row r="990" spans="1:46" hidden="1" outlineLevel="2" x14ac:dyDescent="0.25">
      <c r="A990" s="396"/>
      <c r="B990" s="405"/>
      <c r="C990" s="398">
        <f>INT($C$868)+2</f>
        <v>3</v>
      </c>
      <c r="D990" s="423"/>
      <c r="E990" s="480"/>
      <c r="F990" s="480"/>
      <c r="G990" s="423"/>
      <c r="H990" s="555" t="s">
        <v>786</v>
      </c>
      <c r="I990" s="428"/>
      <c r="J990" s="428"/>
      <c r="K990" s="427"/>
      <c r="L990" s="427"/>
      <c r="M990" s="427"/>
      <c r="N990" s="427"/>
      <c r="O990" s="427"/>
      <c r="P990" s="427"/>
      <c r="Q990" s="427"/>
      <c r="R990" s="427"/>
      <c r="S990" s="427"/>
      <c r="T990" s="427"/>
      <c r="U990" s="427"/>
      <c r="V990" s="427"/>
      <c r="W990" s="427"/>
      <c r="X990" s="427"/>
      <c r="Y990" s="427"/>
      <c r="Z990" s="427"/>
      <c r="AA990" s="427"/>
      <c r="AB990" s="485"/>
      <c r="AC990" s="485"/>
      <c r="AD990" s="485"/>
      <c r="AE990" s="485"/>
      <c r="AF990" s="485"/>
      <c r="AG990" s="485"/>
      <c r="AH990" s="485"/>
      <c r="AI990" s="485"/>
      <c r="AJ990" s="485"/>
      <c r="AK990" s="485"/>
      <c r="AL990" s="485"/>
      <c r="AM990" s="485"/>
      <c r="AN990" s="485"/>
      <c r="AO990" s="485"/>
      <c r="AP990" s="423"/>
      <c r="AQ990" s="408"/>
      <c r="AR990" s="396"/>
      <c r="AS990" s="396"/>
      <c r="AT990" s="396"/>
    </row>
    <row r="991" spans="1:46" hidden="1" outlineLevel="2" x14ac:dyDescent="0.25">
      <c r="A991" s="396"/>
      <c r="B991" s="405"/>
      <c r="C991" s="398">
        <f>INT($C$868)+3</f>
        <v>4</v>
      </c>
      <c r="D991" s="423"/>
      <c r="E991" s="480"/>
      <c r="F991" s="480"/>
      <c r="G991" s="423"/>
      <c r="H991" s="428"/>
      <c r="I991" s="428"/>
      <c r="J991" s="450" t="s">
        <v>787</v>
      </c>
      <c r="K991" s="450"/>
      <c r="L991" s="450"/>
      <c r="M991" s="450"/>
      <c r="N991" s="42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idden="1" outlineLevel="2" collapsed="1" x14ac:dyDescent="0.25">
      <c r="A992" s="396"/>
      <c r="B992" s="405"/>
      <c r="C992" s="398">
        <v>4</v>
      </c>
      <c r="D992" s="423"/>
      <c r="E992" s="480"/>
      <c r="F992" s="480"/>
      <c r="G992" s="423"/>
      <c r="H992" s="428"/>
      <c r="I992" s="428"/>
      <c r="J992" s="471">
        <v>0.3</v>
      </c>
      <c r="K992" s="471">
        <v>0.35</v>
      </c>
      <c r="L992" s="471">
        <v>0.45</v>
      </c>
      <c r="M992" s="565">
        <v>1</v>
      </c>
      <c r="N992" s="471">
        <v>0.55000000000000004</v>
      </c>
      <c r="O992" s="428" t="s">
        <v>788</v>
      </c>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3"/>
      <c r="AQ992" s="408"/>
      <c r="AR992" s="396"/>
      <c r="AS992" s="396"/>
      <c r="AT992" s="396"/>
    </row>
    <row r="993" spans="1:46" hidden="1" outlineLevel="3" x14ac:dyDescent="0.25">
      <c r="A993" s="396"/>
      <c r="B993" s="405"/>
      <c r="C993" s="398">
        <f>INT($C$868)+3</f>
        <v>4</v>
      </c>
      <c r="D993" s="423"/>
      <c r="E993" s="480"/>
      <c r="F993" s="480"/>
      <c r="G993" s="423"/>
      <c r="H993" s="428" t="s">
        <v>789</v>
      </c>
      <c r="I993" s="428"/>
      <c r="J993" s="470">
        <v>0</v>
      </c>
      <c r="K993" s="470">
        <v>0.5</v>
      </c>
      <c r="L993" s="470">
        <v>1.25</v>
      </c>
      <c r="M993" s="444">
        <f>FORECAST(M992,CHOOSE({1,2},L993,N993),CHOOSE({1,2},L992,N992))</f>
        <v>13.624999999999998</v>
      </c>
      <c r="N993" s="470">
        <v>3.5</v>
      </c>
      <c r="O993" s="428" t="s">
        <v>790</v>
      </c>
      <c r="P993" s="428"/>
      <c r="Q993" s="428"/>
      <c r="R993" s="428"/>
      <c r="S993" s="428"/>
      <c r="T993" s="428"/>
      <c r="U993" s="428"/>
      <c r="V993" s="428"/>
      <c r="W993" s="428"/>
      <c r="X993" s="428"/>
      <c r="Y993" s="428"/>
      <c r="Z993" s="428"/>
      <c r="AA993" s="428"/>
      <c r="AB993" s="428"/>
      <c r="AC993" s="428"/>
      <c r="AD993" s="428"/>
      <c r="AE993" s="428"/>
      <c r="AF993" s="428"/>
      <c r="AG993" s="428"/>
      <c r="AH993" s="428"/>
      <c r="AI993" s="428"/>
      <c r="AJ993" s="428"/>
      <c r="AK993" s="428"/>
      <c r="AL993" s="428"/>
      <c r="AM993" s="428"/>
      <c r="AN993" s="428"/>
      <c r="AO993" s="428"/>
      <c r="AP993" s="423"/>
      <c r="AQ993" s="408"/>
      <c r="AR993" s="396"/>
      <c r="AS993" s="396"/>
      <c r="AT993" s="396"/>
    </row>
    <row r="994" spans="1:46" ht="5.0999999999999996" hidden="1" customHeight="1" outlineLevel="3" x14ac:dyDescent="0.25">
      <c r="A994" s="396"/>
      <c r="B994" s="405"/>
      <c r="C994" s="398">
        <f>INT($C$868)+3.005</f>
        <v>4.0049999999999999</v>
      </c>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c r="AF994" s="423"/>
      <c r="AG994" s="423"/>
      <c r="AH994" s="423"/>
      <c r="AI994" s="423"/>
      <c r="AJ994" s="423"/>
      <c r="AK994" s="423"/>
      <c r="AL994" s="423"/>
      <c r="AM994" s="423"/>
      <c r="AN994" s="423"/>
      <c r="AO994" s="423"/>
      <c r="AP994" s="423" t="s">
        <v>459</v>
      </c>
      <c r="AQ994" s="408"/>
      <c r="AR994" s="396"/>
      <c r="AS994" s="396"/>
      <c r="AT994" s="396"/>
    </row>
    <row r="995" spans="1:46" ht="5.0999999999999996" hidden="1" customHeight="1" outlineLevel="2" x14ac:dyDescent="0.25">
      <c r="A995" s="396"/>
      <c r="B995" s="405"/>
      <c r="C995" s="398">
        <f>INT($C$868)+2.005</f>
        <v>3.0049999999999999</v>
      </c>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c r="AF995" s="423"/>
      <c r="AG995" s="423"/>
      <c r="AH995" s="423"/>
      <c r="AI995" s="423"/>
      <c r="AJ995" s="423"/>
      <c r="AK995" s="423"/>
      <c r="AL995" s="423"/>
      <c r="AM995" s="423"/>
      <c r="AN995" s="423"/>
      <c r="AO995" s="423"/>
      <c r="AP995" s="423"/>
      <c r="AQ995" s="408"/>
      <c r="AR995" s="396"/>
      <c r="AS995" s="396"/>
      <c r="AT995" s="396"/>
    </row>
    <row r="996" spans="1:46" ht="5.0999999999999996" customHeight="1" outlineLevel="1" x14ac:dyDescent="0.25">
      <c r="A996" s="396"/>
      <c r="B996" s="433"/>
      <c r="C996" s="434">
        <f>INT($C$868)+1.005</f>
        <v>2.0049999999999999</v>
      </c>
      <c r="D996" s="435"/>
      <c r="E996" s="435"/>
      <c r="F996" s="435"/>
      <c r="G996" s="435"/>
      <c r="H996" s="435"/>
      <c r="I996" s="435"/>
      <c r="J996" s="435"/>
      <c r="K996" s="435"/>
      <c r="L996" s="435"/>
      <c r="M996" s="435"/>
      <c r="N996" s="435"/>
      <c r="O996" s="435"/>
      <c r="P996" s="435"/>
      <c r="Q996" s="435"/>
      <c r="R996" s="435"/>
      <c r="S996" s="435"/>
      <c r="T996" s="435"/>
      <c r="U996" s="435"/>
      <c r="V996" s="435"/>
      <c r="W996" s="435"/>
      <c r="X996" s="435"/>
      <c r="Y996" s="435"/>
      <c r="Z996" s="435"/>
      <c r="AA996" s="435"/>
      <c r="AB996" s="435"/>
      <c r="AC996" s="435"/>
      <c r="AD996" s="435"/>
      <c r="AE996" s="435"/>
      <c r="AF996" s="435"/>
      <c r="AG996" s="435"/>
      <c r="AH996" s="435"/>
      <c r="AI996" s="435"/>
      <c r="AJ996" s="435"/>
      <c r="AK996" s="435"/>
      <c r="AL996" s="435"/>
      <c r="AM996" s="435"/>
      <c r="AN996" s="435"/>
      <c r="AO996" s="435"/>
      <c r="AP996" s="435"/>
      <c r="AQ996" s="436" t="s">
        <v>130</v>
      </c>
      <c r="AR996" s="396"/>
      <c r="AS996" s="396"/>
      <c r="AT996" s="396"/>
    </row>
    <row r="997" spans="1:46" ht="5.0999999999999996" customHeight="1" collapsed="1" x14ac:dyDescent="0.25">
      <c r="A997" s="396"/>
      <c r="B997" s="437"/>
      <c r="C997" s="438">
        <f>INT($C$868)+0.005</f>
        <v>1.0049999999999999</v>
      </c>
      <c r="D997" s="437"/>
      <c r="E997" s="437"/>
      <c r="F997" s="437"/>
      <c r="G997" s="437"/>
      <c r="H997" s="437"/>
      <c r="I997" s="437"/>
      <c r="J997" s="437"/>
      <c r="K997" s="437"/>
      <c r="L997" s="437"/>
      <c r="M997" s="437"/>
      <c r="N997" s="437"/>
      <c r="O997" s="437"/>
      <c r="P997" s="437"/>
      <c r="Q997" s="437"/>
      <c r="R997" s="437"/>
      <c r="S997" s="437"/>
      <c r="T997" s="437"/>
      <c r="U997" s="437"/>
      <c r="V997" s="437"/>
      <c r="W997" s="437"/>
      <c r="X997" s="437"/>
      <c r="Y997" s="437"/>
      <c r="Z997" s="437"/>
      <c r="AA997" s="437"/>
      <c r="AB997" s="437"/>
      <c r="AC997" s="437"/>
      <c r="AD997" s="437"/>
      <c r="AE997" s="437"/>
      <c r="AF997" s="437"/>
      <c r="AG997" s="437"/>
      <c r="AH997" s="437"/>
      <c r="AI997" s="437"/>
      <c r="AJ997" s="437"/>
      <c r="AK997" s="437"/>
      <c r="AL997" s="437"/>
      <c r="AM997" s="437"/>
      <c r="AN997" s="437"/>
      <c r="AO997" s="437"/>
      <c r="AP997" s="437"/>
      <c r="AQ997" s="437"/>
      <c r="AR997" s="396"/>
      <c r="AS997" s="396"/>
      <c r="AT997" s="396"/>
    </row>
    <row r="998" spans="1:46" hidden="1" outlineLevel="2" x14ac:dyDescent="0.25">
      <c r="A998" s="396"/>
      <c r="B998" s="396"/>
      <c r="C998" s="398">
        <f>INT($C$868)+2</f>
        <v>3</v>
      </c>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A1003" s="396"/>
      <c r="B1003" s="396"/>
      <c r="C1003" s="397"/>
      <c r="D1003" s="396"/>
      <c r="E1003" s="396"/>
      <c r="F1003" s="396"/>
      <c r="G1003" s="396"/>
      <c r="H1003" s="396"/>
      <c r="I1003" s="396"/>
      <c r="J1003" s="396"/>
      <c r="K1003" s="396"/>
      <c r="L1003" s="396"/>
      <c r="M1003" s="396"/>
      <c r="N1003" s="396"/>
      <c r="O1003" s="396"/>
      <c r="P1003" s="396"/>
      <c r="Q1003" s="396"/>
      <c r="R1003" s="396"/>
      <c r="S1003" s="396"/>
      <c r="T1003" s="396"/>
      <c r="U1003" s="396"/>
      <c r="V1003" s="396"/>
      <c r="W1003" s="396"/>
      <c r="X1003" s="396"/>
      <c r="Y1003" s="396"/>
      <c r="Z1003" s="396"/>
      <c r="AA1003" s="396"/>
      <c r="AB1003" s="396"/>
      <c r="AC1003" s="396"/>
      <c r="AD1003" s="396"/>
      <c r="AE1003" s="396"/>
      <c r="AF1003" s="396"/>
      <c r="AG1003" s="396"/>
      <c r="AH1003" s="396"/>
      <c r="AI1003" s="396"/>
      <c r="AJ1003" s="396"/>
      <c r="AK1003" s="396"/>
      <c r="AL1003" s="396"/>
      <c r="AM1003" s="396"/>
      <c r="AN1003" s="396"/>
      <c r="AO1003" s="396"/>
      <c r="AP1003" s="396"/>
      <c r="AQ1003" s="396"/>
      <c r="AR1003" s="396"/>
      <c r="AS1003" s="396"/>
      <c r="AT1003" s="396"/>
    </row>
    <row r="1004" spans="1:46" x14ac:dyDescent="0.25">
      <c r="A1004" s="396"/>
      <c r="B1004" s="396"/>
      <c r="C1004" s="397"/>
      <c r="D1004" s="396"/>
      <c r="E1004" s="396"/>
      <c r="F1004" s="396"/>
      <c r="G1004" s="396"/>
      <c r="H1004" s="396"/>
      <c r="I1004" s="396"/>
      <c r="J1004" s="396"/>
      <c r="K1004" s="396"/>
      <c r="L1004" s="396"/>
      <c r="M1004" s="396"/>
      <c r="N1004" s="396"/>
      <c r="O1004" s="396"/>
      <c r="P1004" s="396"/>
      <c r="Q1004" s="396"/>
      <c r="R1004" s="396"/>
      <c r="S1004" s="396"/>
      <c r="T1004" s="396"/>
      <c r="U1004" s="396"/>
      <c r="V1004" s="396"/>
      <c r="W1004" s="396"/>
      <c r="X1004" s="396"/>
      <c r="Y1004" s="396"/>
      <c r="Z1004" s="396"/>
      <c r="AA1004" s="396"/>
      <c r="AB1004" s="396"/>
      <c r="AC1004" s="396"/>
      <c r="AD1004" s="396"/>
      <c r="AE1004" s="396"/>
      <c r="AF1004" s="396"/>
      <c r="AG1004" s="396"/>
      <c r="AH1004" s="396"/>
      <c r="AI1004" s="396"/>
      <c r="AJ1004" s="396"/>
      <c r="AK1004" s="396"/>
      <c r="AL1004" s="396"/>
      <c r="AM1004" s="396"/>
      <c r="AN1004" s="396"/>
      <c r="AO1004" s="396"/>
      <c r="AP1004" s="396"/>
      <c r="AQ1004" s="396"/>
      <c r="AR1004" s="396"/>
      <c r="AS1004" s="396"/>
      <c r="AT1004" s="396"/>
    </row>
    <row r="1005" spans="1:46" x14ac:dyDescent="0.25">
      <c r="C1005" s="608" t="s">
        <v>791</v>
      </c>
    </row>
  </sheetData>
  <mergeCells count="35">
    <mergeCell ref="H973:I975"/>
    <mergeCell ref="H977:I979"/>
    <mergeCell ref="H981:I983"/>
    <mergeCell ref="H985:I987"/>
    <mergeCell ref="H949:I951"/>
    <mergeCell ref="H953:I955"/>
    <mergeCell ref="H957:I959"/>
    <mergeCell ref="H961:I963"/>
    <mergeCell ref="H965:I967"/>
    <mergeCell ref="H969:I971"/>
    <mergeCell ref="H945:I947"/>
    <mergeCell ref="H901:I903"/>
    <mergeCell ref="H905:I907"/>
    <mergeCell ref="H909:I911"/>
    <mergeCell ref="H913:I915"/>
    <mergeCell ref="H917:I919"/>
    <mergeCell ref="H921:I923"/>
    <mergeCell ref="H925:I927"/>
    <mergeCell ref="H929:I931"/>
    <mergeCell ref="H933:I935"/>
    <mergeCell ref="H937:I939"/>
    <mergeCell ref="H941:I943"/>
    <mergeCell ref="H897:I899"/>
    <mergeCell ref="J18:X18"/>
    <mergeCell ref="J21:X21"/>
    <mergeCell ref="AC260:AF262"/>
    <mergeCell ref="AC263:AF264"/>
    <mergeCell ref="O317:X320"/>
    <mergeCell ref="K372:M373"/>
    <mergeCell ref="W841:AA858"/>
    <mergeCell ref="H881:I883"/>
    <mergeCell ref="H885:I887"/>
    <mergeCell ref="H889:I891"/>
    <mergeCell ref="H893:I895"/>
    <mergeCell ref="P381:Z388"/>
  </mergeCells>
  <conditionalFormatting sqref="X655:AA657 X703:AA705">
    <cfRule type="cellIs" dxfId="4" priority="31" operator="equal">
      <formula>TRUE</formula>
    </cfRule>
  </conditionalFormatting>
  <conditionalFormatting sqref="X679:AA681">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446</v>
      </c>
      <c r="F6" s="474">
        <v>2</v>
      </c>
      <c r="G6" s="410"/>
      <c r="H6" s="915" t="s">
        <v>792</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448</v>
      </c>
      <c r="F7" s="477">
        <v>1</v>
      </c>
      <c r="G7" s="414"/>
      <c r="H7" s="620" t="s">
        <v>449</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450</v>
      </c>
      <c r="K12" s="612" t="s">
        <v>451</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452</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453</v>
      </c>
      <c r="C15" s="609">
        <f>INT(MAX($C$16:$C$31))+1</f>
        <v>5</v>
      </c>
      <c r="D15" s="423" t="s">
        <v>454</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455</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456</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457</v>
      </c>
      <c r="I18" s="428"/>
      <c r="J18" s="718">
        <v>44526.325755208301</v>
      </c>
      <c r="K18" s="1089" t="s">
        <v>1064</v>
      </c>
      <c r="L18" s="1090"/>
      <c r="M18" s="1090"/>
      <c r="N18" s="1090"/>
      <c r="O18" s="1090"/>
      <c r="P18" s="1090"/>
      <c r="Q18" s="1090"/>
      <c r="R18" s="1090"/>
      <c r="S18" s="1090"/>
      <c r="T18" s="1090"/>
      <c r="U18" s="1090"/>
      <c r="V18" s="1090"/>
      <c r="W18" s="1090"/>
      <c r="X18" s="1090"/>
      <c r="Y18" s="1090"/>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458</v>
      </c>
      <c r="I21" s="428"/>
      <c r="J21" s="717">
        <v>44526.325697916698</v>
      </c>
      <c r="K21" s="1091" t="s">
        <v>1060</v>
      </c>
      <c r="L21" s="1092"/>
      <c r="M21" s="1092"/>
      <c r="N21" s="1092"/>
      <c r="O21" s="1092"/>
      <c r="P21" s="1092"/>
      <c r="Q21" s="1092"/>
      <c r="R21" s="1092"/>
      <c r="S21" s="1092"/>
      <c r="T21" s="1092"/>
      <c r="U21" s="1092"/>
      <c r="V21" s="1092"/>
      <c r="W21" s="1092"/>
      <c r="X21" s="1092"/>
      <c r="Y21" s="1093"/>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459</v>
      </c>
      <c r="SK24" s="408"/>
      <c r="SL24" s="396"/>
      <c r="SM24" s="396"/>
      <c r="SN24" s="396"/>
    </row>
    <row r="25" spans="1:508" ht="5.0999999999999996" hidden="1" customHeight="1" outlineLevel="3" x14ac:dyDescent="0.25">
      <c r="A25" s="396"/>
      <c r="B25" s="405"/>
      <c r="C25" s="609">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460</v>
      </c>
      <c r="I26" s="615"/>
      <c r="J26" s="430" t="s">
        <v>461</v>
      </c>
      <c r="K26" s="431">
        <v>15</v>
      </c>
      <c r="L26" s="430" t="s">
        <v>462</v>
      </c>
      <c r="M26" s="431">
        <v>8.43</v>
      </c>
      <c r="N26" s="428" t="s">
        <v>463</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464</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465</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466</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467</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459</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446</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448</v>
      </c>
      <c r="F41" s="477">
        <v>1</v>
      </c>
      <c r="G41" s="414"/>
      <c r="H41" s="620" t="s">
        <v>1055</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1058</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793</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794</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795</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793</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794</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793</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794</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452</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796</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453</v>
      </c>
      <c r="C56" s="609">
        <f>INT(MAX($C$59:$C$123))+1</f>
        <v>5</v>
      </c>
      <c r="D56" s="423" t="s">
        <v>454</v>
      </c>
      <c r="E56" s="480"/>
      <c r="F56" s="480"/>
      <c r="G56" s="423"/>
      <c r="H56" s="480" t="s">
        <v>797</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799</v>
      </c>
      <c r="I57" s="441" t="s">
        <v>1063</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451</v>
      </c>
      <c r="I58" s="624" t="s">
        <v>191</v>
      </c>
      <c r="J58" s="411" t="s">
        <v>883</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455</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943</v>
      </c>
      <c r="I60" s="444" t="s">
        <v>798</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946</v>
      </c>
      <c r="I63" s="626" t="s">
        <v>798</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947</v>
      </c>
      <c r="I66" s="444" t="s">
        <v>798</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948</v>
      </c>
      <c r="I69" s="444" t="s">
        <v>798</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945</v>
      </c>
      <c r="I72" s="444" t="s">
        <v>798</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949</v>
      </c>
      <c r="I75" s="444" t="s">
        <v>798</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944</v>
      </c>
      <c r="I78" s="444" t="s">
        <v>798</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950</v>
      </c>
      <c r="I81" s="626" t="s">
        <v>798</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951</v>
      </c>
      <c r="I84" s="444" t="s">
        <v>798</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952</v>
      </c>
      <c r="I87" s="444" t="s">
        <v>798</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953</v>
      </c>
      <c r="I90" s="444" t="s">
        <v>798</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954</v>
      </c>
      <c r="I93" s="444" t="s">
        <v>798</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955</v>
      </c>
      <c r="I96" s="444" t="s">
        <v>798</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956</v>
      </c>
      <c r="I99" s="626" t="s">
        <v>798</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957</v>
      </c>
      <c r="I102" s="444" t="s">
        <v>798</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958</v>
      </c>
      <c r="I105" s="444" t="s">
        <v>798</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959</v>
      </c>
      <c r="I108" s="444" t="s">
        <v>798</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960</v>
      </c>
      <c r="I111" s="444" t="s">
        <v>798</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961</v>
      </c>
      <c r="I114" s="444" t="s">
        <v>798</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962</v>
      </c>
      <c r="I117" s="444" t="s">
        <v>798</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963</v>
      </c>
      <c r="I120" s="444" t="s">
        <v>798</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459</v>
      </c>
      <c r="SK123" s="408"/>
      <c r="SL123" s="396"/>
      <c r="SM123" s="396"/>
      <c r="SN123" s="396"/>
    </row>
    <row r="124" spans="1:508" s="731" customFormat="1" outlineLevel="1" x14ac:dyDescent="0.25">
      <c r="A124" s="396"/>
      <c r="B124" s="405"/>
      <c r="C124" s="609">
        <f>INT($C$40)+1</f>
        <v>2</v>
      </c>
      <c r="D124" s="423"/>
      <c r="E124" s="480"/>
      <c r="F124" s="480"/>
      <c r="G124" s="423"/>
      <c r="H124" s="483" t="s">
        <v>1057</v>
      </c>
      <c r="I124" s="918" t="s">
        <v>1059</v>
      </c>
      <c r="J124" s="917" t="s">
        <v>824</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451</v>
      </c>
      <c r="I125" s="624" t="s">
        <v>191</v>
      </c>
      <c r="J125" s="917" t="s">
        <v>883</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455</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943</v>
      </c>
      <c r="I127" s="444" t="s">
        <v>798</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946</v>
      </c>
      <c r="I128" s="626" t="s">
        <v>798</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947</v>
      </c>
      <c r="I129" s="444" t="s">
        <v>798</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948</v>
      </c>
      <c r="I130" s="444" t="s">
        <v>798</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945</v>
      </c>
      <c r="I131" s="444" t="s">
        <v>798</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949</v>
      </c>
      <c r="I132" s="444" t="s">
        <v>798</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944</v>
      </c>
      <c r="I133" s="444" t="s">
        <v>798</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950</v>
      </c>
      <c r="I134" s="626" t="s">
        <v>798</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951</v>
      </c>
      <c r="I135" s="444" t="s">
        <v>798</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952</v>
      </c>
      <c r="I136" s="444" t="s">
        <v>798</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953</v>
      </c>
      <c r="I137" s="444" t="s">
        <v>798</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954</v>
      </c>
      <c r="I138" s="444" t="s">
        <v>798</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955</v>
      </c>
      <c r="I139" s="444" t="s">
        <v>798</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956</v>
      </c>
      <c r="I140" s="626" t="s">
        <v>798</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957</v>
      </c>
      <c r="I141" s="444" t="s">
        <v>798</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958</v>
      </c>
      <c r="I142" s="444" t="s">
        <v>798</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959</v>
      </c>
      <c r="I143" s="444" t="s">
        <v>798</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960</v>
      </c>
      <c r="I144" s="444" t="s">
        <v>798</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961</v>
      </c>
      <c r="I145" s="444" t="s">
        <v>798</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962</v>
      </c>
      <c r="I146" s="444" t="s">
        <v>798</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963</v>
      </c>
      <c r="I147" s="444" t="s">
        <v>798</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459</v>
      </c>
      <c r="SK148" s="408"/>
      <c r="SL148" s="396"/>
      <c r="SM148" s="396"/>
      <c r="SN148" s="396"/>
    </row>
    <row r="149" spans="1:508" outlineLevel="1" x14ac:dyDescent="0.25">
      <c r="A149" s="396"/>
      <c r="B149" s="405"/>
      <c r="C149" s="609">
        <f>INT($C$40)+1</f>
        <v>2</v>
      </c>
      <c r="D149" s="423"/>
      <c r="E149" s="480"/>
      <c r="F149" s="480"/>
      <c r="G149" s="423"/>
      <c r="H149" s="483" t="s">
        <v>800</v>
      </c>
      <c r="I149" s="441"/>
      <c r="J149" s="441" t="s">
        <v>809</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642</v>
      </c>
      <c r="I150" s="624" t="s">
        <v>801</v>
      </c>
      <c r="J150" s="411" t="s">
        <v>883</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455</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990</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981</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982</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984</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983</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985</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988</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989</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985</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986</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987</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993</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985</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986</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987</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652</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653</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654</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802</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803</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804</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805</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806</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807</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808</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981</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982</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984</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983</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985</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988</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989</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985</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986</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987</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993</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985</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986</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987</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652</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653</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654</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802</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803</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804</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805</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806</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807</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808</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981</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982</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984</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983</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985</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988</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989</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985</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986</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987</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993</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985</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986</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987</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652</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653</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654</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802</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803</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804</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805</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806</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807</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808</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981</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982</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984</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983</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985</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988</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989</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985</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986</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987</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993</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985</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986</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987</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652</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653</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654</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802</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803</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804</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805</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806</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807</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808</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981</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982</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984</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983</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985</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988</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989</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985</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986</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987</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993</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985</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986</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987</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652</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653</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654</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802</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803</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804</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805</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806</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807</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808</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981</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982</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984</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983</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985</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988</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989</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985</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986</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987</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993</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985</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986</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987</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652</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653</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654</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802</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803</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804</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805</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806</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807</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808</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981</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982</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984</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983</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985</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988</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989</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985</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986</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987</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993</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985</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986</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987</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652</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653</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654</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802</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803</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804</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805</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806</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807</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808</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981</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982</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984</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983</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985</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988</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989</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985</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986</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987</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993</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985</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986</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987</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652</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653</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654</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802</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803</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804</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805</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806</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807</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808</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981</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982</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984</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983</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985</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988</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989</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985</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986</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987</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993</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985</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986</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987</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652</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653</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654</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802</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803</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804</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805</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806</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807</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808</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459</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791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441</v>
      </c>
      <c r="B5" s="337">
        <v>1</v>
      </c>
    </row>
    <row r="6" spans="1:2" ht="7.35" customHeight="1" x14ac:dyDescent="0.25"/>
    <row r="7" spans="1:2" x14ac:dyDescent="0.25">
      <c r="A7" s="74" t="s">
        <v>442</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421</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964</v>
      </c>
      <c r="B25" s="337">
        <v>1</v>
      </c>
    </row>
    <row r="26" spans="1:2" x14ac:dyDescent="0.25">
      <c r="A26" s="74" t="s">
        <v>965</v>
      </c>
      <c r="B26" s="337">
        <v>1</v>
      </c>
    </row>
    <row r="27" spans="1:2" x14ac:dyDescent="0.25">
      <c r="A27" s="74" t="s">
        <v>966</v>
      </c>
      <c r="B27" s="337">
        <v>1</v>
      </c>
    </row>
    <row r="29" spans="1:2" x14ac:dyDescent="0.25">
      <c r="A29" s="73" t="s">
        <v>94</v>
      </c>
      <c r="B29" s="73"/>
    </row>
    <row r="30" spans="1:2" x14ac:dyDescent="0.25">
      <c r="A30" s="74" t="s">
        <v>421</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964</v>
      </c>
      <c r="B35" s="337">
        <v>1</v>
      </c>
    </row>
    <row r="36" spans="1:2" x14ac:dyDescent="0.25">
      <c r="A36" s="74" t="s">
        <v>965</v>
      </c>
      <c r="B36" s="337">
        <v>1</v>
      </c>
    </row>
    <row r="37" spans="1:2" x14ac:dyDescent="0.25">
      <c r="A37" s="74" t="s">
        <v>966</v>
      </c>
      <c r="B37" s="337">
        <v>1</v>
      </c>
    </row>
    <row r="39" spans="1:2" x14ac:dyDescent="0.25">
      <c r="A39" s="73" t="s">
        <v>101</v>
      </c>
      <c r="B39" s="73"/>
    </row>
    <row r="40" spans="1:2" x14ac:dyDescent="0.25">
      <c r="A40" s="74" t="s">
        <v>421</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964</v>
      </c>
      <c r="B45" s="337">
        <v>1</v>
      </c>
    </row>
    <row r="46" spans="1:2" x14ac:dyDescent="0.25">
      <c r="A46" s="74" t="s">
        <v>965</v>
      </c>
      <c r="B46" s="337">
        <v>1</v>
      </c>
    </row>
    <row r="47" spans="1:2" x14ac:dyDescent="0.25">
      <c r="A47" s="74" t="s">
        <v>966</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1025</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1087</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1023</v>
      </c>
      <c r="J18" s="745"/>
      <c r="K18" s="111" t="s">
        <v>1022</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820</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1140</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1145</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1141</v>
      </c>
      <c r="J73" s="1000" t="s">
        <v>1142</v>
      </c>
      <c r="K73" s="1000" t="s">
        <v>1143</v>
      </c>
      <c r="L73" s="1000" t="s">
        <v>1144</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1086</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1152</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1154</v>
      </c>
      <c r="I110" s="1017" t="s">
        <v>1155</v>
      </c>
      <c r="J110" s="1018" t="s">
        <v>1156</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1149</v>
      </c>
      <c r="I111" s="731" t="s">
        <v>1150</v>
      </c>
      <c r="J111" s="731" t="s">
        <v>1151</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1157</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1149</v>
      </c>
      <c r="I132" s="731" t="s">
        <v>1150</v>
      </c>
      <c r="J132" s="731" t="s">
        <v>1151</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1153</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1149</v>
      </c>
      <c r="I152" s="731" t="s">
        <v>1150</v>
      </c>
      <c r="J152" s="731" t="s">
        <v>1151</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1006</v>
      </c>
      <c r="I172" s="260" t="s">
        <v>406</v>
      </c>
      <c r="J172" s="260" t="s">
        <v>407</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1088</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1036</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1120</v>
      </c>
      <c r="M196" s="959" t="s">
        <v>70</v>
      </c>
      <c r="N196" s="959" t="s">
        <v>1121</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1090</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1107</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1089</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1101</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1100</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1108</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1103</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1109</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1112</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1111</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1123</v>
      </c>
      <c r="I232" s="200"/>
      <c r="J232" s="962">
        <v>0.15</v>
      </c>
      <c r="K232" s="1094" t="s">
        <v>1126</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1124</v>
      </c>
      <c r="I233" s="200"/>
      <c r="J233" s="962">
        <v>0.02</v>
      </c>
      <c r="K233" s="1094"/>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1125</v>
      </c>
      <c r="I234" s="200"/>
      <c r="J234" s="963">
        <f>1-SUM(J232:J233)</f>
        <v>0.83000000000000007</v>
      </c>
      <c r="K234" s="1094"/>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1110</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1114</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1115</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1116</v>
      </c>
      <c r="K240" s="957" t="s">
        <v>1119</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1117</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1118</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1122</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1127</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1109</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1112</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1111</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1123</v>
      </c>
      <c r="I252" s="200"/>
      <c r="J252" s="962">
        <v>0.125</v>
      </c>
      <c r="K252" s="1094" t="s">
        <v>1126</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1124</v>
      </c>
      <c r="I253" s="200"/>
      <c r="J253" s="962">
        <v>0.02</v>
      </c>
      <c r="K253" s="1094"/>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1125</v>
      </c>
      <c r="I254" s="200"/>
      <c r="J254" s="963">
        <f>1-SUM(J252:J253)</f>
        <v>0.85499999999999998</v>
      </c>
      <c r="K254" s="1094"/>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729</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566</v>
      </c>
      <c r="I258" s="213"/>
      <c r="J258" s="469" t="s">
        <v>14</v>
      </c>
      <c r="K258" s="469" t="s">
        <v>558</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1113</v>
      </c>
      <c r="I261" s="213"/>
      <c r="J261" s="469" t="s">
        <v>559</v>
      </c>
      <c r="K261" s="469" t="s">
        <v>560</v>
      </c>
      <c r="L261" s="469" t="s">
        <v>561</v>
      </c>
      <c r="M261" s="469" t="s">
        <v>562</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1091</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1092</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1102</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1093</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1106</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1094</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1095</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1096</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1097</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1104</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497</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1105</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1098</v>
      </c>
      <c r="H285" s="212"/>
      <c r="I285" s="1099" t="s">
        <v>1099</v>
      </c>
      <c r="J285" s="1100"/>
      <c r="K285" s="1100"/>
      <c r="L285" s="1100"/>
      <c r="M285" s="1100"/>
      <c r="N285" s="1100"/>
      <c r="O285" s="1100"/>
      <c r="P285" s="1100"/>
      <c r="Q285" s="1101"/>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102" t="s">
        <v>75</v>
      </c>
      <c r="J286" s="1103"/>
      <c r="K286" s="1104"/>
      <c r="L286" s="1105" t="s">
        <v>72</v>
      </c>
      <c r="M286" s="1106"/>
      <c r="N286" s="1107"/>
      <c r="O286" s="1108" t="s">
        <v>346</v>
      </c>
      <c r="P286" s="1109"/>
      <c r="Q286" s="1110"/>
      <c r="R286" s="59"/>
      <c r="S286" s="1095" t="s">
        <v>1129</v>
      </c>
      <c r="T286" s="1097" t="s">
        <v>1128</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96"/>
      <c r="T287" s="1098"/>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433</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927</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928</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1030</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919</v>
      </c>
      <c r="J11" s="769"/>
      <c r="K11" s="770"/>
      <c r="L11" s="770"/>
      <c r="M11" s="769"/>
      <c r="N11" s="769"/>
      <c r="O11" s="769" t="s">
        <v>923</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926</v>
      </c>
      <c r="J12" s="769"/>
      <c r="K12" s="769" t="s">
        <v>213</v>
      </c>
      <c r="L12" s="769" t="s">
        <v>925</v>
      </c>
      <c r="M12" s="769" t="s">
        <v>924</v>
      </c>
      <c r="N12" s="769" t="s">
        <v>923</v>
      </c>
      <c r="O12" s="769" t="str">
        <f>"per "&amp;$I$26&amp;" MJ"</f>
        <v>per 100 MJ</v>
      </c>
      <c r="P12" s="769"/>
      <c r="Q12" s="769" t="s">
        <v>998</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933</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934</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935</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936</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937</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938</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939</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940</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941</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942</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922</v>
      </c>
      <c r="I26" s="782">
        <v>100</v>
      </c>
      <c r="J26" s="761" t="s">
        <v>921</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920</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898</v>
      </c>
      <c r="H16" s="56"/>
      <c r="I16" s="716" t="s">
        <v>439</v>
      </c>
      <c r="K16" s="716" t="s">
        <v>998</v>
      </c>
      <c r="L16" s="56"/>
      <c r="M16" s="716" t="s">
        <v>903</v>
      </c>
      <c r="N16" s="56"/>
      <c r="O16" s="716" t="s">
        <v>904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440</v>
      </c>
      <c r="H17" s="56"/>
      <c r="I17" s="56" t="s">
        <v>440</v>
      </c>
      <c r="J17" s="226"/>
      <c r="K17" s="56" t="s">
        <v>999</v>
      </c>
      <c r="L17" s="56"/>
      <c r="M17" s="56" t="s">
        <v>902</v>
      </c>
      <c r="N17" s="56"/>
      <c r="O17" s="56" t="s">
        <v>905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2022-01-27T12:06:54Z</dcterms:modified>
</cp:coreProperties>
</file>