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8A16CAE-D3AB-4BAD-BF3C-4A1B6CE4F7B0}" xr6:coauthVersionLast="46" xr6:coauthVersionMax="46" xr10:uidLastSave="{00000000-0000-0000-0000-000000000000}"/>
  <bookViews>
    <workbookView xWindow="-120" yWindow="-120" windowWidth="28110" windowHeight="164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StructuralSA!$Q$52</definedName>
    <definedName name="i_condensefvp_type3">StructuralSA!$Q$64</definedName>
    <definedName name="i_d_pos">Stock!$I$56</definedName>
    <definedName name="i_date_assetvalue" localSheetId="0">General!$I$68</definedName>
    <definedName name="i_dvp_mask_f1">StructuralSA!$J$54:$O$54</definedName>
    <definedName name="i_dvp_mask_f3">StructuralSA!$J$66:$M$66</definedName>
    <definedName name="i_e0_pos">Stock!$I$57</definedName>
    <definedName name="i_e1_pos">Stock!$I$58</definedName>
    <definedName name="i_feedsupply_itn_max">Stock!$I$80</definedName>
    <definedName name="i_fvp_is_rdvp_f1">StructuralSA!$J$55:$O$55</definedName>
    <definedName name="i_fvp_mask_dams">StructuralSA!$J$52:$O$52</definedName>
    <definedName name="i_fvp_mask_offs">StructuralSA!$J$64:$M$64</definedName>
    <definedName name="i_fvp_type1">StructuralSA!$J$53:$O$53</definedName>
    <definedName name="i_fvp_type3">StructuralSA!$J$65:$M$65</definedName>
    <definedName name="i_fvp4_date_i">StructuralSA!$O$56:$O$57</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StructuralSA!$J$94</definedName>
    <definedName name="i_n_pos">Stock!$I$63</definedName>
    <definedName name="i_n_r1type">Stock!$L$214</definedName>
    <definedName name="i_n0_len">StructuralSA!$J$93</definedName>
    <definedName name="i_n0_matrix_len">StructuralSA!$J$95</definedName>
    <definedName name="i_n1_len">StructuralSA!$L$93</definedName>
    <definedName name="i_n1_matrix_len">StructuralSA!$L$95</definedName>
    <definedName name="i_n2_len">StructuralSA!$L$93</definedName>
    <definedName name="i_n3_len">StructuralSA!$P$93</definedName>
    <definedName name="i_n3_matrix_len">StructuralSA!$P$95</definedName>
    <definedName name="i_numbers_min_b1">Stock!$L$164:$V$164</definedName>
    <definedName name="i_p_pos">Stock!$I$64</definedName>
    <definedName name="i_prejoin_offset">Stock!$I$74</definedName>
    <definedName name="i_progeny_w2_len">StructuralSA!$O$91</definedName>
    <definedName name="i_sim_periods_year">Stock!$I$70</definedName>
    <definedName name="i_transfer_exists_tg1">Stock!$K$127:$N$129</definedName>
    <definedName name="i_w_idx_sire">OFFSET(Stock!#REF!,0,0,StructuralSA!$J$91,1)</definedName>
    <definedName name="i_w_pos">Stock!$I$65</definedName>
    <definedName name="i_w_start_len1">StructuralSA!$L$92</definedName>
    <definedName name="i_w_start_len3">StructuralSA!$P$92</definedName>
    <definedName name="i_w0_len">StructuralSA!$J$91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StructuralSA!$J$59:$L$59</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0" i="25" l="1"/>
  <c r="C60" i="25"/>
  <c r="C44" i="25"/>
  <c r="C43" i="25"/>
  <c r="C84" i="25"/>
  <c r="C108" i="25" s="1"/>
  <c r="C83" i="25"/>
  <c r="H80" i="25"/>
  <c r="C119" i="25"/>
  <c r="C118" i="25"/>
  <c r="C117" i="25"/>
  <c r="C116" i="25"/>
  <c r="C115" i="25"/>
  <c r="C114" i="25"/>
  <c r="C113" i="25"/>
  <c r="C112" i="25"/>
  <c r="C111" i="25"/>
  <c r="C110" i="25"/>
  <c r="C109" i="25"/>
  <c r="C106" i="25"/>
  <c r="C105" i="25"/>
  <c r="C104" i="25"/>
  <c r="C103" i="25"/>
  <c r="C51" i="25"/>
  <c r="C50" i="25"/>
  <c r="C96" i="25"/>
  <c r="C95" i="25"/>
  <c r="C94" i="25"/>
  <c r="C93" i="25"/>
  <c r="C92" i="25"/>
  <c r="C91" i="25"/>
  <c r="C90" i="25"/>
  <c r="C47" i="25"/>
  <c r="C46" i="25"/>
  <c r="C45" i="25"/>
  <c r="C42" i="25"/>
  <c r="C41" i="25"/>
  <c r="C38" i="25"/>
  <c r="C37" i="25"/>
  <c r="C36" i="25"/>
  <c r="C102" i="25"/>
  <c r="C101" i="25"/>
  <c r="C100" i="25"/>
  <c r="C99" i="25"/>
  <c r="C98" i="25"/>
  <c r="C97" i="25"/>
  <c r="C87" i="25"/>
  <c r="C86" i="25"/>
  <c r="C85" i="25"/>
  <c r="C82" i="25"/>
  <c r="C81" i="25"/>
  <c r="C78" i="25"/>
  <c r="C77" i="25"/>
  <c r="C76" i="25"/>
  <c r="C65" i="25"/>
  <c r="C61" i="25"/>
  <c r="C59" i="25"/>
  <c r="C58" i="25"/>
  <c r="C57" i="25"/>
  <c r="C56" i="25"/>
  <c r="C55" i="25"/>
  <c r="C54" i="25"/>
  <c r="C53" i="25"/>
  <c r="C75" i="12"/>
  <c r="C74" i="12"/>
  <c r="C73" i="12"/>
  <c r="C64" i="12"/>
  <c r="C63" i="12"/>
  <c r="C62" i="12"/>
  <c r="C61" i="12"/>
  <c r="C60" i="12"/>
  <c r="C59" i="12"/>
  <c r="C58" i="12"/>
  <c r="C57" i="12"/>
  <c r="C56" i="12"/>
  <c r="C55" i="12"/>
  <c r="C54" i="12"/>
  <c r="C53" i="12"/>
  <c r="C52" i="12"/>
  <c r="C75" i="25"/>
  <c r="C74" i="25"/>
  <c r="C73" i="25"/>
  <c r="C72" i="25"/>
  <c r="C71" i="25"/>
  <c r="C70" i="25"/>
  <c r="C69" i="25"/>
  <c r="C68" i="25"/>
  <c r="C67" i="25"/>
  <c r="C66" i="25"/>
  <c r="M65" i="25"/>
  <c r="L65" i="25"/>
  <c r="K65" i="25"/>
  <c r="Q64" i="25" s="1"/>
  <c r="J65" i="25"/>
  <c r="C64" i="25"/>
  <c r="C63" i="25"/>
  <c r="C62" i="25"/>
  <c r="O53" i="25"/>
  <c r="N53" i="25"/>
  <c r="M53" i="25"/>
  <c r="L59" i="25" s="1"/>
  <c r="L53" i="25"/>
  <c r="K59" i="25" s="1"/>
  <c r="K53" i="25"/>
  <c r="Q52" i="25" s="1"/>
  <c r="J53" i="25"/>
  <c r="C52" i="25"/>
  <c r="P94" i="25"/>
  <c r="P91" i="25" s="1"/>
  <c r="L94" i="25"/>
  <c r="L91" i="25" s="1"/>
  <c r="J92"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39" i="25" l="1"/>
  <c r="C49" i="25" s="1"/>
  <c r="C107" i="25"/>
  <c r="C79" i="25" s="1"/>
  <c r="C15" i="25"/>
  <c r="C5" i="25"/>
  <c r="C14" i="25"/>
  <c r="J59" i="25"/>
  <c r="C48" i="25" l="1"/>
  <c r="C89" i="25"/>
  <c r="C88"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39" i="12"/>
  <c r="O235" i="12"/>
  <c r="O255" i="12" s="1"/>
  <c r="V264" i="12"/>
  <c r="M247" i="12"/>
  <c r="C69" i="12"/>
  <c r="Q248" i="12" l="1"/>
  <c r="T244" i="12"/>
  <c r="M249" i="12"/>
  <c r="S244" i="12"/>
  <c r="T248" i="12"/>
  <c r="V248" i="12"/>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V249" i="12"/>
  <c r="V253" i="12"/>
  <c r="V254" i="12" s="1"/>
  <c r="T249" i="12"/>
  <c r="T253" i="12"/>
  <c r="T254" i="12" s="1"/>
  <c r="U249"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S253" i="12" l="1"/>
  <c r="S254" i="12" s="1"/>
  <c r="R236" i="12"/>
  <c r="Q241" i="12"/>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Q46" authorId="0" shapeId="0" xr:uid="{412F9BCF-A223-4DBE-81B5-D4B1BD3DA51A}">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5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6"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58"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59"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63"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This is best if it is shearing to minimise the error in the wool growth.</t>
        </r>
      </text>
    </comment>
    <comment ref="H64"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5"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66"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9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9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9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8"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9"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List>
</comments>
</file>

<file path=xl/sharedStrings.xml><?xml version="1.0" encoding="utf-8"?>
<sst xmlns="http://schemas.openxmlformats.org/spreadsheetml/2006/main" count="539" uniqueCount="305">
  <si>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</si>
  <si>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</si>
  <si>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</si>
  <si>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</si>
  <si>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</si>
  <si>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</si>
  <si>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</si>
  <si>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</si>
  <si>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</si>
  <si>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</si>
  <si>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</si>
  <si>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</si>
  <si>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</si>
  <si>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</si>
  <si>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</si>
  <si>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</si>
  <si>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</si>
  <si>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</si>
  <si>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</si>
  <si>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</si>
  <si>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</si>
  <si>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</si>
  <si>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</si>
  <si>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</si>
  <si>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</si>
  <si>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</si>
  <si>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</si>
  <si>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</si>
  <si>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</si>
  <si>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</si>
  <si>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</si>
  <si>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</si>
  <si>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</si>
  <si>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</si>
  <si>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</si>
  <si>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</si>
  <si>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</si>
  <si>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</si>
  <si>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</si>
  <si>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</si>
  <si>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</si>
  <si>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</si>
  <si>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</si>
  <si>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</si>
  <si>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</si>
  <si>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</si>
  <si>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</si>
  <si>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</si>
  <si>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</si>
  <si>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</si>
  <si>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</si>
  <si>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</si>
  <si>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</si>
  <si>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</si>
  <si>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</si>
  <si>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</si>
  <si>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</si>
  <si>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</si>
  <si>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</si>
  <si>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</si>
  <si>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</si>
  <si>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</si>
  <si>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</si>
  <si>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</si>
  <si>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</si>
  <si>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</si>
  <si>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</si>
  <si>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</si>
  <si>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</si>
  <si>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</si>
  <si>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</si>
  <si>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</si>
  <si>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</si>
  <si>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</si>
  <si>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</si>
  <si>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</si>
  <si>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</si>
  <si>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</si>
  <si>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</si>
  <si>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</si>
  <si>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</si>
  <si>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</si>
  <si>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</si>
  <si>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</si>
  <si>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</si>
  <si>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</si>
  <si>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</si>
  <si>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</si>
  <si>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</si>
  <si>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</si>
  <si>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</si>
  <si>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</si>
  <si>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</si>
  <si>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</si>
  <si>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</si>
  <si>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</si>
  <si>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</si>
  <si>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</si>
  <si>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</si>
  <si>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</si>
  <si>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</si>
  <si>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</si>
  <si>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</si>
  <si>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</si>
  <si>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</si>
  <si>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</si>
  <si>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</si>
  <si>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</si>
  <si>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</si>
  <si>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</si>
  <si>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</si>
  <si>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</si>
  <si>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</si>
  <si>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</si>
  <si>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</si>
  <si>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</si>
  <si>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</si>
  <si>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</si>
  <si>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</si>
  <si>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</si>
  <si>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</si>
  <si>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</si>
  <si>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</si>
  <si>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</si>
  <si>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</si>
  <si>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</si>
  <si>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</si>
  <si>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</si>
  <si>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</si>
  <si>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</si>
  <si>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</si>
  <si>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</si>
  <si>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</si>
  <si>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</si>
  <si>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</si>
  <si>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</si>
  <si>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</si>
  <si>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</si>
  <si>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</si>
  <si>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</si>
  <si>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</si>
  <si>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</si>
  <si>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</si>
  <si>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</si>
  <si>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</si>
  <si>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</si>
  <si>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</si>
  <si>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</si>
  <si>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</si>
  <si>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</si>
  <si>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</si>
  <si>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</si>
  <si>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</si>
  <si>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</si>
  <si>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</si>
  <si>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</si>
  <si>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</si>
  <si>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</si>
  <si>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</si>
  <si>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</si>
  <si>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</si>
  <si>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</si>
  <si>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</si>
  <si>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</si>
  <si>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</si>
  <si>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</si>
  <si>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</si>
  <si>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</si>
  <si>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</si>
  <si>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</si>
  <si>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</si>
  <si>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</si>
  <si>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</si>
  <si>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</si>
  <si>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</si>
  <si>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</si>
  <si>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</si>
  <si>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</si>
  <si>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</si>
  <si>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</si>
  <si>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</si>
  <si>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</si>
  <si>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</si>
  <si>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</si>
  <si>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</si>
  <si>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</si>
  <si>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</si>
  <si>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</si>
  <si>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</si>
  <si>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</si>
  <si>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</si>
  <si>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</si>
  <si>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</si>
  <si>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</si>
  <si>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</si>
  <si>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</si>
  <si>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</si>
  <si>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</si>
  <si>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</si>
  <si>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</si>
  <si>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</si>
  <si>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</si>
  <si>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</si>
  <si>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</si>
  <si>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</si>
  <si>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</si>
  <si>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</si>
  <si>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</si>
  <si>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</si>
  <si>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</si>
  <si>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</si>
  <si>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</si>
  <si>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</si>
  <si>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</si>
  <si>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</si>
  <si>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</si>
  <si>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</si>
  <si>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</si>
  <si>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</si>
  <si>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</si>
  <si>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</si>
  <si>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</si>
  <si>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</si>
  <si>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</si>
  <si>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</si>
  <si>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</si>
  <si>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</si>
  <si>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</si>
  <si>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</si>
  <si>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</si>
  <si>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</si>
  <si>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</si>
  <si>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</si>
  <si>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</si>
  <si>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</si>
  <si>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</si>
  <si>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</si>
  <si>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</si>
  <si>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</si>
  <si>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</si>
  <si>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</si>
  <si>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</si>
  <si>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</si>
  <si>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</si>
  <si>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</si>
  <si>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</si>
  <si>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</si>
  <si>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</si>
  <si>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</si>
  <si>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</si>
  <si>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</si>
  <si>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</si>
  <si>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</si>
  <si>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</si>
  <si>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</si>
  <si>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</si>
  <si>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</si>
  <si>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</si>
  <si>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</si>
  <si>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</si>
  <si>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</si>
  <si>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</si>
  <si>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</si>
  <si>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</si>
  <si>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</si>
  <si>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</si>
  <si>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</si>
  <si>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</si>
  <si>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</si>
  <si>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</si>
  <si>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</si>
  <si>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</si>
  <si>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</si>
  <si>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</si>
  <si>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</si>
  <si>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</si>
  <si>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</si>
  <si>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</si>
  <si>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</si>
  <si>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</si>
  <si>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</si>
  <si>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</si>
  <si>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</si>
  <si>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</si>
  <si>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25Apr21: Deleted range names i_w1_len &amp; w3
9Apr21: Fix formatting (box) around k2 cluster definition.
30Mar21: Added inputs for % dry and number dams mated
2: 17Jul20-Added structural inputs table
1: 1Apr19-Created the version control table</t>
  </si>
  <si>
    <t>25Apr21: Moved inputs from Property.xlsx
                   Moved FVP &amp; N inputs from Stock
1: 1Apr19-Created the version control table</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</si>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</sst>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219075</xdr:colOff>
      <xdr:row>96</xdr:row>
      <xdr:rowOff>19050</xdr:rowOff>
    </xdr:from>
    <xdr:to>
      <xdr:col>24</xdr:col>
      <xdr:colOff>285750</xdr:colOff>
      <xdr:row>108</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opLeftCell="A35" workbookViewId="0">
      <selection activeCell="I62" sqref="I62:M62"/>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73" t="s">
        <v>69</v>
      </c>
      <c r="K18" s="174"/>
      <c r="L18" s="174"/>
      <c r="M18" s="174"/>
      <c r="N18" s="174"/>
      <c r="O18" s="174"/>
      <c r="P18" s="174"/>
      <c r="Q18" s="174"/>
      <c r="R18" s="174"/>
      <c r="S18" s="174"/>
      <c r="T18" s="175"/>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232</v>
      </c>
      <c r="I61" s="101" t="s">
        <v>262</v>
      </c>
      <c r="J61" s="101" t="s">
        <v>263</v>
      </c>
      <c r="K61" s="101" t="s">
        <v>264</v>
      </c>
      <c r="L61" s="101" t="s">
        <v>265</v>
      </c>
      <c r="M61" s="101" t="s">
        <v>281</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282</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12"/>
  <sheetViews>
    <sheetView topLeftCell="B267" workbookViewId="0">
      <selection activeCell="C305" sqref="C305"/>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73" t="s">
        <v>284</v>
      </c>
      <c r="K18" s="174"/>
      <c r="L18" s="174"/>
      <c r="M18" s="174"/>
      <c r="N18" s="174"/>
      <c r="O18" s="174"/>
      <c r="P18" s="174"/>
      <c r="Q18" s="174"/>
      <c r="R18" s="174"/>
      <c r="S18" s="174"/>
      <c r="T18" s="175"/>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76" t="s">
        <v>283</v>
      </c>
      <c r="K21" s="177"/>
      <c r="L21" s="177"/>
      <c r="M21" s="177"/>
      <c r="N21" s="177"/>
      <c r="O21" s="177"/>
      <c r="P21" s="177"/>
      <c r="Q21" s="177"/>
      <c r="R21" s="177"/>
      <c r="S21" s="177"/>
      <c r="T21" s="177"/>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5" si="0">INT($C$40)+3</f>
        <v>4</v>
      </c>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INT($C$91)+3</f>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INT($C$91)+3</f>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INT($C$91)+3</f>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INT($C$91)+3</f>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INT($C$91)+3</f>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INT($C$91)+3</f>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INT($C$91)+3</f>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INT($C$91)+3</f>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INT($C$91)+3</f>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INT($C$91)+3</f>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INT($C$91)+3</f>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INT($C$91)+3</f>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INT($C$91)+3</f>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INT($C$91)+3</f>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INT($C$91)+3</f>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INT($C$91)+3</f>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INT($C$91)+3</f>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INT($C$91)+3</f>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INT($C$140)+3</f>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INT($C$140)+3</f>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INT($C$140)+3</f>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INT($C$140)+3</f>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INT($C$140)+3</f>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INT($C$140)+3</f>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INT($C$140)+3</f>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INT($C$140)+3</f>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INT($C$140)+3</f>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INT($C$140)+3</f>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INT($C$140)+3</f>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INT($C$140)+3</f>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INT($C$140)+3</f>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INT($C$140)+3</f>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INT($C$140)+3</f>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INT($C$140)+3</f>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INT($C$140)+3</f>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INT($C$140)+3</f>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INT($C$140)+3</f>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INT($C$140)+3</f>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INT($C$140)+3</f>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INT($C$140)+3</f>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INT($C$140)+3</f>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INT($C$140)+3</f>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INT($C$140)+3</f>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INT($C$140)+3</f>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INT($C$140)+3</f>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INT($C$140)+3</f>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INT($C$140)+3</f>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INT($C$140)+3</f>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INT($C$140)+3</f>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INT($C$140)+3</f>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INT($C$140)+3</f>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INT($C$140)+3</f>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INT($C$140)+3</f>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INT($C$140)+3</f>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INT($C$140)+3</f>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INT($C$140)+3</f>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INT($C$140)+3</f>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INT($C$140)+3</f>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INT($C$140)+3</f>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INT($C$140)+3</f>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INT($C$140)+3</f>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INT($C$140)+3</f>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INT($C$140)+3</f>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INT($C$140)+3</f>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INT($C$140)+3</f>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INT($C$140)+3</f>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INT($C$140)+3</f>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INT($C$140)+3</f>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LEFT(L$210,LEN(L$210)-1)&amp;$K211</f>
        <v>NM-1</v>
      </c>
      <c r="M211" s="156" t="str">
        <f>LEFT(M$210,LEN(M$210)-1)&amp;$K211</f>
        <v>00-1</v>
      </c>
      <c r="N211" s="157" t="str">
        <f>LEFT(N$210,LEN(N$210)-1)&amp;$K211</f>
        <v>11-1</v>
      </c>
      <c r="O211" s="157" t="str">
        <f>LEFT(O$210,LEN(O$210)-1)&amp;$K211</f>
        <v>22-1</v>
      </c>
      <c r="P211" s="157" t="str">
        <f>LEFT(P$210,LEN(P$210)-1)&amp;$K211</f>
        <v>33-1</v>
      </c>
      <c r="Q211" s="157" t="str">
        <f>LEFT(Q$210,LEN(Q$210)-1)&amp;$K211</f>
        <v>21-1</v>
      </c>
      <c r="R211" s="157" t="str">
        <f>LEFT(R$210,LEN(R$210)-1)&amp;$K211</f>
        <v>32-1</v>
      </c>
      <c r="S211" s="157" t="str">
        <f>LEFT(S$210,LEN(S$210)-1)&amp;$K211</f>
        <v>31-1</v>
      </c>
      <c r="T211" s="157" t="str">
        <f>LEFT(T$210,LEN(T$210)-1)&amp;$K211</f>
        <v>10-1</v>
      </c>
      <c r="U211" s="157" t="str">
        <f>LEFT(U$210,LEN(U$210)-1)&amp;$K211</f>
        <v>20-1</v>
      </c>
      <c r="V211" s="158" t="str">
        <f>LEFT(V$210,LEN(V$210)-1)&amp;$K211</f>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LEFT(L$210,LEN(L$210)-1)&amp;$K212</f>
        <v>NM-2</v>
      </c>
      <c r="M212" s="160" t="str">
        <f>LEFT(M$210,LEN(M$210)-1)&amp;$K212</f>
        <v>00-2</v>
      </c>
      <c r="N212" s="161" t="str">
        <f>LEFT(N$210,LEN(N$210)-1)&amp;$K212</f>
        <v>11-2</v>
      </c>
      <c r="O212" s="161" t="str">
        <f>LEFT(O$210,LEN(O$210)-1)&amp;$K212</f>
        <v>22-2</v>
      </c>
      <c r="P212" s="161" t="str">
        <f>LEFT(P$210,LEN(P$210)-1)&amp;$K212</f>
        <v>33-2</v>
      </c>
      <c r="Q212" s="161" t="str">
        <f>LEFT(Q$210,LEN(Q$210)-1)&amp;$K212</f>
        <v>21-2</v>
      </c>
      <c r="R212" s="161" t="str">
        <f>LEFT(R$210,LEN(R$210)-1)&amp;$K212</f>
        <v>32-2</v>
      </c>
      <c r="S212" s="161" t="str">
        <f>LEFT(S$210,LEN(S$210)-1)&amp;$K212</f>
        <v>31-2</v>
      </c>
      <c r="T212" s="161" t="str">
        <f>LEFT(T$210,LEN(T$210)-1)&amp;$K212</f>
        <v>10-2</v>
      </c>
      <c r="U212" s="161" t="str">
        <f>LEFT(U$210,LEN(U$210)-1)&amp;$K212</f>
        <v>20-2</v>
      </c>
      <c r="V212" s="162" t="str">
        <f>LEFT(V$210,LEN(V$210)-1)&amp;$K212</f>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INT($C$140)+3</f>
        <v>4</v>
      </c>
      <c r="D215" s="4"/>
      <c r="E215" s="5"/>
      <c r="F215" s="5"/>
      <c r="G215" s="4"/>
      <c r="H215" s="64" t="s">
        <v>142</v>
      </c>
      <c r="I215" s="57">
        <v>0</v>
      </c>
      <c r="J215" s="57">
        <v>0</v>
      </c>
      <c r="K215" s="61">
        <v>0</v>
      </c>
      <c r="L215" s="61">
        <v>0</v>
      </c>
      <c r="M215" s="31">
        <v>2</v>
      </c>
      <c r="N215" s="165">
        <f>M215</f>
        <v>2</v>
      </c>
      <c r="O215" s="165">
        <f>N215</f>
        <v>2</v>
      </c>
      <c r="P215" s="165">
        <f>O215</f>
        <v>2</v>
      </c>
      <c r="Q215" s="165">
        <f>P215</f>
        <v>2</v>
      </c>
      <c r="R215" s="165">
        <f>Q215</f>
        <v>2</v>
      </c>
      <c r="S215" s="165">
        <f>R215</f>
        <v>2</v>
      </c>
      <c r="T215" s="165">
        <f>S215</f>
        <v>2</v>
      </c>
      <c r="U215" s="165">
        <f>T215</f>
        <v>2</v>
      </c>
      <c r="V215" s="165">
        <f>U215</f>
        <v>2</v>
      </c>
      <c r="W215" s="2"/>
      <c r="X215" s="4"/>
      <c r="Y215" s="16"/>
      <c r="Z215" s="1"/>
      <c r="AA215" s="1"/>
      <c r="AB215" s="1"/>
    </row>
    <row r="216" spans="1:30" s="122" customFormat="1" outlineLevel="3" x14ac:dyDescent="0.25">
      <c r="A216" s="1"/>
      <c r="B216" s="33"/>
      <c r="C216" s="73">
        <f>INT($C$140)+3</f>
        <v>4</v>
      </c>
      <c r="D216" s="4"/>
      <c r="E216" s="5"/>
      <c r="F216" s="5"/>
      <c r="G216" s="4"/>
      <c r="H216" s="64" t="s">
        <v>143</v>
      </c>
      <c r="I216" s="103" t="s">
        <v>178</v>
      </c>
      <c r="J216" s="103" t="s">
        <v>181</v>
      </c>
      <c r="K216" s="56">
        <v>1</v>
      </c>
      <c r="L216" s="56">
        <v>0</v>
      </c>
      <c r="M216" s="168">
        <f>M215</f>
        <v>2</v>
      </c>
      <c r="N216" s="166">
        <f>M216</f>
        <v>2</v>
      </c>
      <c r="O216" s="166">
        <f>N216</f>
        <v>2</v>
      </c>
      <c r="P216" s="166">
        <f>O216</f>
        <v>2</v>
      </c>
      <c r="Q216" s="166">
        <f>P216</f>
        <v>2</v>
      </c>
      <c r="R216" s="166">
        <f>Q216</f>
        <v>2</v>
      </c>
      <c r="S216" s="166">
        <f>R216</f>
        <v>2</v>
      </c>
      <c r="T216" s="166">
        <f>S216</f>
        <v>2</v>
      </c>
      <c r="U216" s="166">
        <f>T216</f>
        <v>2</v>
      </c>
      <c r="V216" s="166">
        <f>U216</f>
        <v>2</v>
      </c>
      <c r="W216" s="2"/>
      <c r="X216" s="4"/>
      <c r="Y216" s="16"/>
      <c r="Z216" s="1"/>
      <c r="AA216" s="1"/>
      <c r="AB216" s="1"/>
    </row>
    <row r="217" spans="1:30" s="122" customFormat="1" outlineLevel="3" x14ac:dyDescent="0.25">
      <c r="A217" s="1"/>
      <c r="B217" s="33"/>
      <c r="C217" s="73">
        <f>INT($C$140)+3</f>
        <v>4</v>
      </c>
      <c r="D217" s="4"/>
      <c r="E217" s="5"/>
      <c r="F217" s="5"/>
      <c r="G217" s="4"/>
      <c r="H217" s="64"/>
      <c r="I217" s="103"/>
      <c r="J217" s="103"/>
      <c r="K217" s="56">
        <v>2</v>
      </c>
      <c r="L217" s="56">
        <v>0</v>
      </c>
      <c r="M217" s="168">
        <f>M216</f>
        <v>2</v>
      </c>
      <c r="N217" s="166">
        <f>M217</f>
        <v>2</v>
      </c>
      <c r="O217" s="166">
        <f>N217</f>
        <v>2</v>
      </c>
      <c r="P217" s="166">
        <f>O217</f>
        <v>2</v>
      </c>
      <c r="Q217" s="166">
        <f>P217</f>
        <v>2</v>
      </c>
      <c r="R217" s="166">
        <f>Q217</f>
        <v>2</v>
      </c>
      <c r="S217" s="166">
        <f>R217</f>
        <v>2</v>
      </c>
      <c r="T217" s="166">
        <f>S217</f>
        <v>2</v>
      </c>
      <c r="U217" s="166">
        <f>T217</f>
        <v>2</v>
      </c>
      <c r="V217" s="166">
        <f>U217</f>
        <v>2</v>
      </c>
      <c r="W217" s="2"/>
      <c r="X217" s="4"/>
      <c r="Y217" s="16"/>
      <c r="Z217" s="1"/>
      <c r="AA217" s="1"/>
      <c r="AB217" s="1"/>
    </row>
    <row r="218" spans="1:30" s="122" customFormat="1" outlineLevel="3" x14ac:dyDescent="0.25">
      <c r="A218" s="1"/>
      <c r="B218" s="33"/>
      <c r="C218" s="73">
        <f>INT($C$140)+3</f>
        <v>4</v>
      </c>
      <c r="D218" s="4"/>
      <c r="E218" s="5"/>
      <c r="F218" s="5"/>
      <c r="G218" s="4"/>
      <c r="H218" s="64" t="s">
        <v>148</v>
      </c>
      <c r="I218" s="103"/>
      <c r="J218" s="103"/>
      <c r="K218" s="56">
        <v>3</v>
      </c>
      <c r="L218" s="56">
        <v>0</v>
      </c>
      <c r="M218" s="168">
        <f>M217</f>
        <v>2</v>
      </c>
      <c r="N218" s="166">
        <f>M218</f>
        <v>2</v>
      </c>
      <c r="O218" s="166">
        <f>N218</f>
        <v>2</v>
      </c>
      <c r="P218" s="166">
        <f>O218</f>
        <v>2</v>
      </c>
      <c r="Q218" s="166">
        <f>P218</f>
        <v>2</v>
      </c>
      <c r="R218" s="166">
        <f>Q218</f>
        <v>2</v>
      </c>
      <c r="S218" s="166">
        <f>R218</f>
        <v>2</v>
      </c>
      <c r="T218" s="166">
        <f>S218</f>
        <v>2</v>
      </c>
      <c r="U218" s="166">
        <f>T218</f>
        <v>2</v>
      </c>
      <c r="V218" s="166">
        <f>U218</f>
        <v>2</v>
      </c>
      <c r="W218" s="2"/>
      <c r="X218" s="4"/>
      <c r="Y218" s="16"/>
      <c r="Z218" s="1"/>
      <c r="AA218" s="1"/>
      <c r="AB218" s="1"/>
    </row>
    <row r="219" spans="1:30" s="122" customFormat="1" outlineLevel="3" x14ac:dyDescent="0.25">
      <c r="A219" s="1"/>
      <c r="B219" s="33"/>
      <c r="C219" s="73">
        <f>INT($C$140)+3</f>
        <v>4</v>
      </c>
      <c r="D219" s="4"/>
      <c r="E219" s="5"/>
      <c r="F219" s="5"/>
      <c r="G219" s="4"/>
      <c r="H219" s="113" t="s">
        <v>150</v>
      </c>
      <c r="I219" s="103"/>
      <c r="J219" s="103"/>
      <c r="K219" s="63">
        <v>4</v>
      </c>
      <c r="L219" s="63">
        <v>0</v>
      </c>
      <c r="M219" s="169">
        <f>M218</f>
        <v>2</v>
      </c>
      <c r="N219" s="167">
        <f>M219</f>
        <v>2</v>
      </c>
      <c r="O219" s="167">
        <f>N219</f>
        <v>2</v>
      </c>
      <c r="P219" s="167">
        <f>O219</f>
        <v>2</v>
      </c>
      <c r="Q219" s="167">
        <f>P219</f>
        <v>2</v>
      </c>
      <c r="R219" s="167">
        <f>Q219</f>
        <v>2</v>
      </c>
      <c r="S219" s="167">
        <f>R219</f>
        <v>2</v>
      </c>
      <c r="T219" s="167">
        <f>S219</f>
        <v>2</v>
      </c>
      <c r="U219" s="167">
        <f>T219</f>
        <v>2</v>
      </c>
      <c r="V219" s="167">
        <f>U219</f>
        <v>2</v>
      </c>
      <c r="W219" s="2"/>
      <c r="X219" s="4"/>
      <c r="Y219" s="16"/>
      <c r="Z219" s="1"/>
      <c r="AA219" s="1"/>
      <c r="AB219" s="1"/>
    </row>
    <row r="220" spans="1:30" s="122" customFormat="1" outlineLevel="3" x14ac:dyDescent="0.25">
      <c r="A220" s="1"/>
      <c r="B220" s="33"/>
      <c r="C220" s="73">
        <f>INT($C$140)+3</f>
        <v>4</v>
      </c>
      <c r="D220" s="4"/>
      <c r="E220" s="5"/>
      <c r="F220" s="5"/>
      <c r="G220" s="4"/>
      <c r="H220" s="113" t="s">
        <v>149</v>
      </c>
      <c r="I220" s="79"/>
      <c r="J220" s="61">
        <v>1</v>
      </c>
      <c r="K220" s="61">
        <v>0</v>
      </c>
      <c r="L220" s="61">
        <v>0</v>
      </c>
      <c r="M220" s="170">
        <f>M219</f>
        <v>2</v>
      </c>
      <c r="N220" s="165">
        <f>M220</f>
        <v>2</v>
      </c>
      <c r="O220" s="165">
        <f>N220</f>
        <v>2</v>
      </c>
      <c r="P220" s="165">
        <f>O220</f>
        <v>2</v>
      </c>
      <c r="Q220" s="165">
        <f>P220</f>
        <v>2</v>
      </c>
      <c r="R220" s="165">
        <f>Q220</f>
        <v>2</v>
      </c>
      <c r="S220" s="165">
        <f>R220</f>
        <v>2</v>
      </c>
      <c r="T220" s="165">
        <f>S220</f>
        <v>2</v>
      </c>
      <c r="U220" s="165">
        <f>T220</f>
        <v>2</v>
      </c>
      <c r="V220" s="165">
        <f>U220</f>
        <v>2</v>
      </c>
      <c r="W220" s="2"/>
      <c r="X220" s="4"/>
      <c r="Y220" s="16"/>
      <c r="Z220" s="1"/>
      <c r="AA220" s="1"/>
      <c r="AB220" s="1"/>
    </row>
    <row r="221" spans="1:30" s="122" customFormat="1" outlineLevel="3" x14ac:dyDescent="0.25">
      <c r="A221" s="1"/>
      <c r="B221" s="33"/>
      <c r="C221" s="73">
        <f>INT($C$140)+3</f>
        <v>4</v>
      </c>
      <c r="D221" s="4"/>
      <c r="E221" s="5"/>
      <c r="F221" s="5"/>
      <c r="G221" s="4"/>
      <c r="H221" s="113" t="s">
        <v>151</v>
      </c>
      <c r="I221" s="79"/>
      <c r="J221" s="56" t="s">
        <v>182</v>
      </c>
      <c r="K221" s="56">
        <v>1</v>
      </c>
      <c r="L221" s="56">
        <v>0</v>
      </c>
      <c r="M221" s="168">
        <f>M220</f>
        <v>2</v>
      </c>
      <c r="N221" s="166">
        <f>M221</f>
        <v>2</v>
      </c>
      <c r="O221" s="166">
        <f>N221</f>
        <v>2</v>
      </c>
      <c r="P221" s="166">
        <f>O221</f>
        <v>2</v>
      </c>
      <c r="Q221" s="166">
        <f>P221</f>
        <v>2</v>
      </c>
      <c r="R221" s="166">
        <f>Q221</f>
        <v>2</v>
      </c>
      <c r="S221" s="166">
        <f>R221</f>
        <v>2</v>
      </c>
      <c r="T221" s="166">
        <f>S221</f>
        <v>2</v>
      </c>
      <c r="U221" s="166">
        <f>T221</f>
        <v>2</v>
      </c>
      <c r="V221" s="166">
        <f>U221</f>
        <v>2</v>
      </c>
      <c r="W221" s="2"/>
      <c r="X221" s="4"/>
      <c r="Y221" s="16"/>
      <c r="Z221" s="1"/>
      <c r="AA221" s="1"/>
      <c r="AB221" s="1"/>
    </row>
    <row r="222" spans="1:30" s="122" customFormat="1" outlineLevel="3" x14ac:dyDescent="0.25">
      <c r="A222" s="1"/>
      <c r="B222" s="33"/>
      <c r="C222" s="73">
        <f>INT($C$140)+3</f>
        <v>4</v>
      </c>
      <c r="D222" s="4"/>
      <c r="E222" s="5"/>
      <c r="F222" s="5"/>
      <c r="G222" s="4"/>
      <c r="H222" s="26"/>
      <c r="I222" s="79"/>
      <c r="J222" s="56"/>
      <c r="K222" s="56">
        <v>2</v>
      </c>
      <c r="L222" s="56">
        <v>0</v>
      </c>
      <c r="M222" s="168">
        <f>M221</f>
        <v>2</v>
      </c>
      <c r="N222" s="166">
        <f>M222</f>
        <v>2</v>
      </c>
      <c r="O222" s="166">
        <f>N222</f>
        <v>2</v>
      </c>
      <c r="P222" s="166">
        <f>O222</f>
        <v>2</v>
      </c>
      <c r="Q222" s="166">
        <f>P222</f>
        <v>2</v>
      </c>
      <c r="R222" s="166">
        <f>Q222</f>
        <v>2</v>
      </c>
      <c r="S222" s="166">
        <f>R222</f>
        <v>2</v>
      </c>
      <c r="T222" s="166">
        <f>S222</f>
        <v>2</v>
      </c>
      <c r="U222" s="166">
        <f>T222</f>
        <v>2</v>
      </c>
      <c r="V222" s="166">
        <f>U222</f>
        <v>2</v>
      </c>
      <c r="W222" s="2"/>
      <c r="X222" s="4"/>
      <c r="Y222" s="16"/>
      <c r="Z222" s="1"/>
      <c r="AA222" s="1"/>
      <c r="AB222" s="1"/>
    </row>
    <row r="223" spans="1:30" s="122" customFormat="1" outlineLevel="3" x14ac:dyDescent="0.25">
      <c r="A223" s="1"/>
      <c r="B223" s="33"/>
      <c r="C223" s="73">
        <f>INT($C$140)+3</f>
        <v>4</v>
      </c>
      <c r="D223" s="4"/>
      <c r="E223" s="5"/>
      <c r="F223" s="5"/>
      <c r="G223" s="4"/>
      <c r="H223" s="26"/>
      <c r="I223" s="79"/>
      <c r="J223" s="56"/>
      <c r="K223" s="56">
        <v>3</v>
      </c>
      <c r="L223" s="56">
        <v>0</v>
      </c>
      <c r="M223" s="168">
        <f>M222</f>
        <v>2</v>
      </c>
      <c r="N223" s="166">
        <f>M223</f>
        <v>2</v>
      </c>
      <c r="O223" s="166">
        <f>N223</f>
        <v>2</v>
      </c>
      <c r="P223" s="166">
        <f>O223</f>
        <v>2</v>
      </c>
      <c r="Q223" s="166">
        <f>P223</f>
        <v>2</v>
      </c>
      <c r="R223" s="166">
        <f>Q223</f>
        <v>2</v>
      </c>
      <c r="S223" s="166">
        <f>R223</f>
        <v>2</v>
      </c>
      <c r="T223" s="166">
        <f>S223</f>
        <v>2</v>
      </c>
      <c r="U223" s="166">
        <f>T223</f>
        <v>2</v>
      </c>
      <c r="V223" s="166">
        <f>U223</f>
        <v>2</v>
      </c>
      <c r="W223" s="2"/>
      <c r="X223" s="4"/>
      <c r="Y223" s="16"/>
      <c r="Z223" s="1"/>
      <c r="AA223" s="1"/>
      <c r="AB223" s="1"/>
    </row>
    <row r="224" spans="1:30" s="122" customFormat="1" outlineLevel="3" x14ac:dyDescent="0.25">
      <c r="A224" s="1"/>
      <c r="B224" s="33"/>
      <c r="C224" s="73">
        <f>INT($C$140)+3</f>
        <v>4</v>
      </c>
      <c r="D224" s="4"/>
      <c r="E224" s="5"/>
      <c r="F224" s="5"/>
      <c r="G224" s="4"/>
      <c r="H224" s="26"/>
      <c r="I224" s="79"/>
      <c r="J224" s="63"/>
      <c r="K224" s="63">
        <v>4</v>
      </c>
      <c r="L224" s="63">
        <v>0</v>
      </c>
      <c r="M224" s="169">
        <f>M223</f>
        <v>2</v>
      </c>
      <c r="N224" s="167">
        <f>M224</f>
        <v>2</v>
      </c>
      <c r="O224" s="167">
        <f>N224</f>
        <v>2</v>
      </c>
      <c r="P224" s="167">
        <f>O224</f>
        <v>2</v>
      </c>
      <c r="Q224" s="167">
        <f>P224</f>
        <v>2</v>
      </c>
      <c r="R224" s="167">
        <f>Q224</f>
        <v>2</v>
      </c>
      <c r="S224" s="167">
        <f>R224</f>
        <v>2</v>
      </c>
      <c r="T224" s="167">
        <f>S224</f>
        <v>2</v>
      </c>
      <c r="U224" s="167">
        <f>T224</f>
        <v>2</v>
      </c>
      <c r="V224" s="167">
        <f>U224</f>
        <v>2</v>
      </c>
      <c r="W224" s="2"/>
      <c r="X224" s="4"/>
      <c r="Y224" s="16"/>
      <c r="Z224" s="1"/>
      <c r="AA224" s="1"/>
      <c r="AB224" s="1"/>
    </row>
    <row r="225" spans="1:28" s="122" customFormat="1" outlineLevel="3" x14ac:dyDescent="0.25">
      <c r="A225" s="1"/>
      <c r="B225" s="33"/>
      <c r="C225" s="73">
        <f>INT($C$140)+3</f>
        <v>4</v>
      </c>
      <c r="D225" s="4"/>
      <c r="E225" s="5"/>
      <c r="F225" s="5"/>
      <c r="G225" s="4"/>
      <c r="H225" s="26"/>
      <c r="I225" s="103"/>
      <c r="J225" s="61">
        <v>2</v>
      </c>
      <c r="K225" s="61">
        <v>0</v>
      </c>
      <c r="L225" s="61">
        <v>0</v>
      </c>
      <c r="M225" s="170">
        <f>M224</f>
        <v>2</v>
      </c>
      <c r="N225" s="165">
        <f>M225</f>
        <v>2</v>
      </c>
      <c r="O225" s="165">
        <f>N225</f>
        <v>2</v>
      </c>
      <c r="P225" s="165">
        <f>O225</f>
        <v>2</v>
      </c>
      <c r="Q225" s="165">
        <f>P225</f>
        <v>2</v>
      </c>
      <c r="R225" s="165">
        <f>Q225</f>
        <v>2</v>
      </c>
      <c r="S225" s="165">
        <f>R225</f>
        <v>2</v>
      </c>
      <c r="T225" s="165">
        <f>S225</f>
        <v>2</v>
      </c>
      <c r="U225" s="165">
        <f>T225</f>
        <v>2</v>
      </c>
      <c r="V225" s="165">
        <f>U225</f>
        <v>2</v>
      </c>
      <c r="W225" s="2"/>
      <c r="X225" s="4"/>
      <c r="Y225" s="16"/>
      <c r="Z225" s="1"/>
      <c r="AA225" s="1"/>
      <c r="AB225" s="1"/>
    </row>
    <row r="226" spans="1:28" s="122" customFormat="1" outlineLevel="3" x14ac:dyDescent="0.25">
      <c r="A226" s="1"/>
      <c r="B226" s="33"/>
      <c r="C226" s="73">
        <f>INT($C$140)+3</f>
        <v>4</v>
      </c>
      <c r="D226" s="4"/>
      <c r="E226" s="5"/>
      <c r="F226" s="5"/>
      <c r="G226" s="4"/>
      <c r="H226" s="26"/>
      <c r="I226" s="103"/>
      <c r="J226" s="56" t="s">
        <v>47</v>
      </c>
      <c r="K226" s="56">
        <v>1</v>
      </c>
      <c r="L226" s="56">
        <v>0</v>
      </c>
      <c r="M226" s="168">
        <f>M225</f>
        <v>2</v>
      </c>
      <c r="N226" s="166">
        <f>M226</f>
        <v>2</v>
      </c>
      <c r="O226" s="166">
        <f>N226</f>
        <v>2</v>
      </c>
      <c r="P226" s="166">
        <f>O226</f>
        <v>2</v>
      </c>
      <c r="Q226" s="166">
        <f>P226</f>
        <v>2</v>
      </c>
      <c r="R226" s="166">
        <f>Q226</f>
        <v>2</v>
      </c>
      <c r="S226" s="166">
        <f>R226</f>
        <v>2</v>
      </c>
      <c r="T226" s="166">
        <f>S226</f>
        <v>2</v>
      </c>
      <c r="U226" s="166">
        <f>T226</f>
        <v>2</v>
      </c>
      <c r="V226" s="166">
        <f>U226</f>
        <v>2</v>
      </c>
      <c r="W226" s="2"/>
      <c r="X226" s="4"/>
      <c r="Y226" s="16"/>
      <c r="Z226" s="1"/>
      <c r="AA226" s="1"/>
      <c r="AB226" s="1"/>
    </row>
    <row r="227" spans="1:28" s="122" customFormat="1" outlineLevel="3" x14ac:dyDescent="0.25">
      <c r="A227" s="1"/>
      <c r="B227" s="33"/>
      <c r="C227" s="73">
        <f>INT($C$140)+3</f>
        <v>4</v>
      </c>
      <c r="D227" s="4"/>
      <c r="E227" s="5"/>
      <c r="F227" s="5"/>
      <c r="G227" s="4"/>
      <c r="H227" s="26"/>
      <c r="I227" s="103"/>
      <c r="J227" s="56"/>
      <c r="K227" s="56">
        <v>2</v>
      </c>
      <c r="L227" s="56">
        <v>0</v>
      </c>
      <c r="M227" s="168">
        <f>M226</f>
        <v>2</v>
      </c>
      <c r="N227" s="166">
        <f>M227</f>
        <v>2</v>
      </c>
      <c r="O227" s="166">
        <f>N227</f>
        <v>2</v>
      </c>
      <c r="P227" s="166">
        <f>O227</f>
        <v>2</v>
      </c>
      <c r="Q227" s="166">
        <f>P227</f>
        <v>2</v>
      </c>
      <c r="R227" s="166">
        <f>Q227</f>
        <v>2</v>
      </c>
      <c r="S227" s="166">
        <f>R227</f>
        <v>2</v>
      </c>
      <c r="T227" s="166">
        <f>S227</f>
        <v>2</v>
      </c>
      <c r="U227" s="166">
        <f>T227</f>
        <v>2</v>
      </c>
      <c r="V227" s="166">
        <f>U227</f>
        <v>2</v>
      </c>
      <c r="W227" s="2"/>
      <c r="X227" s="4"/>
      <c r="Y227" s="16"/>
      <c r="Z227" s="1"/>
      <c r="AA227" s="1"/>
      <c r="AB227" s="1"/>
    </row>
    <row r="228" spans="1:28" s="122" customFormat="1" outlineLevel="3" x14ac:dyDescent="0.25">
      <c r="A228" s="1"/>
      <c r="B228" s="33"/>
      <c r="C228" s="73">
        <f>INT($C$140)+3</f>
        <v>4</v>
      </c>
      <c r="D228" s="4"/>
      <c r="E228" s="5"/>
      <c r="F228" s="5"/>
      <c r="G228" s="4"/>
      <c r="H228" s="26"/>
      <c r="I228" s="103"/>
      <c r="J228" s="56"/>
      <c r="K228" s="56">
        <v>3</v>
      </c>
      <c r="L228" s="56">
        <v>0</v>
      </c>
      <c r="M228" s="168">
        <f>M227</f>
        <v>2</v>
      </c>
      <c r="N228" s="166">
        <f>M228</f>
        <v>2</v>
      </c>
      <c r="O228" s="166">
        <f>N228</f>
        <v>2</v>
      </c>
      <c r="P228" s="166">
        <f>O228</f>
        <v>2</v>
      </c>
      <c r="Q228" s="166">
        <f>P228</f>
        <v>2</v>
      </c>
      <c r="R228" s="166">
        <f>Q228</f>
        <v>2</v>
      </c>
      <c r="S228" s="166">
        <f>R228</f>
        <v>2</v>
      </c>
      <c r="T228" s="166">
        <f>S228</f>
        <v>2</v>
      </c>
      <c r="U228" s="166">
        <f>T228</f>
        <v>2</v>
      </c>
      <c r="V228" s="166">
        <f>U228</f>
        <v>2</v>
      </c>
      <c r="W228" s="2"/>
      <c r="X228" s="4"/>
      <c r="Y228" s="16"/>
      <c r="Z228" s="1"/>
      <c r="AA228" s="1"/>
      <c r="AB228" s="1"/>
    </row>
    <row r="229" spans="1:28" s="122" customFormat="1" outlineLevel="3" x14ac:dyDescent="0.25">
      <c r="A229" s="1"/>
      <c r="B229" s="33"/>
      <c r="C229" s="73">
        <f>INT($C$140)+3</f>
        <v>4</v>
      </c>
      <c r="D229" s="4"/>
      <c r="E229" s="5"/>
      <c r="F229" s="5"/>
      <c r="G229" s="4"/>
      <c r="H229" s="26"/>
      <c r="I229" s="103"/>
      <c r="J229" s="63"/>
      <c r="K229" s="63">
        <v>4</v>
      </c>
      <c r="L229" s="63">
        <v>0</v>
      </c>
      <c r="M229" s="169">
        <f>M228</f>
        <v>2</v>
      </c>
      <c r="N229" s="167">
        <f>M229</f>
        <v>2</v>
      </c>
      <c r="O229" s="167">
        <f>N229</f>
        <v>2</v>
      </c>
      <c r="P229" s="167">
        <f>O229</f>
        <v>2</v>
      </c>
      <c r="Q229" s="167">
        <f>P229</f>
        <v>2</v>
      </c>
      <c r="R229" s="167">
        <f>Q229</f>
        <v>2</v>
      </c>
      <c r="S229" s="167">
        <f>R229</f>
        <v>2</v>
      </c>
      <c r="T229" s="167">
        <f>S229</f>
        <v>2</v>
      </c>
      <c r="U229" s="167">
        <f>T229</f>
        <v>2</v>
      </c>
      <c r="V229" s="167">
        <f>U229</f>
        <v>2</v>
      </c>
      <c r="W229" s="2"/>
      <c r="X229" s="4"/>
      <c r="Y229" s="16"/>
      <c r="Z229" s="1"/>
      <c r="AA229" s="1"/>
      <c r="AB229" s="1"/>
    </row>
    <row r="230" spans="1:28" s="122" customFormat="1" outlineLevel="3" x14ac:dyDescent="0.25">
      <c r="A230" s="1"/>
      <c r="B230" s="33"/>
      <c r="C230" s="73">
        <f>INT($C$140)+3</f>
        <v>4</v>
      </c>
      <c r="D230" s="4"/>
      <c r="E230" s="5"/>
      <c r="F230" s="5"/>
      <c r="G230" s="4"/>
      <c r="H230" s="26"/>
      <c r="I230" s="79"/>
      <c r="J230" s="61">
        <v>3</v>
      </c>
      <c r="K230" s="61">
        <v>0</v>
      </c>
      <c r="L230" s="61">
        <v>0</v>
      </c>
      <c r="M230" s="170">
        <f>M229</f>
        <v>2</v>
      </c>
      <c r="N230" s="165">
        <f>M230</f>
        <v>2</v>
      </c>
      <c r="O230" s="165">
        <f>N230</f>
        <v>2</v>
      </c>
      <c r="P230" s="165">
        <f>O230</f>
        <v>2</v>
      </c>
      <c r="Q230" s="165">
        <f>P230</f>
        <v>2</v>
      </c>
      <c r="R230" s="165">
        <f>Q230</f>
        <v>2</v>
      </c>
      <c r="S230" s="165">
        <f>R230</f>
        <v>2</v>
      </c>
      <c r="T230" s="165">
        <f>S230</f>
        <v>2</v>
      </c>
      <c r="U230" s="165">
        <f>T230</f>
        <v>2</v>
      </c>
      <c r="V230" s="165">
        <f>U230</f>
        <v>2</v>
      </c>
      <c r="W230" s="2"/>
      <c r="X230" s="4"/>
      <c r="Y230" s="16"/>
      <c r="Z230" s="1"/>
      <c r="AA230" s="1"/>
      <c r="AB230" s="1"/>
    </row>
    <row r="231" spans="1:28" s="122" customFormat="1" outlineLevel="3" x14ac:dyDescent="0.25">
      <c r="A231" s="1"/>
      <c r="B231" s="33"/>
      <c r="C231" s="73">
        <f>INT($C$140)+3</f>
        <v>4</v>
      </c>
      <c r="D231" s="4"/>
      <c r="E231" s="5"/>
      <c r="F231" s="5"/>
      <c r="G231" s="4"/>
      <c r="H231" s="26"/>
      <c r="I231" s="79"/>
      <c r="J231" s="56" t="s">
        <v>183</v>
      </c>
      <c r="K231" s="56">
        <v>1</v>
      </c>
      <c r="L231" s="56">
        <v>0</v>
      </c>
      <c r="M231" s="168">
        <f>M230</f>
        <v>2</v>
      </c>
      <c r="N231" s="166">
        <f>M231</f>
        <v>2</v>
      </c>
      <c r="O231" s="166">
        <f>N231</f>
        <v>2</v>
      </c>
      <c r="P231" s="166">
        <f>O231</f>
        <v>2</v>
      </c>
      <c r="Q231" s="166">
        <f>P231</f>
        <v>2</v>
      </c>
      <c r="R231" s="166">
        <f>Q231</f>
        <v>2</v>
      </c>
      <c r="S231" s="166">
        <f>R231</f>
        <v>2</v>
      </c>
      <c r="T231" s="166">
        <f>S231</f>
        <v>2</v>
      </c>
      <c r="U231" s="166">
        <f>T231</f>
        <v>2</v>
      </c>
      <c r="V231" s="166">
        <f>U231</f>
        <v>2</v>
      </c>
      <c r="W231" s="2"/>
      <c r="X231" s="4"/>
      <c r="Y231" s="16"/>
      <c r="Z231" s="1"/>
      <c r="AA231" s="1"/>
      <c r="AB231" s="1"/>
    </row>
    <row r="232" spans="1:28" s="122" customFormat="1" outlineLevel="3" x14ac:dyDescent="0.25">
      <c r="A232" s="1"/>
      <c r="B232" s="33"/>
      <c r="C232" s="73">
        <f>INT($C$140)+3</f>
        <v>4</v>
      </c>
      <c r="D232" s="4"/>
      <c r="E232" s="5"/>
      <c r="F232" s="5"/>
      <c r="G232" s="4"/>
      <c r="H232" s="26"/>
      <c r="I232" s="79"/>
      <c r="J232" s="56"/>
      <c r="K232" s="56">
        <v>2</v>
      </c>
      <c r="L232" s="56">
        <v>0</v>
      </c>
      <c r="M232" s="168">
        <f>M231</f>
        <v>2</v>
      </c>
      <c r="N232" s="166">
        <f>M232</f>
        <v>2</v>
      </c>
      <c r="O232" s="166">
        <f>N232</f>
        <v>2</v>
      </c>
      <c r="P232" s="166">
        <f>O232</f>
        <v>2</v>
      </c>
      <c r="Q232" s="166">
        <f>P232</f>
        <v>2</v>
      </c>
      <c r="R232" s="166">
        <f>Q232</f>
        <v>2</v>
      </c>
      <c r="S232" s="166">
        <f>R232</f>
        <v>2</v>
      </c>
      <c r="T232" s="166">
        <f>S232</f>
        <v>2</v>
      </c>
      <c r="U232" s="166">
        <f>T232</f>
        <v>2</v>
      </c>
      <c r="V232" s="166">
        <f>U232</f>
        <v>2</v>
      </c>
      <c r="W232" s="2"/>
      <c r="X232" s="4"/>
      <c r="Y232" s="16"/>
      <c r="Z232" s="1"/>
      <c r="AA232" s="1"/>
      <c r="AB232" s="1"/>
    </row>
    <row r="233" spans="1:28" s="122" customFormat="1" outlineLevel="3" x14ac:dyDescent="0.25">
      <c r="A233" s="1"/>
      <c r="B233" s="33"/>
      <c r="C233" s="73">
        <f>INT($C$140)+3</f>
        <v>4</v>
      </c>
      <c r="D233" s="4"/>
      <c r="E233" s="5"/>
      <c r="F233" s="5"/>
      <c r="G233" s="4"/>
      <c r="H233" s="26"/>
      <c r="I233" s="79"/>
      <c r="J233" s="56"/>
      <c r="K233" s="56">
        <v>3</v>
      </c>
      <c r="L233" s="56">
        <v>0</v>
      </c>
      <c r="M233" s="168">
        <f>M232</f>
        <v>2</v>
      </c>
      <c r="N233" s="166">
        <f>M233</f>
        <v>2</v>
      </c>
      <c r="O233" s="166">
        <f>N233</f>
        <v>2</v>
      </c>
      <c r="P233" s="166">
        <f>O233</f>
        <v>2</v>
      </c>
      <c r="Q233" s="166">
        <f>P233</f>
        <v>2</v>
      </c>
      <c r="R233" s="166">
        <f>Q233</f>
        <v>2</v>
      </c>
      <c r="S233" s="166">
        <f>R233</f>
        <v>2</v>
      </c>
      <c r="T233" s="166">
        <f>S233</f>
        <v>2</v>
      </c>
      <c r="U233" s="166">
        <f>T233</f>
        <v>2</v>
      </c>
      <c r="V233" s="166">
        <f>U233</f>
        <v>2</v>
      </c>
      <c r="W233" s="2"/>
      <c r="X233" s="4"/>
      <c r="Y233" s="16"/>
      <c r="Z233" s="1"/>
      <c r="AA233" s="1"/>
      <c r="AB233" s="1"/>
    </row>
    <row r="234" spans="1:28" s="122" customFormat="1" outlineLevel="3" x14ac:dyDescent="0.25">
      <c r="A234" s="1"/>
      <c r="B234" s="33"/>
      <c r="C234" s="73">
        <f>INT($C$140)+3</f>
        <v>4</v>
      </c>
      <c r="D234" s="4"/>
      <c r="E234" s="5"/>
      <c r="F234" s="5"/>
      <c r="G234" s="4"/>
      <c r="H234" s="26"/>
      <c r="I234" s="62"/>
      <c r="J234" s="63"/>
      <c r="K234" s="63">
        <v>4</v>
      </c>
      <c r="L234" s="63">
        <v>0</v>
      </c>
      <c r="M234" s="169">
        <f>M233</f>
        <v>2</v>
      </c>
      <c r="N234" s="167">
        <f>M234</f>
        <v>2</v>
      </c>
      <c r="O234" s="167">
        <f>N234</f>
        <v>2</v>
      </c>
      <c r="P234" s="167">
        <f>O234</f>
        <v>2</v>
      </c>
      <c r="Q234" s="167">
        <f>P234</f>
        <v>2</v>
      </c>
      <c r="R234" s="167">
        <f>Q234</f>
        <v>2</v>
      </c>
      <c r="S234" s="167">
        <f>R234</f>
        <v>2</v>
      </c>
      <c r="T234" s="167">
        <f>S234</f>
        <v>2</v>
      </c>
      <c r="U234" s="167">
        <f>T234</f>
        <v>2</v>
      </c>
      <c r="V234" s="167">
        <f>U234</f>
        <v>2</v>
      </c>
      <c r="W234" s="2"/>
      <c r="X234" s="4"/>
      <c r="Y234" s="16"/>
      <c r="Z234" s="1"/>
      <c r="AA234" s="1"/>
      <c r="AB234" s="1"/>
    </row>
    <row r="235" spans="1:28" s="122" customFormat="1" outlineLevel="3" x14ac:dyDescent="0.25">
      <c r="A235" s="1"/>
      <c r="B235" s="33"/>
      <c r="C235" s="73">
        <f>INT($C$140)+3</f>
        <v>4</v>
      </c>
      <c r="D235" s="4"/>
      <c r="E235" s="5"/>
      <c r="F235" s="5"/>
      <c r="G235" s="4"/>
      <c r="H235" s="26"/>
      <c r="I235" s="112">
        <v>1</v>
      </c>
      <c r="J235" s="57">
        <v>0</v>
      </c>
      <c r="K235" s="61">
        <v>0</v>
      </c>
      <c r="L235" s="61">
        <v>0</v>
      </c>
      <c r="M235" s="31">
        <v>2</v>
      </c>
      <c r="N235" s="164">
        <f>M235</f>
        <v>2</v>
      </c>
      <c r="O235" s="164">
        <f>N235</f>
        <v>2</v>
      </c>
      <c r="P235" s="164">
        <f>O235</f>
        <v>2</v>
      </c>
      <c r="Q235" s="164">
        <f>P235</f>
        <v>2</v>
      </c>
      <c r="R235" s="164">
        <f>Q235</f>
        <v>2</v>
      </c>
      <c r="S235" s="164">
        <f>R235</f>
        <v>2</v>
      </c>
      <c r="T235" s="164">
        <f>S235</f>
        <v>2</v>
      </c>
      <c r="U235" s="164">
        <f>T235</f>
        <v>2</v>
      </c>
      <c r="V235" s="164">
        <f>U235</f>
        <v>2</v>
      </c>
      <c r="W235" s="2"/>
      <c r="X235" s="4"/>
      <c r="Y235" s="16"/>
      <c r="Z235" s="1"/>
      <c r="AA235" s="1"/>
      <c r="AB235" s="1"/>
    </row>
    <row r="236" spans="1:28" s="122" customFormat="1" outlineLevel="3" x14ac:dyDescent="0.25">
      <c r="A236" s="1"/>
      <c r="B236" s="33"/>
      <c r="C236" s="73">
        <f>INT($C$140)+3</f>
        <v>4</v>
      </c>
      <c r="D236" s="4"/>
      <c r="E236" s="5"/>
      <c r="F236" s="5"/>
      <c r="G236" s="4"/>
      <c r="H236" s="26"/>
      <c r="I236" s="103" t="s">
        <v>179</v>
      </c>
      <c r="J236" s="103"/>
      <c r="K236" s="56">
        <v>1</v>
      </c>
      <c r="L236" s="56">
        <v>0</v>
      </c>
      <c r="M236" s="108">
        <v>1</v>
      </c>
      <c r="N236" s="108">
        <v>2</v>
      </c>
      <c r="O236" s="124">
        <f>N236</f>
        <v>2</v>
      </c>
      <c r="P236" s="124">
        <f>O236</f>
        <v>2</v>
      </c>
      <c r="Q236" s="124">
        <f>P236</f>
        <v>2</v>
      </c>
      <c r="R236" s="124">
        <f>Q236</f>
        <v>2</v>
      </c>
      <c r="S236" s="124">
        <f>R236</f>
        <v>2</v>
      </c>
      <c r="T236" s="124">
        <f>S236</f>
        <v>2</v>
      </c>
      <c r="U236" s="124">
        <f>T236</f>
        <v>2</v>
      </c>
      <c r="V236" s="124">
        <f>U236</f>
        <v>2</v>
      </c>
      <c r="W236" s="2"/>
      <c r="X236" s="4"/>
      <c r="Y236" s="16"/>
      <c r="Z236" s="1"/>
      <c r="AA236" s="1"/>
      <c r="AB236" s="1"/>
    </row>
    <row r="237" spans="1:28" s="122" customFormat="1" outlineLevel="3" x14ac:dyDescent="0.25">
      <c r="A237" s="1"/>
      <c r="B237" s="33"/>
      <c r="C237" s="73">
        <f>INT($C$140)+3</f>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N237</f>
        <v>2</v>
      </c>
      <c r="U237" s="127">
        <f>O237</f>
        <v>3</v>
      </c>
      <c r="V237" s="127">
        <f>P237</f>
        <v>3</v>
      </c>
      <c r="W237" s="2"/>
      <c r="X237" s="4"/>
      <c r="Y237" s="16"/>
      <c r="Z237" s="1"/>
      <c r="AA237" s="1"/>
      <c r="AB237" s="1"/>
    </row>
    <row r="238" spans="1:28" s="122" customFormat="1" outlineLevel="3" x14ac:dyDescent="0.25">
      <c r="A238" s="1"/>
      <c r="B238" s="33"/>
      <c r="C238" s="73">
        <f>INT($C$140)+3</f>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N238</f>
        <v>2</v>
      </c>
      <c r="U238" s="127">
        <f>O238</f>
        <v>3</v>
      </c>
      <c r="V238" s="127">
        <f>P238</f>
        <v>4</v>
      </c>
      <c r="W238" s="2"/>
      <c r="X238" s="4"/>
      <c r="Y238" s="16"/>
      <c r="Z238" s="1"/>
      <c r="AA238" s="1"/>
      <c r="AB238" s="1"/>
    </row>
    <row r="239" spans="1:28" s="122" customFormat="1" outlineLevel="3" x14ac:dyDescent="0.25">
      <c r="A239" s="1"/>
      <c r="B239" s="33"/>
      <c r="C239" s="73">
        <f>INT($C$140)+3</f>
        <v>4</v>
      </c>
      <c r="D239" s="4"/>
      <c r="E239" s="5"/>
      <c r="F239" s="5"/>
      <c r="G239" s="4"/>
      <c r="H239" s="26"/>
      <c r="I239" s="103"/>
      <c r="J239" s="103"/>
      <c r="K239" s="63">
        <v>4</v>
      </c>
      <c r="L239" s="63">
        <v>0</v>
      </c>
      <c r="M239" s="132">
        <f>M238</f>
        <v>1</v>
      </c>
      <c r="N239" s="132">
        <f>N238</f>
        <v>2</v>
      </c>
      <c r="O239" s="132">
        <f>O238</f>
        <v>3</v>
      </c>
      <c r="P239" s="132">
        <f>P238</f>
        <v>4</v>
      </c>
      <c r="Q239" s="132">
        <f>Q238</f>
        <v>3</v>
      </c>
      <c r="R239" s="132">
        <f>R238</f>
        <v>4</v>
      </c>
      <c r="S239" s="132">
        <f>S238</f>
        <v>4</v>
      </c>
      <c r="T239" s="132">
        <f>T238</f>
        <v>2</v>
      </c>
      <c r="U239" s="132">
        <f>U238</f>
        <v>3</v>
      </c>
      <c r="V239" s="132">
        <f>V238</f>
        <v>4</v>
      </c>
      <c r="W239" s="2"/>
      <c r="X239" s="4"/>
      <c r="Y239" s="16"/>
      <c r="Z239" s="1"/>
      <c r="AA239" s="1"/>
      <c r="AB239" s="1"/>
    </row>
    <row r="240" spans="1:28" s="122" customFormat="1" outlineLevel="3" x14ac:dyDescent="0.25">
      <c r="A240" s="1"/>
      <c r="B240" s="33"/>
      <c r="C240" s="73">
        <f>INT($C$140)+3</f>
        <v>4</v>
      </c>
      <c r="D240" s="4"/>
      <c r="E240" s="5"/>
      <c r="F240" s="5"/>
      <c r="G240" s="4"/>
      <c r="H240" s="26"/>
      <c r="I240" s="79"/>
      <c r="J240" s="111">
        <v>1</v>
      </c>
      <c r="K240" s="111">
        <v>0</v>
      </c>
      <c r="L240" s="111">
        <v>0</v>
      </c>
      <c r="M240" s="128">
        <f>M235</f>
        <v>2</v>
      </c>
      <c r="N240" s="128">
        <f>N235</f>
        <v>2</v>
      </c>
      <c r="O240" s="128">
        <f>O235</f>
        <v>2</v>
      </c>
      <c r="P240" s="128">
        <f>P235</f>
        <v>2</v>
      </c>
      <c r="Q240" s="128">
        <f>Q235</f>
        <v>2</v>
      </c>
      <c r="R240" s="128">
        <f>R235</f>
        <v>2</v>
      </c>
      <c r="S240" s="128">
        <f>S235</f>
        <v>2</v>
      </c>
      <c r="T240" s="128">
        <f>T235</f>
        <v>2</v>
      </c>
      <c r="U240" s="128">
        <f>U235</f>
        <v>2</v>
      </c>
      <c r="V240" s="128">
        <f>V235</f>
        <v>2</v>
      </c>
      <c r="W240" s="2"/>
      <c r="X240" s="4"/>
      <c r="Y240" s="16"/>
      <c r="Z240" s="1"/>
      <c r="AA240" s="1"/>
      <c r="AB240" s="1"/>
    </row>
    <row r="241" spans="1:28" s="122" customFormat="1" outlineLevel="3" x14ac:dyDescent="0.25">
      <c r="A241" s="1"/>
      <c r="B241" s="33"/>
      <c r="C241" s="73">
        <f>INT($C$140)+3</f>
        <v>4</v>
      </c>
      <c r="D241" s="4"/>
      <c r="E241" s="5"/>
      <c r="F241" s="5"/>
      <c r="G241" s="4"/>
      <c r="H241" s="26"/>
      <c r="I241" s="79"/>
      <c r="J241" s="56"/>
      <c r="K241" s="56">
        <v>1</v>
      </c>
      <c r="L241" s="56">
        <v>0</v>
      </c>
      <c r="M241" s="128">
        <f>M236</f>
        <v>1</v>
      </c>
      <c r="N241" s="128">
        <f>N236</f>
        <v>2</v>
      </c>
      <c r="O241" s="128">
        <f>O236</f>
        <v>2</v>
      </c>
      <c r="P241" s="128">
        <f>P236</f>
        <v>2</v>
      </c>
      <c r="Q241" s="128">
        <f>Q236</f>
        <v>2</v>
      </c>
      <c r="R241" s="128">
        <f>R236</f>
        <v>2</v>
      </c>
      <c r="S241" s="128">
        <f>S236</f>
        <v>2</v>
      </c>
      <c r="T241" s="128">
        <f>T236</f>
        <v>2</v>
      </c>
      <c r="U241" s="128">
        <f>U236</f>
        <v>2</v>
      </c>
      <c r="V241" s="128">
        <f>V236</f>
        <v>2</v>
      </c>
      <c r="W241" s="2"/>
      <c r="X241" s="4"/>
      <c r="Y241" s="16"/>
      <c r="Z241" s="1"/>
      <c r="AA241" s="1"/>
      <c r="AB241" s="1"/>
    </row>
    <row r="242" spans="1:28" s="122" customFormat="1" outlineLevel="3" x14ac:dyDescent="0.25">
      <c r="A242" s="1"/>
      <c r="B242" s="33"/>
      <c r="C242" s="73">
        <f>INT($C$140)+3</f>
        <v>4</v>
      </c>
      <c r="D242" s="4"/>
      <c r="E242" s="5"/>
      <c r="F242" s="5"/>
      <c r="G242" s="4"/>
      <c r="H242" s="26"/>
      <c r="I242" s="79"/>
      <c r="J242" s="56"/>
      <c r="K242" s="56">
        <v>2</v>
      </c>
      <c r="L242" s="56">
        <v>0</v>
      </c>
      <c r="M242" s="128">
        <f>M237</f>
        <v>1</v>
      </c>
      <c r="N242" s="128">
        <f>N237</f>
        <v>2</v>
      </c>
      <c r="O242" s="128">
        <f>O237</f>
        <v>3</v>
      </c>
      <c r="P242" s="128">
        <f>P237</f>
        <v>3</v>
      </c>
      <c r="Q242" s="128">
        <f>Q237</f>
        <v>3</v>
      </c>
      <c r="R242" s="128">
        <f>R237</f>
        <v>3</v>
      </c>
      <c r="S242" s="128">
        <f>S237</f>
        <v>3</v>
      </c>
      <c r="T242" s="128">
        <f>T237</f>
        <v>2</v>
      </c>
      <c r="U242" s="128">
        <f>U237</f>
        <v>3</v>
      </c>
      <c r="V242" s="128">
        <f>V237</f>
        <v>3</v>
      </c>
      <c r="W242" s="2"/>
      <c r="X242" s="4"/>
      <c r="Y242" s="16"/>
      <c r="Z242" s="1"/>
      <c r="AA242" s="1"/>
      <c r="AB242" s="1"/>
    </row>
    <row r="243" spans="1:28" s="122" customFormat="1" outlineLevel="3" x14ac:dyDescent="0.25">
      <c r="A243" s="1"/>
      <c r="B243" s="33"/>
      <c r="C243" s="73">
        <f>INT($C$140)+3</f>
        <v>4</v>
      </c>
      <c r="D243" s="4"/>
      <c r="E243" s="5"/>
      <c r="F243" s="5"/>
      <c r="G243" s="4"/>
      <c r="H243" s="26"/>
      <c r="I243" s="79"/>
      <c r="J243" s="56"/>
      <c r="K243" s="56">
        <v>3</v>
      </c>
      <c r="L243" s="56">
        <v>0</v>
      </c>
      <c r="M243" s="128">
        <f>M238</f>
        <v>1</v>
      </c>
      <c r="N243" s="128">
        <f>N238</f>
        <v>2</v>
      </c>
      <c r="O243" s="128">
        <f>O238</f>
        <v>3</v>
      </c>
      <c r="P243" s="128">
        <f>P238</f>
        <v>4</v>
      </c>
      <c r="Q243" s="128">
        <f>Q238</f>
        <v>3</v>
      </c>
      <c r="R243" s="128">
        <f>R238</f>
        <v>4</v>
      </c>
      <c r="S243" s="128">
        <f>S238</f>
        <v>4</v>
      </c>
      <c r="T243" s="128">
        <f>T238</f>
        <v>2</v>
      </c>
      <c r="U243" s="128">
        <f>U238</f>
        <v>3</v>
      </c>
      <c r="V243" s="128">
        <f>V238</f>
        <v>4</v>
      </c>
      <c r="W243" s="2"/>
      <c r="X243" s="4"/>
      <c r="Y243" s="16"/>
      <c r="Z243" s="1"/>
      <c r="AA243" s="1"/>
      <c r="AB243" s="1"/>
    </row>
    <row r="244" spans="1:28" s="122" customFormat="1" outlineLevel="3" x14ac:dyDescent="0.25">
      <c r="A244" s="1"/>
      <c r="B244" s="33"/>
      <c r="C244" s="73">
        <f>INT($C$140)+3</f>
        <v>4</v>
      </c>
      <c r="D244" s="4"/>
      <c r="E244" s="5"/>
      <c r="F244" s="5"/>
      <c r="G244" s="4"/>
      <c r="H244" s="26"/>
      <c r="I244" s="79"/>
      <c r="J244" s="63"/>
      <c r="K244" s="63">
        <v>4</v>
      </c>
      <c r="L244" s="63">
        <v>0</v>
      </c>
      <c r="M244" s="132">
        <f>M243</f>
        <v>1</v>
      </c>
      <c r="N244" s="132">
        <f>N243</f>
        <v>2</v>
      </c>
      <c r="O244" s="132">
        <f>O243</f>
        <v>3</v>
      </c>
      <c r="P244" s="132">
        <f>P243</f>
        <v>4</v>
      </c>
      <c r="Q244" s="132">
        <f>Q243</f>
        <v>3</v>
      </c>
      <c r="R244" s="132">
        <f>R243</f>
        <v>4</v>
      </c>
      <c r="S244" s="132">
        <f>S243</f>
        <v>4</v>
      </c>
      <c r="T244" s="132">
        <f>T243</f>
        <v>2</v>
      </c>
      <c r="U244" s="132">
        <f>U243</f>
        <v>3</v>
      </c>
      <c r="V244" s="132">
        <f>V243</f>
        <v>4</v>
      </c>
      <c r="W244" s="2"/>
      <c r="X244" s="4"/>
      <c r="Y244" s="16"/>
      <c r="Z244" s="1"/>
      <c r="AA244" s="1"/>
      <c r="AB244" s="1"/>
    </row>
    <row r="245" spans="1:28" s="122" customFormat="1" outlineLevel="3" x14ac:dyDescent="0.25">
      <c r="A245" s="1"/>
      <c r="B245" s="33"/>
      <c r="C245" s="73">
        <f>INT($C$140)+3</f>
        <v>4</v>
      </c>
      <c r="D245" s="4"/>
      <c r="E245" s="5"/>
      <c r="F245" s="5"/>
      <c r="G245" s="4"/>
      <c r="H245" s="26"/>
      <c r="I245" s="103"/>
      <c r="J245" s="61">
        <v>2</v>
      </c>
      <c r="K245" s="61">
        <v>0</v>
      </c>
      <c r="L245" s="61">
        <v>0</v>
      </c>
      <c r="M245" s="128">
        <f>M240</f>
        <v>2</v>
      </c>
      <c r="N245" s="128">
        <f>N240</f>
        <v>2</v>
      </c>
      <c r="O245" s="128">
        <f>O240</f>
        <v>2</v>
      </c>
      <c r="P245" s="128">
        <f>P240</f>
        <v>2</v>
      </c>
      <c r="Q245" s="128">
        <f>Q240</f>
        <v>2</v>
      </c>
      <c r="R245" s="128">
        <f>R240</f>
        <v>2</v>
      </c>
      <c r="S245" s="128">
        <f>S240</f>
        <v>2</v>
      </c>
      <c r="T245" s="128">
        <f>T240</f>
        <v>2</v>
      </c>
      <c r="U245" s="128">
        <f>U240</f>
        <v>2</v>
      </c>
      <c r="V245" s="128">
        <f>V240</f>
        <v>2</v>
      </c>
      <c r="W245" s="2"/>
      <c r="X245" s="4"/>
      <c r="Y245" s="16"/>
      <c r="Z245" s="1"/>
      <c r="AA245" s="1"/>
      <c r="AB245" s="1"/>
    </row>
    <row r="246" spans="1:28" s="122" customFormat="1" outlineLevel="3" x14ac:dyDescent="0.25">
      <c r="A246" s="1"/>
      <c r="B246" s="33"/>
      <c r="C246" s="73">
        <f>INT($C$140)+3</f>
        <v>4</v>
      </c>
      <c r="D246" s="4"/>
      <c r="E246" s="5"/>
      <c r="F246" s="5"/>
      <c r="G246" s="4"/>
      <c r="H246" s="26"/>
      <c r="I246" s="103"/>
      <c r="J246" s="56"/>
      <c r="K246" s="56">
        <v>1</v>
      </c>
      <c r="L246" s="56">
        <v>0</v>
      </c>
      <c r="M246" s="128">
        <f>M241</f>
        <v>1</v>
      </c>
      <c r="N246" s="128">
        <f>N241</f>
        <v>2</v>
      </c>
      <c r="O246" s="128">
        <f>O241</f>
        <v>2</v>
      </c>
      <c r="P246" s="128">
        <f>P241</f>
        <v>2</v>
      </c>
      <c r="Q246" s="128">
        <f>Q241</f>
        <v>2</v>
      </c>
      <c r="R246" s="128">
        <f>R241</f>
        <v>2</v>
      </c>
      <c r="S246" s="128">
        <f>S241</f>
        <v>2</v>
      </c>
      <c r="T246" s="128">
        <f>T241</f>
        <v>2</v>
      </c>
      <c r="U246" s="128">
        <f>U241</f>
        <v>2</v>
      </c>
      <c r="V246" s="128">
        <f>V241</f>
        <v>2</v>
      </c>
      <c r="W246" s="2"/>
      <c r="X246" s="4"/>
      <c r="Y246" s="16"/>
      <c r="Z246" s="1"/>
      <c r="AA246" s="1"/>
      <c r="AB246" s="1"/>
    </row>
    <row r="247" spans="1:28" s="122" customFormat="1" outlineLevel="3" x14ac:dyDescent="0.25">
      <c r="A247" s="1"/>
      <c r="B247" s="33"/>
      <c r="C247" s="73">
        <f>INT($C$140)+3</f>
        <v>4</v>
      </c>
      <c r="D247" s="4"/>
      <c r="E247" s="5"/>
      <c r="F247" s="5"/>
      <c r="G247" s="4"/>
      <c r="H247" s="26"/>
      <c r="I247" s="103"/>
      <c r="J247" s="56"/>
      <c r="K247" s="56">
        <v>2</v>
      </c>
      <c r="L247" s="56">
        <v>0</v>
      </c>
      <c r="M247" s="128">
        <f>M242</f>
        <v>1</v>
      </c>
      <c r="N247" s="128">
        <f>N242</f>
        <v>2</v>
      </c>
      <c r="O247" s="128">
        <f>O242</f>
        <v>3</v>
      </c>
      <c r="P247" s="128">
        <f>P242</f>
        <v>3</v>
      </c>
      <c r="Q247" s="128">
        <f>Q242</f>
        <v>3</v>
      </c>
      <c r="R247" s="128">
        <f>R242</f>
        <v>3</v>
      </c>
      <c r="S247" s="128">
        <f>S242</f>
        <v>3</v>
      </c>
      <c r="T247" s="128">
        <f>T242</f>
        <v>2</v>
      </c>
      <c r="U247" s="128">
        <f>U242</f>
        <v>3</v>
      </c>
      <c r="V247" s="128">
        <f>V242</f>
        <v>3</v>
      </c>
      <c r="W247" s="2"/>
      <c r="X247" s="4"/>
      <c r="Y247" s="16"/>
      <c r="Z247" s="1"/>
      <c r="AA247" s="1"/>
      <c r="AB247" s="1"/>
    </row>
    <row r="248" spans="1:28" s="122" customFormat="1" outlineLevel="3" x14ac:dyDescent="0.25">
      <c r="A248" s="1"/>
      <c r="B248" s="33"/>
      <c r="C248" s="73">
        <f>INT($C$140)+3</f>
        <v>4</v>
      </c>
      <c r="D248" s="4"/>
      <c r="E248" s="5"/>
      <c r="F248" s="5"/>
      <c r="G248" s="4"/>
      <c r="H248" s="26"/>
      <c r="I248" s="103"/>
      <c r="J248" s="56"/>
      <c r="K248" s="56">
        <v>3</v>
      </c>
      <c r="L248" s="56">
        <v>0</v>
      </c>
      <c r="M248" s="128">
        <f>M243</f>
        <v>1</v>
      </c>
      <c r="N248" s="128">
        <f>N243</f>
        <v>2</v>
      </c>
      <c r="O248" s="128">
        <f>O243</f>
        <v>3</v>
      </c>
      <c r="P248" s="128">
        <f>P243</f>
        <v>4</v>
      </c>
      <c r="Q248" s="128">
        <f>Q243</f>
        <v>3</v>
      </c>
      <c r="R248" s="128">
        <f>R243</f>
        <v>4</v>
      </c>
      <c r="S248" s="128">
        <f>S243</f>
        <v>4</v>
      </c>
      <c r="T248" s="128">
        <f>T243</f>
        <v>2</v>
      </c>
      <c r="U248" s="128">
        <f>U243</f>
        <v>3</v>
      </c>
      <c r="V248" s="128">
        <f>V243</f>
        <v>4</v>
      </c>
      <c r="W248" s="2"/>
      <c r="X248" s="4"/>
      <c r="Y248" s="16"/>
      <c r="Z248" s="1"/>
      <c r="AA248" s="1"/>
      <c r="AB248" s="1"/>
    </row>
    <row r="249" spans="1:28" s="122" customFormat="1" outlineLevel="3" x14ac:dyDescent="0.25">
      <c r="A249" s="1"/>
      <c r="B249" s="33"/>
      <c r="C249" s="73">
        <f>INT($C$140)+3</f>
        <v>4</v>
      </c>
      <c r="D249" s="4"/>
      <c r="E249" s="5"/>
      <c r="F249" s="5"/>
      <c r="G249" s="4"/>
      <c r="H249" s="26"/>
      <c r="I249" s="103"/>
      <c r="J249" s="63"/>
      <c r="K249" s="63">
        <v>4</v>
      </c>
      <c r="L249" s="63">
        <v>0</v>
      </c>
      <c r="M249" s="132">
        <f>M248</f>
        <v>1</v>
      </c>
      <c r="N249" s="132">
        <f>N248</f>
        <v>2</v>
      </c>
      <c r="O249" s="132">
        <f>O248</f>
        <v>3</v>
      </c>
      <c r="P249" s="132">
        <f>P248</f>
        <v>4</v>
      </c>
      <c r="Q249" s="132">
        <f>Q248</f>
        <v>3</v>
      </c>
      <c r="R249" s="132">
        <f>R248</f>
        <v>4</v>
      </c>
      <c r="S249" s="132">
        <f>S248</f>
        <v>4</v>
      </c>
      <c r="T249" s="132">
        <f>T248</f>
        <v>2</v>
      </c>
      <c r="U249" s="132">
        <f>U248</f>
        <v>3</v>
      </c>
      <c r="V249" s="132">
        <f>V248</f>
        <v>4</v>
      </c>
      <c r="W249" s="2"/>
      <c r="X249" s="4"/>
      <c r="Y249" s="16"/>
      <c r="Z249" s="1"/>
      <c r="AA249" s="1"/>
      <c r="AB249" s="1"/>
    </row>
    <row r="250" spans="1:28" s="122" customFormat="1" outlineLevel="3" x14ac:dyDescent="0.25">
      <c r="A250" s="1"/>
      <c r="B250" s="33"/>
      <c r="C250" s="73">
        <f>INT($C$140)+3</f>
        <v>4</v>
      </c>
      <c r="D250" s="4"/>
      <c r="E250" s="5"/>
      <c r="F250" s="5"/>
      <c r="G250" s="4"/>
      <c r="H250" s="26"/>
      <c r="I250" s="79"/>
      <c r="J250" s="61">
        <v>3</v>
      </c>
      <c r="K250" s="61">
        <v>0</v>
      </c>
      <c r="L250" s="61">
        <v>0</v>
      </c>
      <c r="M250" s="128">
        <f>M245</f>
        <v>2</v>
      </c>
      <c r="N250" s="128">
        <f>N245</f>
        <v>2</v>
      </c>
      <c r="O250" s="128">
        <f>O245</f>
        <v>2</v>
      </c>
      <c r="P250" s="128">
        <f>P245</f>
        <v>2</v>
      </c>
      <c r="Q250" s="128">
        <f>Q245</f>
        <v>2</v>
      </c>
      <c r="R250" s="128">
        <f>R245</f>
        <v>2</v>
      </c>
      <c r="S250" s="128">
        <f>S245</f>
        <v>2</v>
      </c>
      <c r="T250" s="128">
        <f>T245</f>
        <v>2</v>
      </c>
      <c r="U250" s="128">
        <f>U245</f>
        <v>2</v>
      </c>
      <c r="V250" s="128">
        <f>V245</f>
        <v>2</v>
      </c>
      <c r="W250" s="2"/>
      <c r="X250" s="4"/>
      <c r="Y250" s="16"/>
      <c r="Z250" s="1"/>
      <c r="AA250" s="1"/>
      <c r="AB250" s="1"/>
    </row>
    <row r="251" spans="1:28" s="122" customFormat="1" outlineLevel="3" x14ac:dyDescent="0.25">
      <c r="A251" s="1"/>
      <c r="B251" s="33"/>
      <c r="C251" s="73">
        <f>INT($C$140)+3</f>
        <v>4</v>
      </c>
      <c r="D251" s="4"/>
      <c r="E251" s="5"/>
      <c r="F251" s="5"/>
      <c r="G251" s="4"/>
      <c r="H251" s="26"/>
      <c r="I251" s="79"/>
      <c r="J251" s="56"/>
      <c r="K251" s="56">
        <v>1</v>
      </c>
      <c r="L251" s="56">
        <v>0</v>
      </c>
      <c r="M251" s="128">
        <f>M246</f>
        <v>1</v>
      </c>
      <c r="N251" s="128">
        <f>N246</f>
        <v>2</v>
      </c>
      <c r="O251" s="128">
        <f>O246</f>
        <v>2</v>
      </c>
      <c r="P251" s="128">
        <f>P246</f>
        <v>2</v>
      </c>
      <c r="Q251" s="128">
        <f>Q246</f>
        <v>2</v>
      </c>
      <c r="R251" s="128">
        <f>R246</f>
        <v>2</v>
      </c>
      <c r="S251" s="128">
        <f>S246</f>
        <v>2</v>
      </c>
      <c r="T251" s="128">
        <f>T246</f>
        <v>2</v>
      </c>
      <c r="U251" s="128">
        <f>U246</f>
        <v>2</v>
      </c>
      <c r="V251" s="128">
        <f>V246</f>
        <v>2</v>
      </c>
      <c r="W251" s="2"/>
      <c r="X251" s="4"/>
      <c r="Y251" s="16"/>
      <c r="Z251" s="1"/>
      <c r="AA251" s="1"/>
      <c r="AB251" s="1"/>
    </row>
    <row r="252" spans="1:28" s="122" customFormat="1" outlineLevel="3" x14ac:dyDescent="0.25">
      <c r="A252" s="1"/>
      <c r="B252" s="33"/>
      <c r="C252" s="73">
        <f>INT($C$140)+3</f>
        <v>4</v>
      </c>
      <c r="D252" s="4"/>
      <c r="E252" s="5"/>
      <c r="F252" s="5"/>
      <c r="G252" s="4"/>
      <c r="H252" s="26"/>
      <c r="I252" s="79"/>
      <c r="J252" s="56"/>
      <c r="K252" s="56">
        <v>2</v>
      </c>
      <c r="L252" s="56">
        <v>0</v>
      </c>
      <c r="M252" s="128">
        <f>M247</f>
        <v>1</v>
      </c>
      <c r="N252" s="128">
        <f>N247</f>
        <v>2</v>
      </c>
      <c r="O252" s="128">
        <f>O247</f>
        <v>3</v>
      </c>
      <c r="P252" s="128">
        <f>P247</f>
        <v>3</v>
      </c>
      <c r="Q252" s="128">
        <f>Q247</f>
        <v>3</v>
      </c>
      <c r="R252" s="128">
        <f>R247</f>
        <v>3</v>
      </c>
      <c r="S252" s="128">
        <f>S247</f>
        <v>3</v>
      </c>
      <c r="T252" s="128">
        <f>T247</f>
        <v>2</v>
      </c>
      <c r="U252" s="128">
        <f>U247</f>
        <v>3</v>
      </c>
      <c r="V252" s="128">
        <f>V247</f>
        <v>3</v>
      </c>
      <c r="W252" s="2"/>
      <c r="X252" s="4"/>
      <c r="Y252" s="16"/>
      <c r="Z252" s="1"/>
      <c r="AA252" s="1"/>
      <c r="AB252" s="1"/>
    </row>
    <row r="253" spans="1:28" s="122" customFormat="1" outlineLevel="3" x14ac:dyDescent="0.25">
      <c r="A253" s="1"/>
      <c r="B253" s="33"/>
      <c r="C253" s="73">
        <f>INT($C$140)+3</f>
        <v>4</v>
      </c>
      <c r="D253" s="4"/>
      <c r="E253" s="5"/>
      <c r="F253" s="5"/>
      <c r="G253" s="4"/>
      <c r="H253" s="26"/>
      <c r="I253" s="79"/>
      <c r="J253" s="56"/>
      <c r="K253" s="56">
        <v>3</v>
      </c>
      <c r="L253" s="56">
        <v>0</v>
      </c>
      <c r="M253" s="128">
        <f>M248</f>
        <v>1</v>
      </c>
      <c r="N253" s="128">
        <f>N248</f>
        <v>2</v>
      </c>
      <c r="O253" s="128">
        <f>O248</f>
        <v>3</v>
      </c>
      <c r="P253" s="128">
        <f>P248</f>
        <v>4</v>
      </c>
      <c r="Q253" s="128">
        <f>Q248</f>
        <v>3</v>
      </c>
      <c r="R253" s="128">
        <f>R248</f>
        <v>4</v>
      </c>
      <c r="S253" s="128">
        <f>S248</f>
        <v>4</v>
      </c>
      <c r="T253" s="128">
        <f>T248</f>
        <v>2</v>
      </c>
      <c r="U253" s="128">
        <f>U248</f>
        <v>3</v>
      </c>
      <c r="V253" s="128">
        <f>V248</f>
        <v>4</v>
      </c>
      <c r="W253" s="2"/>
      <c r="X253" s="4"/>
      <c r="Y253" s="16"/>
      <c r="Z253" s="1"/>
      <c r="AA253" s="1"/>
      <c r="AB253" s="1"/>
    </row>
    <row r="254" spans="1:28" s="122" customFormat="1" outlineLevel="3" x14ac:dyDescent="0.25">
      <c r="A254" s="1"/>
      <c r="B254" s="33"/>
      <c r="C254" s="73">
        <f>INT($C$140)+3</f>
        <v>4</v>
      </c>
      <c r="D254" s="4"/>
      <c r="E254" s="5"/>
      <c r="F254" s="5"/>
      <c r="G254" s="4"/>
      <c r="H254" s="26"/>
      <c r="I254" s="62"/>
      <c r="J254" s="63"/>
      <c r="K254" s="63">
        <v>4</v>
      </c>
      <c r="L254" s="63">
        <v>0</v>
      </c>
      <c r="M254" s="132">
        <f>M253</f>
        <v>1</v>
      </c>
      <c r="N254" s="132">
        <f>N253</f>
        <v>2</v>
      </c>
      <c r="O254" s="132">
        <f>O253</f>
        <v>3</v>
      </c>
      <c r="P254" s="132">
        <f>P253</f>
        <v>4</v>
      </c>
      <c r="Q254" s="132">
        <f>Q253</f>
        <v>3</v>
      </c>
      <c r="R254" s="132">
        <f>R253</f>
        <v>4</v>
      </c>
      <c r="S254" s="132">
        <f>S253</f>
        <v>4</v>
      </c>
      <c r="T254" s="132">
        <f>T253</f>
        <v>2</v>
      </c>
      <c r="U254" s="132">
        <f>U253</f>
        <v>3</v>
      </c>
      <c r="V254" s="132">
        <f>V253</f>
        <v>4</v>
      </c>
      <c r="W254" s="2"/>
      <c r="X254" s="4"/>
      <c r="Y254" s="16"/>
      <c r="Z254" s="1"/>
      <c r="AA254" s="1"/>
      <c r="AB254" s="1"/>
    </row>
    <row r="255" spans="1:28" s="122" customFormat="1" outlineLevel="3" x14ac:dyDescent="0.25">
      <c r="A255" s="1"/>
      <c r="B255" s="33"/>
      <c r="C255" s="73">
        <f>INT($C$140)+3</f>
        <v>4</v>
      </c>
      <c r="D255" s="4"/>
      <c r="E255" s="5"/>
      <c r="F255" s="5"/>
      <c r="G255" s="4"/>
      <c r="H255" s="26"/>
      <c r="I255" s="123">
        <v>2</v>
      </c>
      <c r="J255" s="57">
        <v>0</v>
      </c>
      <c r="K255" s="61">
        <v>0</v>
      </c>
      <c r="L255" s="61">
        <v>0</v>
      </c>
      <c r="M255" s="128">
        <f>M235</f>
        <v>2</v>
      </c>
      <c r="N255" s="128">
        <f>N235</f>
        <v>2</v>
      </c>
      <c r="O255" s="128">
        <f>O235</f>
        <v>2</v>
      </c>
      <c r="P255" s="128">
        <f>P235</f>
        <v>2</v>
      </c>
      <c r="Q255" s="128">
        <f>Q235</f>
        <v>2</v>
      </c>
      <c r="R255" s="128">
        <f>R235</f>
        <v>2</v>
      </c>
      <c r="S255" s="128">
        <f>S235</f>
        <v>2</v>
      </c>
      <c r="T255" s="128">
        <f>T235</f>
        <v>2</v>
      </c>
      <c r="U255" s="128">
        <f>U235</f>
        <v>2</v>
      </c>
      <c r="V255" s="128">
        <f>V235</f>
        <v>2</v>
      </c>
      <c r="W255" s="2"/>
      <c r="X255" s="4"/>
      <c r="Y255" s="16"/>
      <c r="Z255" s="1"/>
      <c r="AA255" s="1"/>
      <c r="AB255" s="1"/>
    </row>
    <row r="256" spans="1:28" s="122" customFormat="1" outlineLevel="3" x14ac:dyDescent="0.25">
      <c r="A256" s="1"/>
      <c r="B256" s="33"/>
      <c r="C256" s="73">
        <f>INT($C$140)+3</f>
        <v>4</v>
      </c>
      <c r="D256" s="4"/>
      <c r="E256" s="5"/>
      <c r="F256" s="5"/>
      <c r="G256" s="4"/>
      <c r="H256" s="26"/>
      <c r="I256" s="103" t="s">
        <v>280</v>
      </c>
      <c r="J256" s="103"/>
      <c r="K256" s="56">
        <v>1</v>
      </c>
      <c r="L256" s="56">
        <v>0</v>
      </c>
      <c r="M256" s="128">
        <f>M236</f>
        <v>1</v>
      </c>
      <c r="N256" s="128">
        <f>N236</f>
        <v>2</v>
      </c>
      <c r="O256" s="128">
        <f>O236</f>
        <v>2</v>
      </c>
      <c r="P256" s="128">
        <f>P236</f>
        <v>2</v>
      </c>
      <c r="Q256" s="128">
        <f>Q236</f>
        <v>2</v>
      </c>
      <c r="R256" s="128">
        <f>R236</f>
        <v>2</v>
      </c>
      <c r="S256" s="128">
        <f>S236</f>
        <v>2</v>
      </c>
      <c r="T256" s="128">
        <f>T236</f>
        <v>2</v>
      </c>
      <c r="U256" s="128">
        <f>U236</f>
        <v>2</v>
      </c>
      <c r="V256" s="128">
        <f>V236</f>
        <v>2</v>
      </c>
      <c r="W256" s="2"/>
      <c r="X256" s="4"/>
      <c r="Y256" s="16"/>
      <c r="Z256" s="1"/>
      <c r="AA256" s="1"/>
      <c r="AB256" s="1"/>
    </row>
    <row r="257" spans="1:28" s="122" customFormat="1" outlineLevel="3" x14ac:dyDescent="0.25">
      <c r="A257" s="1"/>
      <c r="B257" s="33"/>
      <c r="C257" s="73">
        <f>INT($C$140)+3</f>
        <v>4</v>
      </c>
      <c r="D257" s="4"/>
      <c r="E257" s="5"/>
      <c r="F257" s="5"/>
      <c r="G257" s="4"/>
      <c r="H257" s="26"/>
      <c r="I257" s="103"/>
      <c r="J257" s="103"/>
      <c r="K257" s="56">
        <v>2</v>
      </c>
      <c r="L257" s="56">
        <v>0</v>
      </c>
      <c r="M257" s="128">
        <f>M237</f>
        <v>1</v>
      </c>
      <c r="N257" s="128">
        <f>N237</f>
        <v>2</v>
      </c>
      <c r="O257" s="128">
        <f>O237</f>
        <v>3</v>
      </c>
      <c r="P257" s="128">
        <f>P237</f>
        <v>3</v>
      </c>
      <c r="Q257" s="128">
        <f>Q237</f>
        <v>3</v>
      </c>
      <c r="R257" s="128">
        <f>R237</f>
        <v>3</v>
      </c>
      <c r="S257" s="128">
        <f>S237</f>
        <v>3</v>
      </c>
      <c r="T257" s="128">
        <f>T237</f>
        <v>2</v>
      </c>
      <c r="U257" s="128">
        <f>U237</f>
        <v>3</v>
      </c>
      <c r="V257" s="128">
        <f>V237</f>
        <v>3</v>
      </c>
      <c r="W257" s="2"/>
      <c r="X257" s="4"/>
      <c r="Y257" s="16"/>
      <c r="Z257" s="1"/>
      <c r="AA257" s="1"/>
      <c r="AB257" s="1"/>
    </row>
    <row r="258" spans="1:28" s="122" customFormat="1" outlineLevel="3" x14ac:dyDescent="0.25">
      <c r="A258" s="1"/>
      <c r="B258" s="33"/>
      <c r="C258" s="73">
        <f>INT($C$140)+3</f>
        <v>4</v>
      </c>
      <c r="D258" s="4"/>
      <c r="E258" s="5"/>
      <c r="F258" s="5"/>
      <c r="G258" s="4"/>
      <c r="H258" s="26"/>
      <c r="I258" s="103"/>
      <c r="J258" s="103"/>
      <c r="K258" s="56">
        <v>3</v>
      </c>
      <c r="L258" s="56">
        <v>0</v>
      </c>
      <c r="M258" s="128">
        <f>M238</f>
        <v>1</v>
      </c>
      <c r="N258" s="128">
        <f>N238</f>
        <v>2</v>
      </c>
      <c r="O258" s="128">
        <f>O238</f>
        <v>3</v>
      </c>
      <c r="P258" s="128">
        <f>P238</f>
        <v>4</v>
      </c>
      <c r="Q258" s="128">
        <f>Q238</f>
        <v>3</v>
      </c>
      <c r="R258" s="128">
        <f>R238</f>
        <v>4</v>
      </c>
      <c r="S258" s="128">
        <f>S238</f>
        <v>4</v>
      </c>
      <c r="T258" s="128">
        <f>T238</f>
        <v>2</v>
      </c>
      <c r="U258" s="128">
        <f>U238</f>
        <v>3</v>
      </c>
      <c r="V258" s="128">
        <f>V238</f>
        <v>4</v>
      </c>
      <c r="W258" s="2"/>
      <c r="X258" s="4"/>
      <c r="Y258" s="16"/>
      <c r="Z258" s="1"/>
      <c r="AA258" s="1"/>
      <c r="AB258" s="1"/>
    </row>
    <row r="259" spans="1:28" s="122" customFormat="1" outlineLevel="3" x14ac:dyDescent="0.25">
      <c r="A259" s="1"/>
      <c r="B259" s="33"/>
      <c r="C259" s="73">
        <f>INT($C$140)+3</f>
        <v>4</v>
      </c>
      <c r="D259" s="4"/>
      <c r="E259" s="5"/>
      <c r="F259" s="5"/>
      <c r="G259" s="4"/>
      <c r="H259" s="26"/>
      <c r="I259" s="103"/>
      <c r="J259" s="103"/>
      <c r="K259" s="63">
        <v>4</v>
      </c>
      <c r="L259" s="63">
        <v>0</v>
      </c>
      <c r="M259" s="132">
        <f>M258</f>
        <v>1</v>
      </c>
      <c r="N259" s="132">
        <f>N258</f>
        <v>2</v>
      </c>
      <c r="O259" s="132">
        <f>O258</f>
        <v>3</v>
      </c>
      <c r="P259" s="132">
        <f>P258</f>
        <v>4</v>
      </c>
      <c r="Q259" s="132">
        <f>Q258</f>
        <v>3</v>
      </c>
      <c r="R259" s="132">
        <f>R258</f>
        <v>4</v>
      </c>
      <c r="S259" s="132">
        <f>S258</f>
        <v>4</v>
      </c>
      <c r="T259" s="132">
        <f>T258</f>
        <v>2</v>
      </c>
      <c r="U259" s="132">
        <f>U258</f>
        <v>3</v>
      </c>
      <c r="V259" s="132">
        <f>V258</f>
        <v>4</v>
      </c>
      <c r="W259" s="2"/>
      <c r="X259" s="4"/>
      <c r="Y259" s="16"/>
      <c r="Z259" s="1"/>
      <c r="AA259" s="1"/>
      <c r="AB259" s="1"/>
    </row>
    <row r="260" spans="1:28" s="122" customFormat="1" outlineLevel="3" x14ac:dyDescent="0.25">
      <c r="A260" s="1"/>
      <c r="B260" s="33"/>
      <c r="C260" s="73">
        <f>INT($C$140)+3</f>
        <v>4</v>
      </c>
      <c r="D260" s="4"/>
      <c r="E260" s="5"/>
      <c r="F260" s="5"/>
      <c r="G260" s="4"/>
      <c r="H260" s="26"/>
      <c r="I260" s="79"/>
      <c r="J260" s="111">
        <v>1</v>
      </c>
      <c r="K260" s="111">
        <v>0</v>
      </c>
      <c r="L260" s="111">
        <v>0</v>
      </c>
      <c r="M260" s="128">
        <f>M240</f>
        <v>2</v>
      </c>
      <c r="N260" s="128">
        <f>N240</f>
        <v>2</v>
      </c>
      <c r="O260" s="128">
        <f>O240</f>
        <v>2</v>
      </c>
      <c r="P260" s="128">
        <f>P240</f>
        <v>2</v>
      </c>
      <c r="Q260" s="128">
        <f>Q240</f>
        <v>2</v>
      </c>
      <c r="R260" s="128">
        <f>R240</f>
        <v>2</v>
      </c>
      <c r="S260" s="128">
        <f>S240</f>
        <v>2</v>
      </c>
      <c r="T260" s="128">
        <f>T240</f>
        <v>2</v>
      </c>
      <c r="U260" s="128">
        <f>U240</f>
        <v>2</v>
      </c>
      <c r="V260" s="128">
        <f>V240</f>
        <v>2</v>
      </c>
      <c r="W260" s="2"/>
      <c r="X260" s="4"/>
      <c r="Y260" s="16"/>
      <c r="Z260" s="1"/>
      <c r="AA260" s="1"/>
      <c r="AB260" s="1"/>
    </row>
    <row r="261" spans="1:28" s="122" customFormat="1" outlineLevel="3" x14ac:dyDescent="0.25">
      <c r="A261" s="1"/>
      <c r="B261" s="33"/>
      <c r="C261" s="73">
        <f>INT($C$140)+3</f>
        <v>4</v>
      </c>
      <c r="D261" s="4"/>
      <c r="E261" s="5"/>
      <c r="F261" s="5"/>
      <c r="G261" s="4"/>
      <c r="H261" s="26"/>
      <c r="I261" s="79"/>
      <c r="J261" s="56"/>
      <c r="K261" s="56">
        <v>1</v>
      </c>
      <c r="L261" s="56">
        <v>0</v>
      </c>
      <c r="M261" s="128">
        <f>M241</f>
        <v>1</v>
      </c>
      <c r="N261" s="128">
        <f>N241</f>
        <v>2</v>
      </c>
      <c r="O261" s="128">
        <f>O241</f>
        <v>2</v>
      </c>
      <c r="P261" s="128">
        <f>P241</f>
        <v>2</v>
      </c>
      <c r="Q261" s="128">
        <f>Q241</f>
        <v>2</v>
      </c>
      <c r="R261" s="128">
        <f>R241</f>
        <v>2</v>
      </c>
      <c r="S261" s="128">
        <f>S241</f>
        <v>2</v>
      </c>
      <c r="T261" s="128">
        <f>T241</f>
        <v>2</v>
      </c>
      <c r="U261" s="128">
        <f>U241</f>
        <v>2</v>
      </c>
      <c r="V261" s="128">
        <f>V241</f>
        <v>2</v>
      </c>
      <c r="W261" s="2"/>
      <c r="X261" s="4"/>
      <c r="Y261" s="16"/>
      <c r="Z261" s="1"/>
      <c r="AA261" s="1"/>
      <c r="AB261" s="1"/>
    </row>
    <row r="262" spans="1:28" s="122" customFormat="1" outlineLevel="3" x14ac:dyDescent="0.25">
      <c r="A262" s="1"/>
      <c r="B262" s="33"/>
      <c r="C262" s="73">
        <f>INT($C$140)+3</f>
        <v>4</v>
      </c>
      <c r="D262" s="4"/>
      <c r="E262" s="5"/>
      <c r="F262" s="5"/>
      <c r="G262" s="4"/>
      <c r="H262" s="26"/>
      <c r="I262" s="79"/>
      <c r="J262" s="56"/>
      <c r="K262" s="56">
        <v>2</v>
      </c>
      <c r="L262" s="56">
        <v>0</v>
      </c>
      <c r="M262" s="128">
        <f>M242</f>
        <v>1</v>
      </c>
      <c r="N262" s="128">
        <f>N242</f>
        <v>2</v>
      </c>
      <c r="O262" s="128">
        <f>O242</f>
        <v>3</v>
      </c>
      <c r="P262" s="128">
        <f>P242</f>
        <v>3</v>
      </c>
      <c r="Q262" s="128">
        <f>Q242</f>
        <v>3</v>
      </c>
      <c r="R262" s="128">
        <f>R242</f>
        <v>3</v>
      </c>
      <c r="S262" s="128">
        <f>S242</f>
        <v>3</v>
      </c>
      <c r="T262" s="128">
        <f>T242</f>
        <v>2</v>
      </c>
      <c r="U262" s="128">
        <f>U242</f>
        <v>3</v>
      </c>
      <c r="V262" s="128">
        <f>V242</f>
        <v>3</v>
      </c>
      <c r="W262" s="2"/>
      <c r="X262" s="4"/>
      <c r="Y262" s="16"/>
      <c r="Z262" s="1"/>
      <c r="AA262" s="1"/>
      <c r="AB262" s="1"/>
    </row>
    <row r="263" spans="1:28" s="122" customFormat="1" outlineLevel="3" x14ac:dyDescent="0.25">
      <c r="A263" s="1"/>
      <c r="B263" s="33"/>
      <c r="C263" s="73">
        <f>INT($C$140)+3</f>
        <v>4</v>
      </c>
      <c r="D263" s="4"/>
      <c r="E263" s="5"/>
      <c r="F263" s="5"/>
      <c r="G263" s="4"/>
      <c r="H263" s="26"/>
      <c r="I263" s="79"/>
      <c r="J263" s="56"/>
      <c r="K263" s="56">
        <v>3</v>
      </c>
      <c r="L263" s="56">
        <v>0</v>
      </c>
      <c r="M263" s="128">
        <f>M243</f>
        <v>1</v>
      </c>
      <c r="N263" s="128">
        <f>N243</f>
        <v>2</v>
      </c>
      <c r="O263" s="128">
        <f>O243</f>
        <v>3</v>
      </c>
      <c r="P263" s="128">
        <f>P243</f>
        <v>4</v>
      </c>
      <c r="Q263" s="128">
        <f>Q243</f>
        <v>3</v>
      </c>
      <c r="R263" s="128">
        <f>R243</f>
        <v>4</v>
      </c>
      <c r="S263" s="128">
        <f>S243</f>
        <v>4</v>
      </c>
      <c r="T263" s="128">
        <f>T243</f>
        <v>2</v>
      </c>
      <c r="U263" s="128">
        <f>U243</f>
        <v>3</v>
      </c>
      <c r="V263" s="128">
        <f>V243</f>
        <v>4</v>
      </c>
      <c r="W263" s="2"/>
      <c r="X263" s="4"/>
      <c r="Y263" s="16"/>
      <c r="Z263" s="1"/>
      <c r="AA263" s="1"/>
      <c r="AB263" s="1"/>
    </row>
    <row r="264" spans="1:28" s="122" customFormat="1" outlineLevel="3" x14ac:dyDescent="0.25">
      <c r="A264" s="1"/>
      <c r="B264" s="33"/>
      <c r="C264" s="73">
        <f>INT($C$140)+3</f>
        <v>4</v>
      </c>
      <c r="D264" s="4"/>
      <c r="E264" s="5"/>
      <c r="F264" s="5"/>
      <c r="G264" s="4"/>
      <c r="H264" s="26"/>
      <c r="I264" s="79"/>
      <c r="J264" s="63"/>
      <c r="K264" s="63">
        <v>4</v>
      </c>
      <c r="L264" s="63">
        <v>0</v>
      </c>
      <c r="M264" s="132">
        <f>M263</f>
        <v>1</v>
      </c>
      <c r="N264" s="132">
        <f>N263</f>
        <v>2</v>
      </c>
      <c r="O264" s="132">
        <f>O263</f>
        <v>3</v>
      </c>
      <c r="P264" s="132">
        <f>P263</f>
        <v>4</v>
      </c>
      <c r="Q264" s="132">
        <f>Q263</f>
        <v>3</v>
      </c>
      <c r="R264" s="132">
        <f>R263</f>
        <v>4</v>
      </c>
      <c r="S264" s="132">
        <f>S263</f>
        <v>4</v>
      </c>
      <c r="T264" s="132">
        <f>T263</f>
        <v>2</v>
      </c>
      <c r="U264" s="132">
        <f>U263</f>
        <v>3</v>
      </c>
      <c r="V264" s="132">
        <f>V263</f>
        <v>4</v>
      </c>
      <c r="W264" s="2"/>
      <c r="X264" s="4"/>
      <c r="Y264" s="16"/>
      <c r="Z264" s="1"/>
      <c r="AA264" s="1"/>
      <c r="AB264" s="1"/>
    </row>
    <row r="265" spans="1:28" s="122" customFormat="1" outlineLevel="3" x14ac:dyDescent="0.25">
      <c r="A265" s="1"/>
      <c r="B265" s="33"/>
      <c r="C265" s="73">
        <f>INT($C$140)+3</f>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INT($C$140)+3</f>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INT($C$140)+3</f>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INT($C$140)+3</f>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INT($C$140)+3</f>
        <v>4</v>
      </c>
      <c r="D269" s="4"/>
      <c r="E269" s="5"/>
      <c r="F269" s="5"/>
      <c r="G269" s="4"/>
      <c r="H269" s="26"/>
      <c r="I269" s="103"/>
      <c r="J269" s="63"/>
      <c r="K269" s="63">
        <v>4</v>
      </c>
      <c r="L269" s="63">
        <v>0</v>
      </c>
      <c r="M269" s="132">
        <f>M268</f>
        <v>1</v>
      </c>
      <c r="N269" s="132">
        <f>N268</f>
        <v>2</v>
      </c>
      <c r="O269" s="132">
        <f>O268</f>
        <v>3</v>
      </c>
      <c r="P269" s="132">
        <f>P268</f>
        <v>4</v>
      </c>
      <c r="Q269" s="132">
        <f>Q268</f>
        <v>3</v>
      </c>
      <c r="R269" s="132">
        <f>R268</f>
        <v>4</v>
      </c>
      <c r="S269" s="132">
        <f>S268</f>
        <v>4</v>
      </c>
      <c r="T269" s="132">
        <f>T268</f>
        <v>8</v>
      </c>
      <c r="U269" s="132">
        <f>U268</f>
        <v>9</v>
      </c>
      <c r="V269" s="132">
        <f>V268</f>
        <v>10</v>
      </c>
      <c r="W269" s="2"/>
      <c r="X269" s="4"/>
      <c r="Y269" s="16"/>
      <c r="Z269" s="1"/>
      <c r="AA269" s="1"/>
      <c r="AB269" s="1"/>
    </row>
    <row r="270" spans="1:28" s="122" customFormat="1" outlineLevel="3" x14ac:dyDescent="0.25">
      <c r="A270" s="1"/>
      <c r="B270" s="33"/>
      <c r="C270" s="73">
        <f>INT($C$140)+3</f>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INT($C$140)+3</f>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INT($C$140)+3</f>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INT($C$140)+3</f>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INT($C$140)+3</f>
        <v>4</v>
      </c>
      <c r="D274" s="4"/>
      <c r="E274" s="5"/>
      <c r="F274" s="5"/>
      <c r="G274" s="4"/>
      <c r="H274" s="26"/>
      <c r="I274" s="62"/>
      <c r="J274" s="63"/>
      <c r="K274" s="63">
        <v>4</v>
      </c>
      <c r="L274" s="63">
        <v>0</v>
      </c>
      <c r="M274" s="132">
        <f>M273</f>
        <v>1</v>
      </c>
      <c r="N274" s="132">
        <f>N273</f>
        <v>2</v>
      </c>
      <c r="O274" s="132">
        <f>O273</f>
        <v>3</v>
      </c>
      <c r="P274" s="132">
        <f>P273</f>
        <v>4</v>
      </c>
      <c r="Q274" s="132">
        <f>Q273</f>
        <v>5</v>
      </c>
      <c r="R274" s="132">
        <f>R273</f>
        <v>6</v>
      </c>
      <c r="S274" s="132">
        <f>S273</f>
        <v>7</v>
      </c>
      <c r="T274" s="132">
        <f>T273</f>
        <v>8</v>
      </c>
      <c r="U274" s="132">
        <f>U273</f>
        <v>9</v>
      </c>
      <c r="V274" s="132">
        <f>V273</f>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N210</f>
        <v>11-0</v>
      </c>
      <c r="M276" s="153" t="str">
        <f>O210</f>
        <v>22-0</v>
      </c>
      <c r="N276" s="153" t="str">
        <f>P210</f>
        <v>33-0</v>
      </c>
      <c r="O276" s="153" t="str">
        <f>Q210</f>
        <v>21-0</v>
      </c>
      <c r="P276" s="153" t="str">
        <f>R210</f>
        <v>32-0</v>
      </c>
      <c r="Q276" s="154" t="str">
        <f>S210</f>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N211</f>
        <v>11-1</v>
      </c>
      <c r="M277" s="157" t="str">
        <f>O211</f>
        <v>22-1</v>
      </c>
      <c r="N277" s="157" t="str">
        <f>P211</f>
        <v>33-1</v>
      </c>
      <c r="O277" s="157" t="str">
        <f>Q211</f>
        <v>21-1</v>
      </c>
      <c r="P277" s="157" t="str">
        <f>R211</f>
        <v>32-1</v>
      </c>
      <c r="Q277" s="158" t="str">
        <f>S211</f>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N212</f>
        <v>11-2</v>
      </c>
      <c r="M278" s="161" t="str">
        <f>O212</f>
        <v>22-2</v>
      </c>
      <c r="N278" s="161" t="str">
        <f>P212</f>
        <v>33-2</v>
      </c>
      <c r="O278" s="161" t="str">
        <f>Q212</f>
        <v>21-2</v>
      </c>
      <c r="P278" s="161" t="str">
        <f>R212</f>
        <v>32-2</v>
      </c>
      <c r="Q278" s="162" t="str">
        <f>S212</f>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INT($C$140)+3</f>
        <v>4</v>
      </c>
      <c r="D281" s="4"/>
      <c r="E281" s="5"/>
      <c r="F281" s="5"/>
      <c r="G281" s="4"/>
      <c r="H281" s="64" t="s">
        <v>144</v>
      </c>
      <c r="I281" s="123" t="s">
        <v>174</v>
      </c>
      <c r="J281" s="57">
        <v>0</v>
      </c>
      <c r="K281" s="61">
        <v>0</v>
      </c>
      <c r="L281" s="107">
        <v>0</v>
      </c>
      <c r="M281" s="124">
        <f>L281</f>
        <v>0</v>
      </c>
      <c r="N281" s="124">
        <f>M281</f>
        <v>0</v>
      </c>
      <c r="O281" s="125">
        <f>$M281</f>
        <v>0</v>
      </c>
      <c r="P281" s="126">
        <f>$N281</f>
        <v>0</v>
      </c>
      <c r="Q281" s="126">
        <f>$N281</f>
        <v>0</v>
      </c>
      <c r="R281" s="55"/>
      <c r="S281" s="55"/>
      <c r="T281" s="55"/>
      <c r="U281" s="55"/>
      <c r="V281" s="55"/>
      <c r="W281" s="55"/>
      <c r="X281" s="4"/>
      <c r="Y281" s="16"/>
      <c r="Z281" s="1"/>
      <c r="AA281" s="1"/>
      <c r="AB281" s="1"/>
    </row>
    <row r="282" spans="1:28" s="122" customFormat="1" outlineLevel="3" x14ac:dyDescent="0.25">
      <c r="A282" s="1"/>
      <c r="B282" s="33"/>
      <c r="C282" s="73">
        <f>INT($C$140)+3</f>
        <v>4</v>
      </c>
      <c r="D282" s="4"/>
      <c r="E282" s="5"/>
      <c r="F282" s="5"/>
      <c r="G282" s="4"/>
      <c r="H282" s="64" t="s">
        <v>145</v>
      </c>
      <c r="I282" s="103" t="s">
        <v>175</v>
      </c>
      <c r="J282" s="103" t="s">
        <v>181</v>
      </c>
      <c r="K282" s="56">
        <v>1</v>
      </c>
      <c r="L282" s="108">
        <v>0</v>
      </c>
      <c r="M282" s="124">
        <f>L282</f>
        <v>0</v>
      </c>
      <c r="N282" s="124">
        <f>M282</f>
        <v>0</v>
      </c>
      <c r="O282" s="125">
        <f>$M282</f>
        <v>0</v>
      </c>
      <c r="P282" s="126">
        <f>$N282</f>
        <v>0</v>
      </c>
      <c r="Q282" s="126">
        <f>$N282</f>
        <v>0</v>
      </c>
      <c r="R282" s="55"/>
      <c r="S282" s="55"/>
      <c r="T282" s="55"/>
      <c r="U282" s="55"/>
      <c r="V282" s="55"/>
      <c r="W282" s="55"/>
      <c r="X282" s="4"/>
      <c r="Y282" s="16"/>
      <c r="Z282" s="1"/>
      <c r="AA282" s="1"/>
      <c r="AB282" s="1"/>
    </row>
    <row r="283" spans="1:28" s="122" customFormat="1" outlineLevel="3" x14ac:dyDescent="0.25">
      <c r="A283" s="1"/>
      <c r="B283" s="33"/>
      <c r="C283" s="73">
        <f>INT($C$140)+3</f>
        <v>4</v>
      </c>
      <c r="D283" s="4"/>
      <c r="E283" s="5"/>
      <c r="F283" s="5"/>
      <c r="G283" s="4"/>
      <c r="H283" s="64"/>
      <c r="I283" s="103" t="s">
        <v>176</v>
      </c>
      <c r="J283" s="103"/>
      <c r="K283" s="56">
        <v>2</v>
      </c>
      <c r="L283" s="108">
        <v>0</v>
      </c>
      <c r="M283" s="108">
        <v>0</v>
      </c>
      <c r="N283" s="124">
        <f>M283</f>
        <v>0</v>
      </c>
      <c r="O283" s="125">
        <f>$M283</f>
        <v>0</v>
      </c>
      <c r="P283" s="126">
        <f>$N283</f>
        <v>0</v>
      </c>
      <c r="Q283" s="126">
        <f>$N283</f>
        <v>0</v>
      </c>
      <c r="R283" s="55"/>
      <c r="S283" s="55"/>
      <c r="T283" s="55"/>
      <c r="U283" s="55"/>
      <c r="V283" s="55"/>
      <c r="W283" s="55"/>
      <c r="X283" s="4"/>
      <c r="Y283" s="16"/>
      <c r="Z283" s="1"/>
      <c r="AA283" s="1"/>
      <c r="AB283" s="1"/>
    </row>
    <row r="284" spans="1:28" s="122" customFormat="1" outlineLevel="3" x14ac:dyDescent="0.25">
      <c r="A284" s="1"/>
      <c r="B284" s="33"/>
      <c r="C284" s="73">
        <f>INT($C$140)+3</f>
        <v>4</v>
      </c>
      <c r="D284" s="4"/>
      <c r="E284" s="5"/>
      <c r="F284" s="5"/>
      <c r="G284" s="4"/>
      <c r="H284" s="64"/>
      <c r="I284" s="103" t="s">
        <v>177</v>
      </c>
      <c r="J284" s="103"/>
      <c r="K284" s="56">
        <v>3</v>
      </c>
      <c r="L284" s="108">
        <v>0</v>
      </c>
      <c r="M284" s="108">
        <v>0</v>
      </c>
      <c r="N284" s="108">
        <v>0</v>
      </c>
      <c r="O284" s="125">
        <f>$M284</f>
        <v>0</v>
      </c>
      <c r="P284" s="126">
        <f>$N284</f>
        <v>0</v>
      </c>
      <c r="Q284" s="126">
        <f>$N284</f>
        <v>0</v>
      </c>
      <c r="R284" s="55"/>
      <c r="S284" s="55"/>
      <c r="T284" s="55"/>
      <c r="U284" s="55"/>
      <c r="V284" s="55"/>
      <c r="W284" s="55"/>
      <c r="X284" s="4"/>
      <c r="Y284" s="16"/>
      <c r="Z284" s="1"/>
      <c r="AA284" s="1"/>
      <c r="AB284" s="1"/>
    </row>
    <row r="285" spans="1:28" s="122" customFormat="1" outlineLevel="3" x14ac:dyDescent="0.25">
      <c r="A285" s="1"/>
      <c r="B285" s="33"/>
      <c r="C285" s="73">
        <f>INT($C$140)+3</f>
        <v>4</v>
      </c>
      <c r="D285" s="4"/>
      <c r="E285" s="5"/>
      <c r="F285" s="5"/>
      <c r="G285" s="4"/>
      <c r="H285" s="64"/>
      <c r="I285" s="103" t="s">
        <v>180</v>
      </c>
      <c r="J285" s="103"/>
      <c r="K285" s="63">
        <v>4</v>
      </c>
      <c r="L285" s="132">
        <f>L284</f>
        <v>0</v>
      </c>
      <c r="M285" s="132">
        <f>M284</f>
        <v>0</v>
      </c>
      <c r="N285" s="132">
        <f>N284</f>
        <v>0</v>
      </c>
      <c r="O285" s="132">
        <f>O284</f>
        <v>0</v>
      </c>
      <c r="P285" s="132">
        <f>P284</f>
        <v>0</v>
      </c>
      <c r="Q285" s="132">
        <f>Q284</f>
        <v>0</v>
      </c>
      <c r="R285" s="55"/>
      <c r="S285" s="55"/>
      <c r="T285" s="55"/>
      <c r="U285" s="55"/>
      <c r="V285" s="55"/>
      <c r="W285" s="55"/>
      <c r="X285" s="4"/>
      <c r="Y285" s="16"/>
      <c r="Z285" s="1"/>
      <c r="AA285" s="1"/>
      <c r="AB285" s="1"/>
    </row>
    <row r="286" spans="1:28" s="122" customFormat="1" outlineLevel="3" x14ac:dyDescent="0.25">
      <c r="A286" s="1"/>
      <c r="B286" s="33"/>
      <c r="C286" s="73">
        <f>INT($C$140)+3</f>
        <v>4</v>
      </c>
      <c r="D286" s="4"/>
      <c r="E286" s="5"/>
      <c r="F286" s="5"/>
      <c r="G286" s="4"/>
      <c r="H286" s="113"/>
      <c r="I286" s="79"/>
      <c r="J286" s="111">
        <v>1</v>
      </c>
      <c r="K286" s="111">
        <v>0</v>
      </c>
      <c r="L286" s="31">
        <v>0</v>
      </c>
      <c r="M286" s="124">
        <f>L286</f>
        <v>0</v>
      </c>
      <c r="N286" s="124">
        <f>M286</f>
        <v>0</v>
      </c>
      <c r="O286" s="125">
        <f>$M286</f>
        <v>0</v>
      </c>
      <c r="P286" s="126">
        <f>$N286</f>
        <v>0</v>
      </c>
      <c r="Q286" s="126">
        <f>$N286</f>
        <v>0</v>
      </c>
      <c r="R286" s="2"/>
      <c r="S286" s="2"/>
      <c r="T286" s="2"/>
      <c r="U286" s="2"/>
      <c r="V286" s="2"/>
      <c r="W286" s="2"/>
      <c r="X286" s="4"/>
      <c r="Y286" s="16"/>
      <c r="Z286" s="1"/>
      <c r="AA286" s="1"/>
      <c r="AB286" s="1"/>
    </row>
    <row r="287" spans="1:28" s="122" customFormat="1" outlineLevel="3" x14ac:dyDescent="0.25">
      <c r="A287" s="1"/>
      <c r="B287" s="33"/>
      <c r="C287" s="73">
        <f>INT($C$140)+3</f>
        <v>4</v>
      </c>
      <c r="D287" s="4"/>
      <c r="E287" s="5"/>
      <c r="F287" s="5"/>
      <c r="G287" s="4"/>
      <c r="H287" s="113"/>
      <c r="I287" s="79"/>
      <c r="J287" s="56" t="s">
        <v>182</v>
      </c>
      <c r="K287" s="56">
        <v>1</v>
      </c>
      <c r="L287" s="108">
        <v>0</v>
      </c>
      <c r="M287" s="124">
        <f>L287</f>
        <v>0</v>
      </c>
      <c r="N287" s="124">
        <f>M287</f>
        <v>0</v>
      </c>
      <c r="O287" s="125">
        <f>$M287</f>
        <v>0</v>
      </c>
      <c r="P287" s="126">
        <f>$N287</f>
        <v>0</v>
      </c>
      <c r="Q287" s="126">
        <f>$N287</f>
        <v>0</v>
      </c>
      <c r="R287" s="2"/>
      <c r="S287" s="2"/>
      <c r="T287" s="2"/>
      <c r="U287" s="2"/>
      <c r="V287" s="2"/>
      <c r="W287" s="2"/>
      <c r="X287" s="4"/>
      <c r="Y287" s="16"/>
      <c r="Z287" s="1"/>
      <c r="AA287" s="1"/>
      <c r="AB287" s="1"/>
    </row>
    <row r="288" spans="1:28" s="122" customFormat="1" outlineLevel="3" x14ac:dyDescent="0.25">
      <c r="A288" s="1"/>
      <c r="B288" s="33"/>
      <c r="C288" s="73">
        <f>INT($C$140)+3</f>
        <v>4</v>
      </c>
      <c r="D288" s="4"/>
      <c r="E288" s="5"/>
      <c r="F288" s="5"/>
      <c r="G288" s="4"/>
      <c r="H288" s="113"/>
      <c r="I288" s="79"/>
      <c r="J288" s="56"/>
      <c r="K288" s="56">
        <v>2</v>
      </c>
      <c r="L288" s="108">
        <v>0</v>
      </c>
      <c r="M288" s="108">
        <v>1</v>
      </c>
      <c r="N288" s="108">
        <v>1</v>
      </c>
      <c r="O288" s="125">
        <f>$M288</f>
        <v>1</v>
      </c>
      <c r="P288" s="126">
        <f>$N288</f>
        <v>1</v>
      </c>
      <c r="Q288" s="126">
        <f>$N288</f>
        <v>1</v>
      </c>
      <c r="R288" s="2"/>
      <c r="S288" s="2"/>
      <c r="T288" s="2"/>
      <c r="U288" s="2"/>
      <c r="V288" s="2"/>
      <c r="W288" s="2"/>
      <c r="X288" s="4"/>
      <c r="Y288" s="16"/>
      <c r="Z288" s="1"/>
      <c r="AA288" s="1"/>
      <c r="AB288" s="1"/>
    </row>
    <row r="289" spans="1:28" s="122" customFormat="1" outlineLevel="3" x14ac:dyDescent="0.25">
      <c r="A289" s="1"/>
      <c r="B289" s="33"/>
      <c r="C289" s="73">
        <f>INT($C$140)+3</f>
        <v>4</v>
      </c>
      <c r="D289" s="4"/>
      <c r="E289" s="5"/>
      <c r="F289" s="5"/>
      <c r="G289" s="4"/>
      <c r="H289" s="64"/>
      <c r="I289" s="79"/>
      <c r="J289" s="56"/>
      <c r="K289" s="56">
        <v>3</v>
      </c>
      <c r="L289" s="108">
        <v>0</v>
      </c>
      <c r="M289" s="108">
        <v>1</v>
      </c>
      <c r="N289" s="108">
        <v>2</v>
      </c>
      <c r="O289" s="125">
        <f>$M289</f>
        <v>1</v>
      </c>
      <c r="P289" s="126">
        <f>$N289</f>
        <v>2</v>
      </c>
      <c r="Q289" s="126">
        <f>$N289</f>
        <v>2</v>
      </c>
      <c r="R289" s="2"/>
      <c r="S289" s="2"/>
      <c r="T289" s="2"/>
      <c r="U289" s="2"/>
      <c r="V289" s="2"/>
      <c r="W289" s="2"/>
      <c r="X289" s="4"/>
      <c r="Y289" s="16"/>
      <c r="Z289" s="1"/>
      <c r="AA289" s="1"/>
      <c r="AB289" s="1"/>
    </row>
    <row r="290" spans="1:28" s="122" customFormat="1" outlineLevel="3" x14ac:dyDescent="0.25">
      <c r="A290" s="1"/>
      <c r="B290" s="33"/>
      <c r="C290" s="73">
        <f>INT($C$140)+3</f>
        <v>4</v>
      </c>
      <c r="D290" s="4"/>
      <c r="E290" s="5"/>
      <c r="F290" s="5"/>
      <c r="G290" s="4"/>
      <c r="H290" s="113"/>
      <c r="I290" s="79"/>
      <c r="J290" s="63"/>
      <c r="K290" s="63">
        <v>4</v>
      </c>
      <c r="L290" s="132">
        <f>L289</f>
        <v>0</v>
      </c>
      <c r="M290" s="132">
        <f>M289</f>
        <v>1</v>
      </c>
      <c r="N290" s="132">
        <f>N289</f>
        <v>2</v>
      </c>
      <c r="O290" s="132">
        <f>O289</f>
        <v>1</v>
      </c>
      <c r="P290" s="132">
        <f>P289</f>
        <v>2</v>
      </c>
      <c r="Q290" s="132">
        <f>Q289</f>
        <v>2</v>
      </c>
      <c r="R290" s="2"/>
      <c r="S290" s="2"/>
      <c r="T290" s="2"/>
      <c r="U290" s="2"/>
      <c r="V290" s="2"/>
      <c r="W290" s="2"/>
      <c r="X290" s="4"/>
      <c r="Y290" s="16"/>
      <c r="Z290" s="1"/>
      <c r="AA290" s="1"/>
      <c r="AB290" s="1"/>
    </row>
    <row r="291" spans="1:28" s="122" customFormat="1" outlineLevel="3" x14ac:dyDescent="0.25">
      <c r="A291" s="1"/>
      <c r="B291" s="33"/>
      <c r="C291" s="73">
        <f>INT($C$140)+3</f>
        <v>4</v>
      </c>
      <c r="D291" s="4"/>
      <c r="E291" s="5"/>
      <c r="F291" s="5"/>
      <c r="G291" s="4"/>
      <c r="H291" s="113"/>
      <c r="I291" s="103"/>
      <c r="J291" s="61">
        <v>2</v>
      </c>
      <c r="K291" s="61">
        <v>0</v>
      </c>
      <c r="L291" s="107">
        <v>0</v>
      </c>
      <c r="M291" s="124">
        <f>L291</f>
        <v>0</v>
      </c>
      <c r="N291" s="124">
        <f>M291</f>
        <v>0</v>
      </c>
      <c r="O291" s="125">
        <f>$M291</f>
        <v>0</v>
      </c>
      <c r="P291" s="126">
        <f>$N291</f>
        <v>0</v>
      </c>
      <c r="Q291" s="126">
        <f>$N291</f>
        <v>0</v>
      </c>
      <c r="R291" s="55"/>
      <c r="S291" s="55"/>
      <c r="T291" s="55"/>
      <c r="U291" s="55"/>
      <c r="V291" s="55"/>
      <c r="W291" s="55"/>
      <c r="X291" s="4"/>
      <c r="Y291" s="16"/>
      <c r="Z291" s="1"/>
      <c r="AA291" s="1"/>
      <c r="AB291" s="1"/>
    </row>
    <row r="292" spans="1:28" s="122" customFormat="1" outlineLevel="3" x14ac:dyDescent="0.25">
      <c r="A292" s="1"/>
      <c r="B292" s="33"/>
      <c r="C292" s="73">
        <f>INT($C$140)+3</f>
        <v>4</v>
      </c>
      <c r="D292" s="4"/>
      <c r="E292" s="5"/>
      <c r="F292" s="5"/>
      <c r="G292" s="4"/>
      <c r="H292" s="113"/>
      <c r="I292" s="103"/>
      <c r="J292" s="56" t="s">
        <v>47</v>
      </c>
      <c r="K292" s="56">
        <v>1</v>
      </c>
      <c r="L292" s="108">
        <v>0</v>
      </c>
      <c r="M292" s="124">
        <f>L292</f>
        <v>0</v>
      </c>
      <c r="N292" s="124">
        <f>M292</f>
        <v>0</v>
      </c>
      <c r="O292" s="125">
        <f>$M292</f>
        <v>0</v>
      </c>
      <c r="P292" s="126">
        <f>$N292</f>
        <v>0</v>
      </c>
      <c r="Q292" s="126">
        <f>$N292</f>
        <v>0</v>
      </c>
      <c r="R292" s="55"/>
      <c r="S292" s="55"/>
      <c r="T292" s="55"/>
      <c r="U292" s="55"/>
      <c r="V292" s="55"/>
      <c r="W292" s="55"/>
      <c r="X292" s="4"/>
      <c r="Y292" s="16"/>
      <c r="Z292" s="1"/>
      <c r="AA292" s="1"/>
      <c r="AB292" s="1"/>
    </row>
    <row r="293" spans="1:28" s="122" customFormat="1" outlineLevel="3" x14ac:dyDescent="0.25">
      <c r="A293" s="1"/>
      <c r="B293" s="33"/>
      <c r="C293" s="73">
        <f>INT($C$140)+3</f>
        <v>4</v>
      </c>
      <c r="D293" s="4"/>
      <c r="E293" s="5"/>
      <c r="F293" s="5"/>
      <c r="G293" s="4"/>
      <c r="H293" s="113"/>
      <c r="I293" s="103"/>
      <c r="J293" s="56"/>
      <c r="K293" s="56">
        <v>2</v>
      </c>
      <c r="L293" s="108">
        <v>0</v>
      </c>
      <c r="M293" s="108">
        <v>1</v>
      </c>
      <c r="N293" s="108">
        <v>1</v>
      </c>
      <c r="O293" s="125">
        <f>$M293</f>
        <v>1</v>
      </c>
      <c r="P293" s="126">
        <f>$N293</f>
        <v>1</v>
      </c>
      <c r="Q293" s="126">
        <f>$N293</f>
        <v>1</v>
      </c>
      <c r="R293" s="55"/>
      <c r="S293" s="55"/>
      <c r="T293" s="55"/>
      <c r="U293" s="55"/>
      <c r="V293" s="55"/>
      <c r="W293" s="55"/>
      <c r="X293" s="4"/>
      <c r="Y293" s="16"/>
      <c r="Z293" s="1"/>
      <c r="AA293" s="1"/>
      <c r="AB293" s="1"/>
    </row>
    <row r="294" spans="1:28" s="122" customFormat="1" outlineLevel="3" x14ac:dyDescent="0.25">
      <c r="A294" s="1"/>
      <c r="B294" s="33"/>
      <c r="C294" s="73">
        <f>INT($C$140)+3</f>
        <v>4</v>
      </c>
      <c r="D294" s="4"/>
      <c r="E294" s="5"/>
      <c r="F294" s="5"/>
      <c r="G294" s="4"/>
      <c r="H294" s="64"/>
      <c r="I294" s="103"/>
      <c r="J294" s="56"/>
      <c r="K294" s="56">
        <v>3</v>
      </c>
      <c r="L294" s="108">
        <v>0</v>
      </c>
      <c r="M294" s="108">
        <v>1</v>
      </c>
      <c r="N294" s="108">
        <v>2</v>
      </c>
      <c r="O294" s="125">
        <f>$M294</f>
        <v>1</v>
      </c>
      <c r="P294" s="126">
        <f>$N294</f>
        <v>2</v>
      </c>
      <c r="Q294" s="126">
        <f>$N294</f>
        <v>2</v>
      </c>
      <c r="R294" s="55"/>
      <c r="S294" s="55"/>
      <c r="T294" s="55"/>
      <c r="U294" s="55"/>
      <c r="V294" s="55"/>
      <c r="W294" s="55"/>
      <c r="X294" s="4"/>
      <c r="Y294" s="16"/>
      <c r="Z294" s="1"/>
      <c r="AA294" s="1"/>
      <c r="AB294" s="1"/>
    </row>
    <row r="295" spans="1:28" s="122" customFormat="1" outlineLevel="3" x14ac:dyDescent="0.25">
      <c r="A295" s="1"/>
      <c r="B295" s="33"/>
      <c r="C295" s="73">
        <f>INT($C$140)+3</f>
        <v>4</v>
      </c>
      <c r="D295" s="4"/>
      <c r="E295" s="5"/>
      <c r="F295" s="5"/>
      <c r="G295" s="4"/>
      <c r="H295" s="64"/>
      <c r="I295" s="103"/>
      <c r="J295" s="63"/>
      <c r="K295" s="63">
        <v>4</v>
      </c>
      <c r="L295" s="132">
        <f>L294</f>
        <v>0</v>
      </c>
      <c r="M295" s="132">
        <f>M294</f>
        <v>1</v>
      </c>
      <c r="N295" s="132">
        <f>N294</f>
        <v>2</v>
      </c>
      <c r="O295" s="132">
        <f>O294</f>
        <v>1</v>
      </c>
      <c r="P295" s="132">
        <f>P294</f>
        <v>2</v>
      </c>
      <c r="Q295" s="132">
        <f>Q294</f>
        <v>2</v>
      </c>
      <c r="R295" s="55"/>
      <c r="S295" s="55"/>
      <c r="T295" s="55"/>
      <c r="U295" s="55"/>
      <c r="V295" s="55"/>
      <c r="W295" s="55"/>
      <c r="X295" s="4"/>
      <c r="Y295" s="16"/>
      <c r="Z295" s="1"/>
      <c r="AA295" s="1"/>
      <c r="AB295" s="1"/>
    </row>
    <row r="296" spans="1:28" s="122" customFormat="1" outlineLevel="3" x14ac:dyDescent="0.25">
      <c r="A296" s="1"/>
      <c r="B296" s="33"/>
      <c r="C296" s="73">
        <f>INT($C$140)+3</f>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INT($C$140)+3</f>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INT($C$140)+3</f>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INT($C$140)+3</f>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INT($C$140)+3</f>
        <v>4</v>
      </c>
      <c r="D300" s="4"/>
      <c r="E300" s="5"/>
      <c r="F300" s="5"/>
      <c r="G300" s="4"/>
      <c r="H300" s="113"/>
      <c r="I300" s="62"/>
      <c r="J300" s="63"/>
      <c r="K300" s="63">
        <v>4</v>
      </c>
      <c r="L300" s="132">
        <f>L299</f>
        <v>0</v>
      </c>
      <c r="M300" s="132">
        <f>M299</f>
        <v>1</v>
      </c>
      <c r="N300" s="132">
        <f>N299</f>
        <v>2</v>
      </c>
      <c r="O300" s="132">
        <f>O299</f>
        <v>3</v>
      </c>
      <c r="P300" s="132">
        <f>P299</f>
        <v>4</v>
      </c>
      <c r="Q300" s="132">
        <f>Q299</f>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x14ac:dyDescent="0.25">
      <c r="A306" s="1"/>
      <c r="B306" s="1"/>
      <c r="C306" s="66"/>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x14ac:dyDescent="0.25">
      <c r="A307" s="1"/>
      <c r="B307" s="1"/>
      <c r="C307" s="66"/>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x14ac:dyDescent="0.25">
      <c r="A308" s="1"/>
      <c r="B308" s="1"/>
      <c r="C308" s="66"/>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x14ac:dyDescent="0.25">
      <c r="A309" s="1"/>
      <c r="B309" s="1"/>
      <c r="C309" s="66"/>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x14ac:dyDescent="0.25">
      <c r="A310" s="1"/>
      <c r="B310" s="1"/>
      <c r="C310" s="66"/>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x14ac:dyDescent="0.25">
      <c r="A311" s="1"/>
      <c r="B311" s="1"/>
      <c r="C311" s="66"/>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x14ac:dyDescent="0.25">
      <c r="C312"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26"/>
  <sheetViews>
    <sheetView tabSelected="1" workbookViewId="0">
      <selection activeCell="I18" sqref="I18"/>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73" t="s">
        <v>285</v>
      </c>
      <c r="K18" s="174"/>
      <c r="L18" s="174"/>
      <c r="M18" s="174"/>
      <c r="N18" s="174"/>
      <c r="O18" s="174"/>
      <c r="P18" s="174"/>
      <c r="Q18" s="174"/>
      <c r="R18" s="174"/>
      <c r="S18" s="174"/>
      <c r="T18" s="175"/>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03" t="s">
        <v>244</v>
      </c>
      <c r="K45" s="203" t="s">
        <v>245</v>
      </c>
      <c r="L45" s="203" t="s">
        <v>98</v>
      </c>
      <c r="M45" s="203" t="s">
        <v>246</v>
      </c>
      <c r="N45" s="203" t="s">
        <v>99</v>
      </c>
      <c r="O45" s="203" t="s">
        <v>247</v>
      </c>
      <c r="P45" s="203"/>
      <c r="Q45" s="203"/>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03" t="s">
        <v>233</v>
      </c>
      <c r="K46" s="203" t="s">
        <v>234</v>
      </c>
      <c r="L46" s="203" t="s">
        <v>235</v>
      </c>
      <c r="M46" s="203" t="s">
        <v>236</v>
      </c>
      <c r="N46" s="203" t="s">
        <v>237</v>
      </c>
      <c r="O46" s="203" t="s">
        <v>243</v>
      </c>
      <c r="P46" s="203"/>
      <c r="Q46" s="203" t="s">
        <v>252</v>
      </c>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149" t="s">
        <v>45</v>
      </c>
      <c r="K47" s="149"/>
      <c r="L47" s="149" t="s">
        <v>45</v>
      </c>
      <c r="M47" s="149"/>
      <c r="N47" s="29"/>
      <c r="O47" s="29"/>
      <c r="P47" s="149" t="s">
        <v>45</v>
      </c>
      <c r="Q47" s="149"/>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250</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240</v>
      </c>
      <c r="I52" s="2" t="s">
        <v>242</v>
      </c>
      <c r="J52" s="31" t="b">
        <v>0</v>
      </c>
      <c r="K52" s="31" t="b">
        <v>1</v>
      </c>
      <c r="L52" s="31" t="b">
        <v>1</v>
      </c>
      <c r="M52" s="31" t="b">
        <v>1</v>
      </c>
      <c r="N52" s="31" t="b">
        <v>0</v>
      </c>
      <c r="O52" s="31" t="b">
        <v>0</v>
      </c>
      <c r="P52" s="2"/>
      <c r="Q52" s="31">
        <f>K53</f>
        <v>0</v>
      </c>
      <c r="R52" s="2"/>
      <c r="S52" s="2"/>
      <c r="T52" s="2"/>
      <c r="U52" s="2"/>
      <c r="V52" s="2"/>
      <c r="W52" s="2"/>
      <c r="X52" s="4"/>
      <c r="Y52" s="16"/>
      <c r="Z52" s="1"/>
      <c r="AA52" s="1"/>
      <c r="AB52" s="1"/>
    </row>
    <row r="53" spans="1:28" outlineLevel="3" x14ac:dyDescent="0.25">
      <c r="A53" s="1"/>
      <c r="B53" s="33"/>
      <c r="C53" s="73">
        <f t="shared" ref="C53:C61" si="1">INT($C$40)+3</f>
        <v>4</v>
      </c>
      <c r="D53" s="4"/>
      <c r="E53" s="5"/>
      <c r="F53" s="5"/>
      <c r="G53" s="4"/>
      <c r="H53" s="2" t="s">
        <v>251</v>
      </c>
      <c r="I53" s="2"/>
      <c r="J53" s="121">
        <f>COUNTIF($J$52:J52,TRUE)-1</f>
        <v>-1</v>
      </c>
      <c r="K53" s="121">
        <f>COUNTIF($J$52:K52,TRUE)-1</f>
        <v>0</v>
      </c>
      <c r="L53" s="121">
        <f>COUNTIF($J$52:L52,TRUE)-1</f>
        <v>1</v>
      </c>
      <c r="M53" s="121">
        <f>COUNTIF($J$52:M52,TRUE)-1</f>
        <v>2</v>
      </c>
      <c r="N53" s="121">
        <f>COUNTIF($J$52:N52,TRUE)-1</f>
        <v>2</v>
      </c>
      <c r="O53" s="121">
        <f>COUNTIF($J$52:O52,TRUE)-1</f>
        <v>2</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241</v>
      </c>
      <c r="I54" s="2" t="s">
        <v>242</v>
      </c>
      <c r="J54" s="31" t="b">
        <v>0</v>
      </c>
      <c r="K54" s="31" t="b">
        <v>1</v>
      </c>
      <c r="L54" s="31" t="b">
        <v>1</v>
      </c>
      <c r="M54" s="31" t="b">
        <v>1</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257</v>
      </c>
      <c r="I55" s="2"/>
      <c r="J55" s="31" t="b">
        <v>0</v>
      </c>
      <c r="K55" s="31" t="b">
        <v>1</v>
      </c>
      <c r="L55" s="31" t="b">
        <v>1</v>
      </c>
      <c r="M55" s="31" t="b">
        <v>1</v>
      </c>
      <c r="N55" s="31" t="b">
        <v>0</v>
      </c>
      <c r="O55" s="31" t="b">
        <v>0</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248</v>
      </c>
      <c r="I56" s="2" t="s">
        <v>239</v>
      </c>
      <c r="J56" s="2"/>
      <c r="K56" s="2"/>
      <c r="L56" s="2"/>
      <c r="M56" s="2"/>
      <c r="N56" s="2"/>
      <c r="O56" s="146">
        <v>43755</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t="s">
        <v>238</v>
      </c>
      <c r="J57" s="2"/>
      <c r="K57" s="2"/>
      <c r="L57" s="2"/>
      <c r="M57" s="2"/>
      <c r="N57" s="2"/>
      <c r="O57" s="146">
        <v>43826</v>
      </c>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147"/>
      <c r="J58" s="148" t="s">
        <v>259</v>
      </c>
      <c r="K58" s="148" t="s">
        <v>260</v>
      </c>
      <c r="L58" s="148" t="s">
        <v>261</v>
      </c>
      <c r="M58" s="2"/>
      <c r="N58" s="2"/>
      <c r="O58" s="2"/>
      <c r="P58" s="2"/>
      <c r="Q58" s="2"/>
      <c r="R58" s="2"/>
      <c r="S58" s="2"/>
      <c r="T58" s="2"/>
      <c r="U58" s="2"/>
      <c r="V58" s="2"/>
      <c r="W58" s="2"/>
      <c r="X58" s="4"/>
      <c r="Y58" s="16"/>
      <c r="Z58" s="1"/>
      <c r="AA58" s="1"/>
      <c r="AB58" s="1"/>
    </row>
    <row r="59" spans="1:28" outlineLevel="3" x14ac:dyDescent="0.25">
      <c r="A59" s="1"/>
      <c r="B59" s="33"/>
      <c r="C59" s="73">
        <f t="shared" si="1"/>
        <v>4</v>
      </c>
      <c r="D59" s="4"/>
      <c r="E59" s="5"/>
      <c r="F59" s="5"/>
      <c r="G59" s="4"/>
      <c r="H59" s="2" t="s">
        <v>258</v>
      </c>
      <c r="I59" s="147"/>
      <c r="J59" s="31">
        <f>K53</f>
        <v>0</v>
      </c>
      <c r="K59" s="31">
        <f>L53</f>
        <v>1</v>
      </c>
      <c r="L59" s="31">
        <f>M53</f>
        <v>2</v>
      </c>
      <c r="M59" s="2"/>
      <c r="N59" s="2"/>
      <c r="O59" s="2"/>
      <c r="P59" s="2"/>
      <c r="Q59" s="2"/>
      <c r="R59" s="2"/>
      <c r="S59" s="2"/>
      <c r="T59" s="2"/>
      <c r="U59" s="2"/>
      <c r="V59" s="2"/>
      <c r="W59" s="2"/>
      <c r="X59" s="4"/>
      <c r="Y59" s="16"/>
      <c r="Z59" s="1"/>
      <c r="AA59" s="1"/>
      <c r="AB59" s="1"/>
    </row>
    <row r="60" spans="1:28" outlineLevel="3" x14ac:dyDescent="0.25">
      <c r="A60" s="1"/>
      <c r="B60" s="33"/>
      <c r="C60" s="73">
        <f t="shared" si="1"/>
        <v>4</v>
      </c>
      <c r="D60" s="4"/>
      <c r="E60" s="5"/>
      <c r="F60" s="5"/>
      <c r="G60" s="4"/>
      <c r="H60" s="2"/>
      <c r="I60" s="147"/>
      <c r="J60" s="148"/>
      <c r="K60" s="148"/>
      <c r="L60" s="148"/>
      <c r="M60" s="2"/>
      <c r="N60" s="2"/>
      <c r="O60" s="2"/>
      <c r="P60" s="2"/>
      <c r="Q60" s="2"/>
      <c r="R60" s="2"/>
      <c r="S60" s="2"/>
      <c r="T60" s="2"/>
      <c r="U60" s="2"/>
      <c r="V60" s="2"/>
      <c r="W60" s="2"/>
      <c r="X60" s="4"/>
      <c r="Y60" s="16"/>
      <c r="Z60" s="1"/>
      <c r="AA60" s="1"/>
      <c r="AB60" s="1"/>
    </row>
    <row r="61" spans="1:28" outlineLevel="3" x14ac:dyDescent="0.25">
      <c r="A61" s="1"/>
      <c r="B61" s="33"/>
      <c r="C61" s="73">
        <f t="shared" si="1"/>
        <v>4</v>
      </c>
      <c r="D61" s="4"/>
      <c r="E61" s="5"/>
      <c r="F61" s="5"/>
      <c r="G61" s="4"/>
      <c r="H61" s="2"/>
      <c r="I61" s="147"/>
      <c r="J61" s="148"/>
      <c r="K61" s="148"/>
      <c r="L61" s="148"/>
      <c r="M61" s="2"/>
      <c r="N61" s="2"/>
      <c r="O61" s="2"/>
      <c r="P61" s="2"/>
      <c r="Q61" s="2"/>
      <c r="R61" s="2"/>
      <c r="S61" s="2"/>
      <c r="T61" s="2"/>
      <c r="U61" s="2"/>
      <c r="V61" s="2"/>
      <c r="W61" s="2"/>
      <c r="X61" s="4"/>
      <c r="Y61" s="16"/>
      <c r="Z61" s="1"/>
      <c r="AA61" s="1"/>
      <c r="AB61" s="1"/>
    </row>
    <row r="62" spans="1:28" outlineLevel="2" x14ac:dyDescent="0.25">
      <c r="A62" s="1"/>
      <c r="B62" s="33"/>
      <c r="C62" s="73">
        <f>INT($C$40)+2</f>
        <v>3</v>
      </c>
      <c r="D62" s="4"/>
      <c r="E62" s="5"/>
      <c r="F62" s="5"/>
      <c r="G62" s="4"/>
      <c r="H62" s="100" t="s">
        <v>253</v>
      </c>
      <c r="I62" s="2"/>
      <c r="J62" s="2" t="s">
        <v>244</v>
      </c>
      <c r="K62" s="2" t="s">
        <v>254</v>
      </c>
      <c r="L62" s="2" t="s">
        <v>255</v>
      </c>
      <c r="M62" s="2" t="s">
        <v>256</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c r="I63" s="2"/>
      <c r="J63" s="2" t="s">
        <v>233</v>
      </c>
      <c r="K63" s="2" t="s">
        <v>234</v>
      </c>
      <c r="L63" s="2" t="s">
        <v>235</v>
      </c>
      <c r="M63" s="2" t="s">
        <v>236</v>
      </c>
      <c r="N63" s="2"/>
      <c r="O63" s="2"/>
      <c r="P63" s="2"/>
      <c r="Q63" s="2" t="s">
        <v>252</v>
      </c>
      <c r="R63" s="2"/>
      <c r="S63" s="2"/>
      <c r="T63" s="2"/>
      <c r="U63" s="2"/>
      <c r="V63" s="2"/>
      <c r="W63" s="2"/>
      <c r="X63" s="4"/>
      <c r="Y63" s="16"/>
      <c r="Z63" s="1"/>
      <c r="AA63" s="1"/>
      <c r="AB63" s="1"/>
    </row>
    <row r="64" spans="1:28" outlineLevel="3" x14ac:dyDescent="0.25">
      <c r="A64" s="1"/>
      <c r="B64" s="33"/>
      <c r="C64" s="73">
        <f>INT($C$40)+3</f>
        <v>4</v>
      </c>
      <c r="D64" s="4"/>
      <c r="E64" s="5"/>
      <c r="F64" s="5"/>
      <c r="G64" s="4"/>
      <c r="H64" s="2" t="s">
        <v>240</v>
      </c>
      <c r="I64" s="2" t="s">
        <v>242</v>
      </c>
      <c r="J64" s="31" t="b">
        <v>0</v>
      </c>
      <c r="K64" s="31" t="b">
        <v>1</v>
      </c>
      <c r="L64" s="31" t="b">
        <v>1</v>
      </c>
      <c r="M64" s="31" t="b">
        <v>1</v>
      </c>
      <c r="N64" s="2"/>
      <c r="O64" s="2"/>
      <c r="P64" s="2"/>
      <c r="Q64" s="31">
        <f>K65</f>
        <v>0</v>
      </c>
      <c r="R64" s="2"/>
      <c r="S64" s="2"/>
      <c r="T64" s="2"/>
      <c r="U64" s="2"/>
      <c r="V64" s="2"/>
      <c r="W64" s="2"/>
      <c r="X64" s="4"/>
      <c r="Y64" s="16"/>
      <c r="Z64" s="1"/>
      <c r="AA64" s="1"/>
      <c r="AB64" s="1"/>
    </row>
    <row r="65" spans="1:28" outlineLevel="3" x14ac:dyDescent="0.25">
      <c r="A65" s="1"/>
      <c r="B65" s="33"/>
      <c r="C65" s="73">
        <f>INT($C$40)+3</f>
        <v>4</v>
      </c>
      <c r="D65" s="4"/>
      <c r="E65" s="5"/>
      <c r="F65" s="5"/>
      <c r="G65" s="4"/>
      <c r="H65" s="2" t="s">
        <v>251</v>
      </c>
      <c r="I65" s="2"/>
      <c r="J65" s="121">
        <f>COUNTIF($J$64:J64,TRUE)-1</f>
        <v>-1</v>
      </c>
      <c r="K65" s="121">
        <f>COUNTIF($J$64:K64,TRUE)-1</f>
        <v>0</v>
      </c>
      <c r="L65" s="121">
        <f>COUNTIF($J$64:L64,TRUE)-1</f>
        <v>1</v>
      </c>
      <c r="M65" s="121">
        <f>COUNTIF($J$64:M64,TRUE)-1</f>
        <v>2</v>
      </c>
      <c r="N65" s="2"/>
      <c r="O65" s="2"/>
      <c r="P65" s="2"/>
      <c r="Q65" s="2"/>
      <c r="R65" s="2"/>
      <c r="S65" s="2"/>
      <c r="T65" s="2"/>
      <c r="U65" s="2"/>
      <c r="V65" s="2"/>
      <c r="W65" s="2"/>
      <c r="X65" s="4"/>
      <c r="Y65" s="16"/>
      <c r="Z65" s="1"/>
      <c r="AA65" s="1"/>
      <c r="AB65" s="1"/>
    </row>
    <row r="66" spans="1:28" outlineLevel="3" x14ac:dyDescent="0.25">
      <c r="A66" s="1"/>
      <c r="B66" s="33"/>
      <c r="C66" s="73">
        <f>INT(C$40+3)</f>
        <v>4</v>
      </c>
      <c r="D66" s="4"/>
      <c r="E66" s="5"/>
      <c r="F66" s="5"/>
      <c r="G66" s="4"/>
      <c r="H66" s="2" t="s">
        <v>241</v>
      </c>
      <c r="I66" s="2" t="s">
        <v>242</v>
      </c>
      <c r="J66" s="31" t="b">
        <v>0</v>
      </c>
      <c r="K66" s="31" t="b">
        <v>1</v>
      </c>
      <c r="L66" s="31" t="b">
        <v>0</v>
      </c>
      <c r="M66" s="31" t="b">
        <v>0</v>
      </c>
      <c r="N66" s="2"/>
      <c r="O66" s="2"/>
      <c r="P66" s="2"/>
      <c r="Q66" s="2"/>
      <c r="R66" s="2"/>
      <c r="S66" s="2"/>
      <c r="T66" s="2"/>
      <c r="U66" s="2"/>
      <c r="V66" s="2"/>
      <c r="W66" s="2"/>
      <c r="X66" s="4"/>
      <c r="Y66" s="16"/>
      <c r="Z66" s="1"/>
      <c r="AA66" s="1"/>
      <c r="AB66" s="1"/>
    </row>
    <row r="67" spans="1:28" outlineLevel="3" x14ac:dyDescent="0.25">
      <c r="A67" s="1"/>
      <c r="B67" s="33"/>
      <c r="C67" s="73">
        <f>INT(C$40+3)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3" x14ac:dyDescent="0.25">
      <c r="A68" s="1"/>
      <c r="B68" s="33"/>
      <c r="C68" s="73">
        <f>INT($C$40)+3</f>
        <v>4</v>
      </c>
      <c r="D68" s="4"/>
      <c r="E68" s="5"/>
      <c r="F68" s="5"/>
      <c r="G68" s="4"/>
      <c r="H68" s="2"/>
      <c r="I68" s="2"/>
      <c r="J68" s="2"/>
      <c r="K68" s="2"/>
      <c r="L68" s="2"/>
      <c r="M68" s="2"/>
      <c r="N68" s="2"/>
      <c r="O68" s="2"/>
      <c r="P68" s="2"/>
      <c r="Q68" s="2"/>
      <c r="R68" s="2"/>
      <c r="S68" s="2"/>
      <c r="T68" s="2"/>
      <c r="U68" s="2"/>
      <c r="V68" s="2"/>
      <c r="W68" s="2"/>
      <c r="X68" s="4"/>
      <c r="Y68" s="16"/>
      <c r="Z68" s="1"/>
      <c r="AA68" s="1"/>
      <c r="AB68" s="1"/>
    </row>
    <row r="69" spans="1:28" outlineLevel="3" x14ac:dyDescent="0.25">
      <c r="A69" s="1"/>
      <c r="B69" s="33"/>
      <c r="C69" s="73">
        <f>INT($C$40)+3</f>
        <v>4</v>
      </c>
      <c r="D69" s="4"/>
      <c r="E69" s="5"/>
      <c r="F69" s="5"/>
      <c r="G69" s="4"/>
      <c r="H69" s="2"/>
      <c r="I69" s="2"/>
      <c r="J69" s="2"/>
      <c r="K69" s="2"/>
      <c r="L69" s="2"/>
      <c r="M69" s="2"/>
      <c r="N69" s="2"/>
      <c r="O69" s="2"/>
      <c r="P69" s="2"/>
      <c r="Q69" s="178"/>
      <c r="R69" s="179"/>
      <c r="S69" s="179"/>
      <c r="T69" s="179"/>
      <c r="U69" s="179"/>
      <c r="V69" s="179"/>
      <c r="W69" s="180"/>
      <c r="X69" s="4"/>
      <c r="Y69" s="16"/>
      <c r="Z69" s="1"/>
      <c r="AA69" s="1"/>
      <c r="AB69" s="1"/>
    </row>
    <row r="70" spans="1:28" outlineLevel="3" x14ac:dyDescent="0.25">
      <c r="A70" s="1"/>
      <c r="B70" s="33"/>
      <c r="C70" s="73">
        <f>INT($C$40)+3</f>
        <v>4</v>
      </c>
      <c r="D70" s="4"/>
      <c r="E70" s="5"/>
      <c r="F70" s="5"/>
      <c r="G70" s="4"/>
      <c r="H70" s="2"/>
      <c r="I70" s="2"/>
      <c r="J70" s="2"/>
      <c r="K70" s="2"/>
      <c r="L70" s="2"/>
      <c r="M70" s="2"/>
      <c r="N70" s="2"/>
      <c r="O70" s="2"/>
      <c r="P70" s="2"/>
      <c r="Q70" s="2"/>
      <c r="R70" s="2"/>
      <c r="S70" s="2"/>
      <c r="T70" s="2"/>
      <c r="U70" s="2"/>
      <c r="V70" s="2"/>
      <c r="W70" s="2"/>
      <c r="X70" s="4"/>
      <c r="Y70" s="16"/>
      <c r="Z70" s="1"/>
      <c r="AA70" s="1"/>
      <c r="AB70" s="1"/>
    </row>
    <row r="71" spans="1:28" ht="5.0999999999999996" customHeight="1" outlineLevel="3" x14ac:dyDescent="0.25">
      <c r="A71" s="1"/>
      <c r="B71" s="33"/>
      <c r="C71" s="73">
        <f>INT($C$40)+3.005</f>
        <v>4.0049999999999999</v>
      </c>
      <c r="D71" s="4"/>
      <c r="E71" s="4"/>
      <c r="F71" s="4"/>
      <c r="G71" s="4"/>
      <c r="H71" s="83"/>
      <c r="I71" s="83"/>
      <c r="J71" s="83"/>
      <c r="K71" s="83"/>
      <c r="L71" s="83"/>
      <c r="M71" s="83"/>
      <c r="N71" s="83"/>
      <c r="O71" s="83"/>
      <c r="P71" s="83"/>
      <c r="Q71" s="83"/>
      <c r="R71" s="83"/>
      <c r="S71" s="83"/>
      <c r="T71" s="83"/>
      <c r="U71" s="83"/>
      <c r="V71" s="83"/>
      <c r="W71" s="83"/>
      <c r="X71" s="4" t="s">
        <v>3</v>
      </c>
      <c r="Y71" s="16"/>
      <c r="Z71" s="1"/>
      <c r="AA71" s="1"/>
      <c r="AB71" s="1"/>
    </row>
    <row r="72" spans="1:28" s="131" customFormat="1"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28" s="131" customFormat="1"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28" s="131" customFormat="1"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28" s="131" customFormat="1"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28" outlineLevel="2" x14ac:dyDescent="0.25">
      <c r="A76" s="1"/>
      <c r="B76" s="1"/>
      <c r="C76" s="73">
        <f>INT($C$80)+2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28" ht="5.0999999999999996" customHeight="1" thickBot="1" x14ac:dyDescent="0.3">
      <c r="A77" s="1"/>
      <c r="B77" s="20"/>
      <c r="C77" s="74">
        <f>INT($C$80)+0.005</f>
        <v>1.0049999999999999</v>
      </c>
      <c r="D77" s="20"/>
      <c r="E77" s="20"/>
      <c r="F77" s="20"/>
      <c r="G77" s="20"/>
      <c r="H77" s="20"/>
      <c r="I77" s="20"/>
      <c r="J77" s="20"/>
      <c r="K77" s="20"/>
      <c r="L77" s="20"/>
      <c r="M77" s="20"/>
      <c r="N77" s="20"/>
      <c r="O77" s="20"/>
      <c r="P77" s="20"/>
      <c r="Q77" s="20"/>
      <c r="R77" s="20"/>
      <c r="S77" s="20"/>
      <c r="T77" s="20"/>
      <c r="U77" s="20"/>
      <c r="V77" s="20"/>
      <c r="W77" s="20"/>
      <c r="X77" s="20"/>
      <c r="Y77" s="20"/>
      <c r="Z77" s="1"/>
      <c r="AA77" s="1"/>
      <c r="AB77" s="1"/>
    </row>
    <row r="78" spans="1:28" ht="5.0999999999999996" customHeight="1" outlineLevel="1" collapsed="1" x14ac:dyDescent="0.25">
      <c r="A78" s="1"/>
      <c r="B78" s="34" t="s">
        <v>21</v>
      </c>
      <c r="C78" s="75">
        <f>INT($C$80)+1.005</f>
        <v>2.0049999999999999</v>
      </c>
      <c r="D78" s="14"/>
      <c r="E78" s="14"/>
      <c r="F78" s="14"/>
      <c r="G78" s="14"/>
      <c r="H78" s="14"/>
      <c r="I78" s="14"/>
      <c r="J78" s="14"/>
      <c r="K78" s="14"/>
      <c r="L78" s="14"/>
      <c r="M78" s="14"/>
      <c r="N78" s="14"/>
      <c r="O78" s="14"/>
      <c r="P78" s="14"/>
      <c r="Q78" s="14"/>
      <c r="R78" s="14"/>
      <c r="S78" s="14"/>
      <c r="T78" s="14"/>
      <c r="U78" s="14"/>
      <c r="V78" s="14"/>
      <c r="W78" s="14"/>
      <c r="X78" s="14"/>
      <c r="Y78" s="15"/>
      <c r="Z78" s="1"/>
      <c r="AA78" s="1"/>
      <c r="AB78" s="1"/>
    </row>
    <row r="79" spans="1:28" hidden="1" outlineLevel="4" x14ac:dyDescent="0.25">
      <c r="A79" s="1"/>
      <c r="B79" s="33"/>
      <c r="C79" s="73">
        <f>INT(MAX($C$97:$C$115))+1</f>
        <v>8</v>
      </c>
      <c r="D79" s="3"/>
      <c r="E79" s="3"/>
      <c r="F79" s="3"/>
      <c r="G79" s="3"/>
      <c r="H79" s="27"/>
      <c r="I79" s="27"/>
      <c r="J79" s="27"/>
      <c r="K79" s="27"/>
      <c r="L79" s="27"/>
      <c r="M79" s="27"/>
      <c r="N79" s="27"/>
      <c r="O79" s="27"/>
      <c r="P79" s="27"/>
      <c r="Q79" s="27"/>
      <c r="R79" s="27"/>
      <c r="S79" s="27"/>
      <c r="T79" s="27"/>
      <c r="U79" s="27"/>
      <c r="V79" s="27"/>
      <c r="W79" s="27"/>
      <c r="X79" s="3"/>
      <c r="Y79" s="16"/>
      <c r="Z79" s="1"/>
      <c r="AA79" s="1"/>
      <c r="AB79" s="1"/>
    </row>
    <row r="80" spans="1:28" ht="18.75" x14ac:dyDescent="0.25">
      <c r="A80" s="1"/>
      <c r="B80" s="33"/>
      <c r="C80" s="73">
        <v>1.02</v>
      </c>
      <c r="D80" s="21"/>
      <c r="E80" s="24" t="s">
        <v>6</v>
      </c>
      <c r="F80" s="25"/>
      <c r="G80" s="12"/>
      <c r="H80" s="192" t="str">
        <f>COUNTIFS($B$1:$B80, "«")&amp;" Feed supply spreads and initial conditions for the generator (at weaning)"</f>
        <v>3 Feed supply spreads and initial conditions for the generator (at weaning)</v>
      </c>
      <c r="I80" s="6"/>
      <c r="J80" s="6"/>
      <c r="K80" s="6"/>
      <c r="L80" s="6"/>
      <c r="M80" s="6"/>
      <c r="N80" s="6"/>
      <c r="O80" s="6"/>
      <c r="P80" s="6"/>
      <c r="Q80" s="6"/>
      <c r="R80" s="6"/>
      <c r="S80" s="6"/>
      <c r="T80" s="6"/>
      <c r="U80" s="6"/>
      <c r="V80" s="6"/>
      <c r="W80" s="6"/>
      <c r="X80" s="10"/>
      <c r="Y80" s="16"/>
      <c r="Z80" s="1"/>
      <c r="AA80" s="1"/>
      <c r="AB80" s="1"/>
    </row>
    <row r="81" spans="1:28" ht="18.75" outlineLevel="1" x14ac:dyDescent="0.25">
      <c r="A81" s="1"/>
      <c r="B81" s="33"/>
      <c r="C81" s="73">
        <f>INT($C$80)+1.02</f>
        <v>2.02</v>
      </c>
      <c r="D81" s="21"/>
      <c r="E81" s="24" t="s">
        <v>10</v>
      </c>
      <c r="F81" s="28">
        <v>1</v>
      </c>
      <c r="G81" s="13"/>
      <c r="H81" s="8"/>
      <c r="I81" s="7"/>
      <c r="J81" s="7"/>
      <c r="K81" s="7"/>
      <c r="L81" s="7"/>
      <c r="M81" s="7"/>
      <c r="N81" s="7"/>
      <c r="O81" s="7"/>
      <c r="P81" s="7"/>
      <c r="Q81" s="7"/>
      <c r="R81" s="7"/>
      <c r="S81" s="7"/>
      <c r="T81" s="7"/>
      <c r="U81" s="7"/>
      <c r="V81" s="7"/>
      <c r="W81" s="7"/>
      <c r="X81" s="11"/>
      <c r="Y81" s="16"/>
      <c r="Z81" s="1"/>
      <c r="AA81" s="1"/>
      <c r="AB81" s="1"/>
    </row>
    <row r="82" spans="1:28" ht="5.0999999999999996" customHeight="1" outlineLevel="2" x14ac:dyDescent="0.25">
      <c r="A82" s="1"/>
      <c r="B82" s="33"/>
      <c r="C82" s="73">
        <f>INT($C$80)+2.005</f>
        <v>3.0049999999999999</v>
      </c>
      <c r="D82" s="3"/>
      <c r="E82" s="3"/>
      <c r="F82" s="3"/>
      <c r="G82" s="3"/>
      <c r="H82" s="3"/>
      <c r="I82" s="3"/>
      <c r="J82" s="3"/>
      <c r="K82" s="3"/>
      <c r="L82" s="3"/>
      <c r="M82" s="3"/>
      <c r="N82" s="3"/>
      <c r="O82" s="3"/>
      <c r="P82" s="3"/>
      <c r="Q82" s="3"/>
      <c r="R82" s="3"/>
      <c r="S82" s="3"/>
      <c r="T82" s="3"/>
      <c r="U82" s="3"/>
      <c r="V82" s="3"/>
      <c r="W82" s="3"/>
      <c r="X82" s="3"/>
      <c r="Y82" s="16"/>
      <c r="Z82" s="1"/>
      <c r="AA82" s="1"/>
      <c r="AB82" s="1"/>
    </row>
    <row r="83" spans="1:28" outlineLevel="3" x14ac:dyDescent="0.25">
      <c r="A83" s="1"/>
      <c r="B83" s="33"/>
      <c r="C83" s="73">
        <f>INT($C$80)+3</f>
        <v>4</v>
      </c>
      <c r="D83" s="3"/>
      <c r="E83" s="5"/>
      <c r="F83" s="5"/>
      <c r="G83" s="3"/>
      <c r="H83" s="30"/>
      <c r="I83" s="30"/>
      <c r="J83" s="30"/>
      <c r="K83" s="30"/>
      <c r="L83" s="30"/>
      <c r="M83" s="30"/>
      <c r="N83" s="30"/>
      <c r="O83" s="30"/>
      <c r="P83" s="30"/>
      <c r="Q83" s="30"/>
      <c r="R83" s="30"/>
      <c r="S83" s="30"/>
      <c r="T83" s="30"/>
      <c r="U83" s="30"/>
      <c r="V83" s="30"/>
      <c r="W83" s="30"/>
      <c r="X83" s="3"/>
      <c r="Y83" s="16"/>
      <c r="Z83" s="1"/>
      <c r="AA83" s="1"/>
      <c r="AB83" s="1"/>
    </row>
    <row r="84" spans="1:28" outlineLevel="3" x14ac:dyDescent="0.25">
      <c r="A84" s="1"/>
      <c r="B84" s="33"/>
      <c r="C84" s="73">
        <f>INT($C$80)+3</f>
        <v>4</v>
      </c>
      <c r="D84" s="3"/>
      <c r="E84" s="5"/>
      <c r="F84" s="5"/>
      <c r="G84" s="3"/>
      <c r="H84" s="29"/>
      <c r="I84" s="29"/>
      <c r="J84" s="149" t="s">
        <v>45</v>
      </c>
      <c r="K84" s="149"/>
      <c r="L84" s="149" t="s">
        <v>45</v>
      </c>
      <c r="M84" s="149"/>
      <c r="N84" s="29"/>
      <c r="O84" s="29"/>
      <c r="P84" s="149" t="s">
        <v>45</v>
      </c>
      <c r="Q84" s="149"/>
      <c r="R84" s="29"/>
      <c r="S84" s="29"/>
      <c r="T84" s="29"/>
      <c r="U84" s="29"/>
      <c r="V84" s="29"/>
      <c r="W84" s="29"/>
      <c r="X84" s="3"/>
      <c r="Y84" s="16"/>
      <c r="Z84" s="1"/>
      <c r="AA84" s="1"/>
      <c r="AB84" s="1"/>
    </row>
    <row r="85" spans="1:28" outlineLevel="2" x14ac:dyDescent="0.25">
      <c r="A85" s="1"/>
      <c r="B85" s="33"/>
      <c r="C85" s="73">
        <f>INT($C$80)+2</f>
        <v>3</v>
      </c>
      <c r="D85" s="3"/>
      <c r="E85" s="5"/>
      <c r="F85" s="5"/>
      <c r="G85" s="3"/>
      <c r="H85" s="29"/>
      <c r="I85" s="29"/>
      <c r="J85" s="149" t="s">
        <v>45</v>
      </c>
      <c r="K85" s="149"/>
      <c r="L85" s="149" t="s">
        <v>45</v>
      </c>
      <c r="M85" s="149"/>
      <c r="N85" s="29"/>
      <c r="O85" s="29"/>
      <c r="P85" s="149" t="s">
        <v>45</v>
      </c>
      <c r="Q85" s="149"/>
      <c r="R85" s="29"/>
      <c r="S85" s="29"/>
      <c r="T85" s="29"/>
      <c r="U85" s="29"/>
      <c r="V85" s="29"/>
      <c r="W85" s="29"/>
      <c r="X85" s="3"/>
      <c r="Y85" s="16"/>
      <c r="Z85" s="1"/>
      <c r="AA85" s="1"/>
      <c r="AB85" s="1"/>
    </row>
    <row r="86" spans="1:28" ht="30" outlineLevel="2" x14ac:dyDescent="0.25">
      <c r="A86" s="1"/>
      <c r="B86" s="33"/>
      <c r="C86" s="73">
        <f>INT($C$80)+2</f>
        <v>3</v>
      </c>
      <c r="D86" s="3"/>
      <c r="E86" s="5"/>
      <c r="F86" s="5"/>
      <c r="G86" s="3"/>
      <c r="H86" s="29"/>
      <c r="I86" s="29"/>
      <c r="J86" s="149" t="s">
        <v>74</v>
      </c>
      <c r="K86" s="149"/>
      <c r="L86" s="149" t="s">
        <v>75</v>
      </c>
      <c r="M86" s="149"/>
      <c r="N86" s="29" t="s">
        <v>109</v>
      </c>
      <c r="O86" s="29" t="s">
        <v>166</v>
      </c>
      <c r="P86" s="149" t="s">
        <v>77</v>
      </c>
      <c r="Q86" s="149"/>
      <c r="R86" s="29"/>
      <c r="S86" s="29"/>
      <c r="T86" s="29"/>
      <c r="U86" s="29"/>
      <c r="V86" s="29"/>
      <c r="W86" s="29"/>
      <c r="X86" s="3"/>
      <c r="Y86" s="16"/>
      <c r="Z86" s="1"/>
      <c r="AA86" s="1"/>
      <c r="AB86" s="1"/>
    </row>
    <row r="87" spans="1:28" ht="9.75" customHeight="1" outlineLevel="2" collapsed="1" x14ac:dyDescent="0.25">
      <c r="A87" s="1"/>
      <c r="B87" s="33" t="s">
        <v>20</v>
      </c>
      <c r="C87" s="73">
        <f>INT($C$80)+2.01</f>
        <v>3.01</v>
      </c>
      <c r="D87" s="3"/>
      <c r="E87" s="3"/>
      <c r="F87" s="3"/>
      <c r="G87" s="3"/>
      <c r="H87" s="29"/>
      <c r="I87" s="29"/>
      <c r="J87" s="149" t="s">
        <v>45</v>
      </c>
      <c r="K87" s="149"/>
      <c r="L87" s="149" t="s">
        <v>45</v>
      </c>
      <c r="M87" s="149"/>
      <c r="N87" s="29"/>
      <c r="O87" s="29"/>
      <c r="P87" s="149" t="s">
        <v>45</v>
      </c>
      <c r="Q87" s="149"/>
      <c r="R87" s="29"/>
      <c r="S87" s="29"/>
      <c r="T87" s="29"/>
      <c r="U87" s="29"/>
      <c r="V87" s="29"/>
      <c r="W87" s="29"/>
      <c r="X87" s="3"/>
      <c r="Y87" s="16"/>
      <c r="Z87" s="1"/>
      <c r="AA87" s="1"/>
      <c r="AB87" s="1"/>
    </row>
    <row r="88" spans="1:28" hidden="1" outlineLevel="4" x14ac:dyDescent="0.25">
      <c r="A88" s="1"/>
      <c r="B88" s="33"/>
      <c r="C88" s="73">
        <f>C$79</f>
        <v>8</v>
      </c>
      <c r="D88" s="4"/>
      <c r="E88" s="5"/>
      <c r="F88" s="5"/>
      <c r="G88" s="4"/>
      <c r="H88" s="5"/>
      <c r="I88" s="5"/>
      <c r="J88" s="5"/>
      <c r="K88" s="5"/>
      <c r="L88" s="5"/>
      <c r="M88" s="5"/>
      <c r="N88" s="5"/>
      <c r="O88" s="5"/>
      <c r="P88" s="5"/>
      <c r="Q88" s="5"/>
      <c r="R88" s="5"/>
      <c r="S88" s="5"/>
      <c r="T88" s="5"/>
      <c r="U88" s="5"/>
      <c r="V88" s="5"/>
      <c r="W88" s="5"/>
      <c r="X88" s="4"/>
      <c r="Y88" s="16"/>
      <c r="Z88" s="1"/>
      <c r="AA88" s="1"/>
      <c r="AB88" s="1"/>
    </row>
    <row r="89" spans="1:28" hidden="1" outlineLevel="4" x14ac:dyDescent="0.25">
      <c r="A89" s="1"/>
      <c r="B89" s="33" t="s">
        <v>19</v>
      </c>
      <c r="C89" s="73">
        <f>C$79</f>
        <v>8</v>
      </c>
      <c r="D89" s="4" t="s">
        <v>45</v>
      </c>
      <c r="E89" s="5"/>
      <c r="F89" s="5"/>
      <c r="G89" s="4"/>
      <c r="H89" s="5"/>
      <c r="I89" s="5"/>
      <c r="J89" s="5"/>
      <c r="K89" s="5"/>
      <c r="L89" s="5"/>
      <c r="M89" s="5"/>
      <c r="N89" s="5"/>
      <c r="O89" s="5"/>
      <c r="P89" s="5"/>
      <c r="Q89" s="5"/>
      <c r="R89" s="5"/>
      <c r="S89" s="5"/>
      <c r="T89" s="5"/>
      <c r="U89" s="5"/>
      <c r="V89" s="5"/>
      <c r="W89" s="5"/>
      <c r="X89" s="4"/>
      <c r="Y89" s="16"/>
      <c r="Z89" s="1"/>
      <c r="AA89" s="1"/>
      <c r="AB89" s="1"/>
    </row>
    <row r="90" spans="1:28" s="97" customFormat="1" ht="5.0999999999999996" customHeight="1" outlineLevel="2" x14ac:dyDescent="0.25">
      <c r="A90" s="1"/>
      <c r="B90" s="33"/>
      <c r="C90" s="73">
        <f>INT($C$40)+2.005</f>
        <v>3.0049999999999999</v>
      </c>
      <c r="D90" s="4" t="s">
        <v>2</v>
      </c>
      <c r="E90" s="4"/>
      <c r="F90" s="4"/>
      <c r="G90" s="4"/>
      <c r="H90" s="58"/>
      <c r="I90" s="58"/>
      <c r="J90" s="58"/>
      <c r="K90" s="58"/>
      <c r="L90" s="58"/>
      <c r="M90" s="58"/>
      <c r="N90" s="58"/>
      <c r="O90" s="58"/>
      <c r="P90" s="58"/>
      <c r="Q90" s="58"/>
      <c r="R90" s="58"/>
      <c r="S90" s="58"/>
      <c r="T90" s="58"/>
      <c r="U90" s="58"/>
      <c r="V90" s="58"/>
      <c r="W90" s="58"/>
      <c r="X90" s="4"/>
      <c r="Y90" s="16"/>
      <c r="Z90" s="1"/>
      <c r="AA90" s="1"/>
      <c r="AB90" s="1"/>
    </row>
    <row r="91" spans="1:28" s="97" customFormat="1" outlineLevel="2" x14ac:dyDescent="0.25">
      <c r="A91" s="1"/>
      <c r="B91" s="33"/>
      <c r="C91" s="73">
        <f>INT($C$40)+2</f>
        <v>3</v>
      </c>
      <c r="D91" s="4"/>
      <c r="E91" s="5"/>
      <c r="F91" s="5"/>
      <c r="G91" s="4"/>
      <c r="H91" s="2" t="s">
        <v>135</v>
      </c>
      <c r="I91" s="2"/>
      <c r="J91" s="36">
        <v>1</v>
      </c>
      <c r="K91" s="2"/>
      <c r="L91" s="121">
        <f>i_w_start_len1*i_n1_len^L94</f>
        <v>81</v>
      </c>
      <c r="M91" s="2"/>
      <c r="N91" s="116" t="s">
        <v>167</v>
      </c>
      <c r="O91" s="31">
        <v>10</v>
      </c>
      <c r="P91" s="121">
        <f>i_w_start_len3*i_n3_len^P94</f>
        <v>81</v>
      </c>
      <c r="Q91" s="2"/>
      <c r="R91" s="2"/>
      <c r="S91" s="2"/>
      <c r="T91" s="2"/>
      <c r="U91" s="2"/>
      <c r="V91" s="2"/>
      <c r="W91" s="2"/>
      <c r="X91" s="4"/>
      <c r="Y91" s="16"/>
      <c r="Z91" s="1"/>
      <c r="AA91" s="1"/>
      <c r="AB91" s="1"/>
    </row>
    <row r="92" spans="1:28" outlineLevel="2" x14ac:dyDescent="0.25">
      <c r="A92" s="1"/>
      <c r="B92" s="33"/>
      <c r="C92" s="73">
        <f>INT($C$40)+2</f>
        <v>3</v>
      </c>
      <c r="D92" s="4"/>
      <c r="E92" s="5"/>
      <c r="F92" s="5"/>
      <c r="G92" s="4"/>
      <c r="H92" s="2" t="s">
        <v>136</v>
      </c>
      <c r="I92" s="2"/>
      <c r="J92" s="121">
        <f>J$91/(J$93^J$94)</f>
        <v>1</v>
      </c>
      <c r="K92" s="2"/>
      <c r="L92" s="31">
        <v>3</v>
      </c>
      <c r="M92" s="2"/>
      <c r="N92" s="2"/>
      <c r="O92" s="2"/>
      <c r="P92" s="31">
        <v>3</v>
      </c>
      <c r="Q92" s="2"/>
      <c r="R92" s="2"/>
      <c r="S92" s="2"/>
      <c r="T92" s="2"/>
      <c r="U92" s="2"/>
      <c r="V92" s="2"/>
      <c r="W92" s="2"/>
      <c r="X92" s="4"/>
      <c r="Y92" s="16"/>
      <c r="Z92" s="1"/>
      <c r="AA92" s="1"/>
      <c r="AB92" s="1"/>
    </row>
    <row r="93" spans="1:28" s="97" customFormat="1" outlineLevel="3" x14ac:dyDescent="0.25">
      <c r="A93" s="1"/>
      <c r="B93" s="33"/>
      <c r="C93" s="73">
        <f>INT($C$40)+3</f>
        <v>4</v>
      </c>
      <c r="D93" s="4"/>
      <c r="E93" s="5"/>
      <c r="F93" s="5"/>
      <c r="G93" s="4"/>
      <c r="H93" s="2" t="s">
        <v>137</v>
      </c>
      <c r="I93" s="2"/>
      <c r="J93" s="36">
        <v>1</v>
      </c>
      <c r="K93" s="115"/>
      <c r="L93" s="31">
        <v>3</v>
      </c>
      <c r="M93" s="115"/>
      <c r="N93" s="2"/>
      <c r="O93" s="2"/>
      <c r="P93" s="31">
        <v>3</v>
      </c>
      <c r="Q93" s="115"/>
      <c r="R93" s="181" t="s">
        <v>153</v>
      </c>
      <c r="S93" s="182"/>
      <c r="T93" s="182"/>
      <c r="U93" s="182"/>
      <c r="V93" s="182"/>
      <c r="W93" s="183"/>
      <c r="X93" s="4"/>
      <c r="Y93" s="16"/>
      <c r="Z93" s="1"/>
      <c r="AA93" s="1"/>
      <c r="AB93" s="1"/>
    </row>
    <row r="94" spans="1:28" ht="14.45" customHeight="1" outlineLevel="3" x14ac:dyDescent="0.25">
      <c r="A94" s="1"/>
      <c r="B94" s="33"/>
      <c r="C94" s="73">
        <f>INT($C$40)+3</f>
        <v>4</v>
      </c>
      <c r="D94" s="4"/>
      <c r="E94" s="5"/>
      <c r="F94" s="5"/>
      <c r="G94" s="4"/>
      <c r="H94" s="2" t="s">
        <v>139</v>
      </c>
      <c r="I94" s="2"/>
      <c r="J94" s="31">
        <v>1</v>
      </c>
      <c r="K94" s="2"/>
      <c r="L94" s="121">
        <f>COUNTIF(J52:O52,TRUE)</f>
        <v>3</v>
      </c>
      <c r="M94" s="2"/>
      <c r="N94" s="2"/>
      <c r="O94" s="2"/>
      <c r="P94" s="121">
        <f>COUNTIF(J64:M64,TRUE)</f>
        <v>3</v>
      </c>
      <c r="Q94" s="115"/>
      <c r="R94" s="184"/>
      <c r="S94" s="185"/>
      <c r="T94" s="185"/>
      <c r="U94" s="185"/>
      <c r="V94" s="185"/>
      <c r="W94" s="186"/>
      <c r="X94" s="4"/>
      <c r="Y94" s="16"/>
      <c r="Z94" s="1"/>
      <c r="AA94" s="1"/>
      <c r="AB94" s="1"/>
    </row>
    <row r="95" spans="1:28" s="120" customFormat="1" outlineLevel="3" x14ac:dyDescent="0.25">
      <c r="A95" s="1"/>
      <c r="B95" s="33"/>
      <c r="C95" s="73">
        <f>INT(C$40+3)</f>
        <v>4</v>
      </c>
      <c r="D95" s="4"/>
      <c r="E95" s="5"/>
      <c r="F95" s="5"/>
      <c r="G95" s="4"/>
      <c r="H95" s="2" t="s">
        <v>138</v>
      </c>
      <c r="I95" s="2"/>
      <c r="J95" s="31">
        <v>1</v>
      </c>
      <c r="K95" s="2"/>
      <c r="L95" s="31">
        <v>1</v>
      </c>
      <c r="M95" s="2"/>
      <c r="N95" s="2"/>
      <c r="O95" s="2"/>
      <c r="P95" s="31">
        <v>1</v>
      </c>
      <c r="Q95" s="2"/>
      <c r="R95" s="187"/>
      <c r="S95" s="188"/>
      <c r="T95" s="188"/>
      <c r="U95" s="188"/>
      <c r="V95" s="188"/>
      <c r="W95" s="189"/>
      <c r="X95" s="4"/>
      <c r="Y95" s="16"/>
      <c r="Z95" s="1"/>
      <c r="AA95" s="1"/>
      <c r="AB95" s="1"/>
    </row>
    <row r="96" spans="1:28" s="97" customFormat="1" ht="5.0999999999999996" customHeight="1" outlineLevel="3" x14ac:dyDescent="0.25">
      <c r="A96" s="1"/>
      <c r="B96" s="33"/>
      <c r="C96" s="73">
        <f>INT($C$40)+3.005</f>
        <v>4.0049999999999999</v>
      </c>
      <c r="D96" s="4"/>
      <c r="E96" s="4"/>
      <c r="F96" s="4"/>
      <c r="G96" s="4"/>
      <c r="H96" s="83"/>
      <c r="I96" s="83"/>
      <c r="J96" s="83"/>
      <c r="K96" s="83"/>
      <c r="L96" s="83"/>
      <c r="M96" s="83"/>
      <c r="N96" s="83"/>
      <c r="O96" s="83"/>
      <c r="P96" s="83"/>
      <c r="Q96" s="83"/>
      <c r="R96" s="83"/>
      <c r="S96" s="83"/>
      <c r="T96" s="83"/>
      <c r="U96" s="83"/>
      <c r="V96" s="83"/>
      <c r="W96" s="83"/>
      <c r="X96" s="4" t="s">
        <v>3</v>
      </c>
      <c r="Y96" s="16"/>
      <c r="Z96" s="1"/>
      <c r="AA96" s="1"/>
      <c r="AB96" s="1"/>
    </row>
    <row r="97" spans="1:28" ht="5.0999999999999996" customHeight="1" outlineLevel="2" x14ac:dyDescent="0.25">
      <c r="A97" s="1"/>
      <c r="B97" s="33"/>
      <c r="C97" s="73">
        <f>INT($C$80)+2.005</f>
        <v>3.0049999999999999</v>
      </c>
      <c r="D97" s="4" t="s">
        <v>2</v>
      </c>
      <c r="E97" s="4"/>
      <c r="F97" s="4"/>
      <c r="G97" s="4"/>
      <c r="H97" s="58"/>
      <c r="I97" s="58"/>
      <c r="J97" s="58"/>
      <c r="K97" s="58"/>
      <c r="L97" s="58"/>
      <c r="M97" s="58"/>
      <c r="N97" s="58"/>
      <c r="O97" s="58"/>
      <c r="P97" s="58"/>
      <c r="Q97" s="58"/>
      <c r="R97" s="58"/>
      <c r="S97" s="58"/>
      <c r="T97" s="58"/>
      <c r="U97" s="58"/>
      <c r="V97" s="58"/>
      <c r="W97" s="58"/>
      <c r="X97" s="4"/>
      <c r="Y97" s="16"/>
      <c r="Z97" s="1"/>
      <c r="AA97" s="1"/>
      <c r="AB97" s="1"/>
    </row>
    <row r="98" spans="1:28" outlineLevel="2" x14ac:dyDescent="0.25">
      <c r="A98" s="1"/>
      <c r="B98" s="33"/>
      <c r="C98" s="73">
        <f>INT($C$80)+2</f>
        <v>3</v>
      </c>
      <c r="D98" s="4"/>
      <c r="E98" s="5"/>
      <c r="F98" s="5"/>
      <c r="G98" s="4"/>
      <c r="H98" s="2"/>
      <c r="I98" s="193"/>
      <c r="J98" s="2" t="s">
        <v>286</v>
      </c>
      <c r="K98" s="2" t="s">
        <v>287</v>
      </c>
      <c r="L98" s="2" t="s">
        <v>286</v>
      </c>
      <c r="M98" s="2" t="s">
        <v>287</v>
      </c>
      <c r="N98" s="2"/>
      <c r="O98" s="2"/>
      <c r="P98" s="2" t="s">
        <v>286</v>
      </c>
      <c r="Q98" s="2" t="s">
        <v>287</v>
      </c>
      <c r="R98" s="2"/>
      <c r="S98" s="2"/>
      <c r="T98" s="2"/>
      <c r="U98" s="2"/>
      <c r="V98" s="2"/>
      <c r="W98" s="2"/>
      <c r="X98" s="4"/>
      <c r="Y98" s="16"/>
      <c r="Z98" s="1"/>
      <c r="AA98" s="1"/>
      <c r="AB98" s="1"/>
    </row>
    <row r="99" spans="1:28" outlineLevel="2" x14ac:dyDescent="0.25">
      <c r="A99" s="1"/>
      <c r="B99" s="33"/>
      <c r="C99" s="73">
        <f>INT($C$80)+2</f>
        <v>3</v>
      </c>
      <c r="D99" s="4"/>
      <c r="E99" s="5">
        <v>0</v>
      </c>
      <c r="F99" s="5"/>
      <c r="G99" s="4"/>
      <c r="H99" s="194" t="s">
        <v>288</v>
      </c>
      <c r="I99" s="195" t="s">
        <v>289</v>
      </c>
      <c r="J99" s="196">
        <v>0</v>
      </c>
      <c r="K99" s="31">
        <v>1</v>
      </c>
      <c r="L99" s="31">
        <v>0</v>
      </c>
      <c r="M99" s="31">
        <v>1</v>
      </c>
      <c r="N99" s="2"/>
      <c r="O99" s="194"/>
      <c r="P99" s="31">
        <v>0</v>
      </c>
      <c r="Q99" s="196">
        <v>1</v>
      </c>
      <c r="R99" s="2"/>
      <c r="S99" s="2"/>
      <c r="T99" s="2"/>
      <c r="U99" s="2"/>
      <c r="V99" s="2"/>
      <c r="W99" s="2"/>
      <c r="X99" s="4"/>
      <c r="Y99" s="16"/>
      <c r="Z99" s="1"/>
      <c r="AA99" s="1"/>
      <c r="AB99" s="1"/>
    </row>
    <row r="100" spans="1:28" outlineLevel="3" x14ac:dyDescent="0.25">
      <c r="A100" s="1"/>
      <c r="B100" s="33"/>
      <c r="C100" s="73">
        <f>INT($C$80)+3</f>
        <v>4</v>
      </c>
      <c r="D100" s="4"/>
      <c r="E100" s="5">
        <v>1</v>
      </c>
      <c r="F100" s="5"/>
      <c r="G100" s="4"/>
      <c r="H100" s="194"/>
      <c r="I100" s="195" t="s">
        <v>290</v>
      </c>
      <c r="J100" s="194"/>
      <c r="K100" s="194"/>
      <c r="L100" s="31">
        <v>1</v>
      </c>
      <c r="M100" s="31">
        <v>1</v>
      </c>
      <c r="N100" s="2"/>
      <c r="O100" s="194"/>
      <c r="P100" s="31">
        <v>1</v>
      </c>
      <c r="Q100" s="196">
        <v>1</v>
      </c>
      <c r="R100" s="2"/>
      <c r="S100" s="2"/>
      <c r="T100" s="2"/>
      <c r="U100" s="2"/>
      <c r="V100" s="2"/>
      <c r="W100" s="2"/>
      <c r="X100" s="4"/>
      <c r="Y100" s="16"/>
      <c r="Z100" s="1"/>
      <c r="AA100" s="1"/>
      <c r="AB100" s="1"/>
    </row>
    <row r="101" spans="1:28" outlineLevel="3" x14ac:dyDescent="0.25">
      <c r="A101" s="1"/>
      <c r="B101" s="33"/>
      <c r="C101" s="73">
        <f>INT($C$80)+3</f>
        <v>4</v>
      </c>
      <c r="D101" s="4"/>
      <c r="E101" s="5">
        <v>2</v>
      </c>
      <c r="F101" s="5"/>
      <c r="G101" s="4"/>
      <c r="H101" s="194"/>
      <c r="I101" s="195" t="s">
        <v>291</v>
      </c>
      <c r="J101" s="194"/>
      <c r="K101" s="194"/>
      <c r="L101" s="31">
        <v>-1</v>
      </c>
      <c r="M101" s="31">
        <v>1</v>
      </c>
      <c r="N101" s="2"/>
      <c r="O101" s="194"/>
      <c r="P101" s="31">
        <v>-1</v>
      </c>
      <c r="Q101" s="196">
        <v>1</v>
      </c>
      <c r="R101" s="2"/>
      <c r="S101" s="2"/>
      <c r="T101" s="2"/>
      <c r="U101" s="2"/>
      <c r="V101" s="2"/>
      <c r="W101" s="2"/>
      <c r="X101" s="4"/>
      <c r="Y101" s="16"/>
      <c r="Z101" s="1"/>
      <c r="AA101" s="1"/>
      <c r="AB101" s="1"/>
    </row>
    <row r="102" spans="1:28" outlineLevel="3" x14ac:dyDescent="0.25">
      <c r="A102" s="1"/>
      <c r="B102" s="33"/>
      <c r="C102" s="73">
        <f>INT(C$80+3)</f>
        <v>4</v>
      </c>
      <c r="D102" s="4"/>
      <c r="E102" s="5">
        <v>3</v>
      </c>
      <c r="F102" s="5"/>
      <c r="G102" s="4"/>
      <c r="H102" s="194"/>
      <c r="I102" s="195" t="s">
        <v>292</v>
      </c>
      <c r="J102" s="194"/>
      <c r="K102" s="194"/>
      <c r="L102" s="31">
        <v>0.5</v>
      </c>
      <c r="M102" s="31">
        <v>1</v>
      </c>
      <c r="N102" s="2"/>
      <c r="O102" s="2"/>
      <c r="P102" s="31">
        <v>0.33300000000000002</v>
      </c>
      <c r="Q102" s="31">
        <v>1</v>
      </c>
      <c r="R102" s="2"/>
      <c r="S102" s="2"/>
      <c r="T102" s="2"/>
      <c r="U102" s="2"/>
      <c r="V102" s="2"/>
      <c r="W102" s="2"/>
      <c r="X102" s="4"/>
      <c r="Y102" s="16"/>
      <c r="Z102" s="1"/>
      <c r="AA102" s="1"/>
      <c r="AB102" s="1"/>
    </row>
    <row r="103" spans="1:28" outlineLevel="3" x14ac:dyDescent="0.25">
      <c r="A103" s="1"/>
      <c r="B103" s="33"/>
      <c r="C103" s="73">
        <f t="shared" ref="C103:C106" si="2">INT(C$80+3)</f>
        <v>4</v>
      </c>
      <c r="D103" s="4"/>
      <c r="E103" s="5">
        <v>4</v>
      </c>
      <c r="F103" s="5"/>
      <c r="G103" s="4"/>
      <c r="H103" s="194"/>
      <c r="I103" s="195" t="s">
        <v>293</v>
      </c>
      <c r="J103" s="194"/>
      <c r="K103" s="194"/>
      <c r="L103" s="31">
        <v>-0.5</v>
      </c>
      <c r="M103" s="31">
        <v>1</v>
      </c>
      <c r="N103" s="2"/>
      <c r="O103" s="2"/>
      <c r="P103" s="31">
        <v>0.66600000000000004</v>
      </c>
      <c r="Q103" s="31">
        <v>1</v>
      </c>
      <c r="R103" s="2"/>
      <c r="S103" s="2"/>
      <c r="T103" s="2"/>
      <c r="U103" s="2"/>
      <c r="V103" s="2"/>
      <c r="W103" s="2"/>
      <c r="X103" s="4"/>
      <c r="Y103" s="16"/>
      <c r="Z103" s="1"/>
      <c r="AA103" s="1"/>
      <c r="AB103" s="1"/>
    </row>
    <row r="104" spans="1:28" outlineLevel="3" x14ac:dyDescent="0.25">
      <c r="A104" s="1"/>
      <c r="B104" s="33"/>
      <c r="C104" s="73">
        <f t="shared" si="2"/>
        <v>4</v>
      </c>
      <c r="D104" s="4"/>
      <c r="E104" s="5">
        <v>5</v>
      </c>
      <c r="F104" s="5"/>
      <c r="G104" s="4"/>
      <c r="H104" s="194"/>
      <c r="I104" s="195" t="s">
        <v>294</v>
      </c>
      <c r="J104" s="194"/>
      <c r="K104" s="194"/>
      <c r="L104" s="31">
        <v>0.2</v>
      </c>
      <c r="M104" s="31">
        <v>1</v>
      </c>
      <c r="N104" s="2"/>
      <c r="O104" s="2"/>
      <c r="P104" s="31">
        <v>-0.5</v>
      </c>
      <c r="Q104" s="31">
        <v>1</v>
      </c>
      <c r="R104" s="2"/>
      <c r="S104" s="2"/>
      <c r="T104" s="2"/>
      <c r="U104" s="2"/>
      <c r="V104" s="2"/>
      <c r="W104" s="2"/>
      <c r="X104" s="4"/>
      <c r="Y104" s="16"/>
      <c r="Z104" s="1"/>
      <c r="AA104" s="1"/>
      <c r="AB104" s="1"/>
    </row>
    <row r="105" spans="1:28" outlineLevel="3" x14ac:dyDescent="0.25">
      <c r="A105" s="1"/>
      <c r="B105" s="33"/>
      <c r="C105" s="73">
        <f t="shared" si="2"/>
        <v>4</v>
      </c>
      <c r="D105" s="4"/>
      <c r="E105" s="5">
        <v>6</v>
      </c>
      <c r="F105" s="5"/>
      <c r="G105" s="4"/>
      <c r="H105" s="194"/>
      <c r="I105" s="195" t="s">
        <v>295</v>
      </c>
      <c r="J105" s="194"/>
      <c r="K105" s="194"/>
      <c r="L105" s="31">
        <v>-0.2</v>
      </c>
      <c r="M105" s="31">
        <v>1</v>
      </c>
      <c r="N105" s="2"/>
      <c r="O105" s="2"/>
      <c r="P105" s="31">
        <v>3.9</v>
      </c>
      <c r="Q105" s="31">
        <v>300</v>
      </c>
      <c r="R105" s="2"/>
      <c r="S105" s="2"/>
      <c r="T105" s="2"/>
      <c r="U105" s="2"/>
      <c r="V105" s="2"/>
      <c r="W105" s="2"/>
      <c r="X105" s="4"/>
      <c r="Y105" s="16"/>
      <c r="Z105" s="1"/>
      <c r="AA105" s="1"/>
      <c r="AB105" s="1"/>
    </row>
    <row r="106" spans="1:28" outlineLevel="3" x14ac:dyDescent="0.25">
      <c r="A106" s="1"/>
      <c r="B106" s="33"/>
      <c r="C106" s="73">
        <f t="shared" si="2"/>
        <v>4</v>
      </c>
      <c r="D106" s="4"/>
      <c r="E106" s="5">
        <v>7</v>
      </c>
      <c r="F106" s="5"/>
      <c r="G106" s="4"/>
      <c r="H106" s="194"/>
      <c r="I106" s="195" t="s">
        <v>296</v>
      </c>
      <c r="J106" s="194"/>
      <c r="K106" s="194"/>
      <c r="L106" s="194"/>
      <c r="M106" s="194"/>
      <c r="N106" s="2"/>
      <c r="O106" s="2"/>
      <c r="P106" s="31">
        <v>3.5</v>
      </c>
      <c r="Q106" s="31">
        <v>100</v>
      </c>
      <c r="R106" s="2"/>
      <c r="S106" s="2"/>
      <c r="T106" s="2"/>
      <c r="U106" s="2"/>
      <c r="V106" s="2"/>
      <c r="W106" s="2"/>
      <c r="X106" s="4"/>
      <c r="Y106" s="16"/>
      <c r="Z106" s="1"/>
      <c r="AA106" s="1"/>
      <c r="AB106" s="1"/>
    </row>
    <row r="107" spans="1:28" ht="5.0999999999999996" customHeight="1" outlineLevel="3" x14ac:dyDescent="0.25">
      <c r="A107" s="1"/>
      <c r="B107" s="33"/>
      <c r="C107" s="73">
        <f>INT($C$84)+3.005</f>
        <v>7.0049999999999999</v>
      </c>
      <c r="D107" s="4"/>
      <c r="E107" s="4"/>
      <c r="F107" s="4"/>
      <c r="G107" s="4"/>
      <c r="H107" s="83"/>
      <c r="I107" s="83"/>
      <c r="J107" s="83"/>
      <c r="K107" s="83"/>
      <c r="L107" s="83"/>
      <c r="M107" s="83"/>
      <c r="N107" s="83"/>
      <c r="O107" s="83"/>
      <c r="P107" s="83"/>
      <c r="Q107" s="83"/>
      <c r="R107" s="83"/>
      <c r="S107" s="83"/>
      <c r="T107" s="83"/>
      <c r="U107" s="83"/>
      <c r="V107" s="83"/>
      <c r="W107" s="83"/>
      <c r="X107" s="4" t="s">
        <v>3</v>
      </c>
      <c r="Y107" s="16"/>
      <c r="Z107" s="1"/>
      <c r="AA107" s="1"/>
      <c r="AB107" s="1"/>
    </row>
    <row r="108" spans="1:28" ht="5.0999999999999996" customHeight="1" outlineLevel="2" x14ac:dyDescent="0.25">
      <c r="A108" s="1"/>
      <c r="B108" s="33"/>
      <c r="C108" s="73">
        <f>INT($C$84)+2.005</f>
        <v>6.0049999999999999</v>
      </c>
      <c r="D108" s="4" t="s">
        <v>2</v>
      </c>
      <c r="E108" s="4"/>
      <c r="F108" s="4"/>
      <c r="G108" s="4"/>
      <c r="H108" s="197"/>
      <c r="I108" s="197"/>
      <c r="J108" s="197"/>
      <c r="K108" s="197"/>
      <c r="L108" s="197"/>
      <c r="M108" s="197"/>
      <c r="N108" s="197"/>
      <c r="O108" s="197"/>
      <c r="P108" s="197"/>
      <c r="Q108" s="197"/>
      <c r="R108" s="197"/>
      <c r="S108" s="197"/>
      <c r="T108" s="197"/>
      <c r="U108" s="197"/>
      <c r="V108" s="197"/>
      <c r="W108" s="197"/>
      <c r="X108" s="4"/>
      <c r="Y108" s="16"/>
      <c r="Z108" s="1"/>
      <c r="AA108" s="1"/>
      <c r="AB108" s="1"/>
    </row>
    <row r="109" spans="1:28" outlineLevel="2" x14ac:dyDescent="0.25">
      <c r="A109" s="1"/>
      <c r="B109" s="33"/>
      <c r="C109" s="73">
        <f>INT($C$80)+2</f>
        <v>3</v>
      </c>
      <c r="D109" s="4"/>
      <c r="E109" s="5"/>
      <c r="F109" s="5"/>
      <c r="G109" s="4"/>
      <c r="H109" s="2" t="s">
        <v>297</v>
      </c>
      <c r="I109" s="2"/>
      <c r="J109" s="100" t="s">
        <v>74</v>
      </c>
      <c r="K109" s="100"/>
      <c r="L109" s="100"/>
      <c r="M109" s="100"/>
      <c r="N109" s="2"/>
      <c r="O109" s="100" t="s">
        <v>75</v>
      </c>
      <c r="P109" s="2"/>
      <c r="Q109" s="2"/>
      <c r="R109" s="2"/>
      <c r="S109" s="2"/>
      <c r="T109" s="100" t="s">
        <v>77</v>
      </c>
      <c r="U109" s="2"/>
      <c r="V109" s="2"/>
      <c r="W109" s="2"/>
      <c r="X109" s="4"/>
      <c r="Y109" s="16"/>
      <c r="Z109" s="1"/>
      <c r="AA109" s="1"/>
      <c r="AB109" s="1"/>
    </row>
    <row r="110" spans="1:28" outlineLevel="3" x14ac:dyDescent="0.25">
      <c r="A110" s="1"/>
      <c r="B110" s="33"/>
      <c r="C110" s="73">
        <f>INT($C$80)+3</f>
        <v>4</v>
      </c>
      <c r="D110" s="4"/>
      <c r="E110" s="5"/>
      <c r="F110" s="5"/>
      <c r="G110" s="4"/>
      <c r="H110" s="2"/>
      <c r="I110" s="2"/>
      <c r="J110" s="100" t="s">
        <v>298</v>
      </c>
      <c r="K110" s="100" t="s">
        <v>299</v>
      </c>
      <c r="L110" s="100" t="s">
        <v>300</v>
      </c>
      <c r="M110" s="100" t="s">
        <v>301</v>
      </c>
      <c r="N110" s="2"/>
      <c r="O110" s="100" t="s">
        <v>298</v>
      </c>
      <c r="P110" s="100" t="s">
        <v>299</v>
      </c>
      <c r="Q110" s="100" t="s">
        <v>300</v>
      </c>
      <c r="R110" s="100" t="s">
        <v>301</v>
      </c>
      <c r="S110" s="2"/>
      <c r="T110" s="100" t="s">
        <v>298</v>
      </c>
      <c r="U110" s="100" t="s">
        <v>299</v>
      </c>
      <c r="V110" s="100" t="s">
        <v>300</v>
      </c>
      <c r="W110" s="100" t="s">
        <v>301</v>
      </c>
      <c r="X110" s="4"/>
      <c r="Y110" s="16"/>
      <c r="Z110" s="1"/>
      <c r="AA110" s="1"/>
      <c r="AB110" s="1"/>
    </row>
    <row r="111" spans="1:28" outlineLevel="3" x14ac:dyDescent="0.25">
      <c r="A111" s="1"/>
      <c r="B111" s="33"/>
      <c r="C111" s="73">
        <f t="shared" ref="C111:C114" si="3">INT($C$80)+3</f>
        <v>4</v>
      </c>
      <c r="D111" s="4"/>
      <c r="E111" s="5">
        <v>0</v>
      </c>
      <c r="F111" s="5"/>
      <c r="G111" s="4"/>
      <c r="H111" s="198" t="s">
        <v>302</v>
      </c>
      <c r="I111" s="2"/>
      <c r="J111" s="199">
        <v>0</v>
      </c>
      <c r="K111" s="200">
        <v>0</v>
      </c>
      <c r="L111" s="200">
        <v>0</v>
      </c>
      <c r="M111" s="200">
        <v>0</v>
      </c>
      <c r="N111" s="2"/>
      <c r="O111" s="200">
        <v>0</v>
      </c>
      <c r="P111" s="200">
        <v>0</v>
      </c>
      <c r="Q111" s="200">
        <v>0</v>
      </c>
      <c r="R111" s="200">
        <v>0</v>
      </c>
      <c r="S111" s="2"/>
      <c r="T111" s="200">
        <v>0</v>
      </c>
      <c r="U111" s="200">
        <v>0</v>
      </c>
      <c r="V111" s="200">
        <v>0</v>
      </c>
      <c r="W111" s="200">
        <v>0</v>
      </c>
      <c r="X111" s="4"/>
      <c r="Y111" s="16"/>
      <c r="Z111" s="1"/>
      <c r="AA111" s="1"/>
      <c r="AB111" s="1"/>
    </row>
    <row r="112" spans="1:28" outlineLevel="3" x14ac:dyDescent="0.25">
      <c r="A112" s="1"/>
      <c r="B112" s="33"/>
      <c r="C112" s="73">
        <f t="shared" si="3"/>
        <v>4</v>
      </c>
      <c r="D112" s="4"/>
      <c r="E112" s="5">
        <v>27</v>
      </c>
      <c r="F112" s="5"/>
      <c r="G112" s="4"/>
      <c r="H112" s="198" t="s">
        <v>303</v>
      </c>
      <c r="I112" s="2"/>
      <c r="J112" s="2"/>
      <c r="K112" s="2"/>
      <c r="L112" s="2"/>
      <c r="M112" s="2"/>
      <c r="N112" s="2"/>
      <c r="O112" s="32">
        <v>0.3</v>
      </c>
      <c r="P112" s="32">
        <v>0.25</v>
      </c>
      <c r="Q112" s="32">
        <v>0.1</v>
      </c>
      <c r="R112" s="32">
        <v>0.25</v>
      </c>
      <c r="S112" s="2"/>
      <c r="T112" s="32">
        <v>0.3</v>
      </c>
      <c r="U112" s="32">
        <v>0.25</v>
      </c>
      <c r="V112" s="32">
        <v>0.1</v>
      </c>
      <c r="W112" s="32">
        <v>0.25</v>
      </c>
      <c r="X112" s="4"/>
      <c r="Y112" s="16"/>
      <c r="Z112" s="1"/>
      <c r="AA112" s="1"/>
      <c r="AB112" s="1"/>
    </row>
    <row r="113" spans="1:28" outlineLevel="3" x14ac:dyDescent="0.25">
      <c r="A113" s="1"/>
      <c r="B113" s="33"/>
      <c r="C113" s="73">
        <f t="shared" si="3"/>
        <v>4</v>
      </c>
      <c r="D113" s="4"/>
      <c r="E113" s="5">
        <v>54</v>
      </c>
      <c r="F113" s="5"/>
      <c r="G113" s="4"/>
      <c r="H113" s="198" t="s">
        <v>304</v>
      </c>
      <c r="I113" s="2"/>
      <c r="J113" s="2"/>
      <c r="K113" s="2"/>
      <c r="L113" s="2"/>
      <c r="M113" s="2"/>
      <c r="N113" s="2"/>
      <c r="O113" s="32">
        <v>-0.4</v>
      </c>
      <c r="P113" s="32">
        <v>-0.3</v>
      </c>
      <c r="Q113" s="32">
        <v>-0.1</v>
      </c>
      <c r="R113" s="32">
        <v>-0.3</v>
      </c>
      <c r="S113" s="2"/>
      <c r="T113" s="32">
        <v>-0.5</v>
      </c>
      <c r="U113" s="32">
        <v>-0.35</v>
      </c>
      <c r="V113" s="32">
        <v>-0.1</v>
      </c>
      <c r="W113" s="32">
        <v>-0.35</v>
      </c>
      <c r="X113" s="4"/>
      <c r="Y113" s="16"/>
      <c r="Z113" s="1"/>
      <c r="AA113" s="1"/>
      <c r="AB113" s="1"/>
    </row>
    <row r="114" spans="1:28" outlineLevel="3" x14ac:dyDescent="0.25">
      <c r="A114" s="1"/>
      <c r="B114" s="33"/>
      <c r="C114" s="73">
        <f t="shared" si="3"/>
        <v>4</v>
      </c>
      <c r="D114" s="4"/>
      <c r="E114" s="5"/>
      <c r="F114" s="5"/>
      <c r="G114" s="4"/>
      <c r="H114" s="201"/>
      <c r="I114" s="202"/>
      <c r="J114" s="2"/>
      <c r="K114" s="2"/>
      <c r="L114" s="100"/>
      <c r="M114" s="2"/>
      <c r="N114" s="2"/>
      <c r="O114" s="2"/>
      <c r="P114" s="2"/>
      <c r="Q114" s="2"/>
      <c r="R114" s="2"/>
      <c r="S114" s="2"/>
      <c r="T114" s="2"/>
      <c r="U114" s="2"/>
      <c r="V114" s="2"/>
      <c r="W114" s="2"/>
      <c r="X114" s="4"/>
      <c r="Y114" s="16"/>
      <c r="Z114" s="1"/>
      <c r="AA114" s="1"/>
      <c r="AB114" s="1"/>
    </row>
    <row r="115" spans="1:28" ht="5.0999999999999996" customHeight="1" outlineLevel="3" x14ac:dyDescent="0.25">
      <c r="A115" s="1"/>
      <c r="B115" s="33"/>
      <c r="C115" s="73">
        <f>INT($C$80)+3.005</f>
        <v>4.0049999999999999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28" ht="5.0999999999999996" customHeight="1" outlineLevel="2" x14ac:dyDescent="0.25">
      <c r="A116" s="1"/>
      <c r="B116" s="33"/>
      <c r="C116" s="73">
        <f>INT($C$80)+2.005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28" ht="5.0999999999999996" customHeight="1" outlineLevel="1" x14ac:dyDescent="0.25">
      <c r="A117" s="1"/>
      <c r="B117" s="35"/>
      <c r="C117" s="76">
        <f>INT($C$80)+1.005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28" ht="5.0999999999999996" customHeight="1" x14ac:dyDescent="0.25">
      <c r="A118" s="1"/>
      <c r="B118" s="19"/>
      <c r="C118" s="77">
        <f>INT($C$80)+0.005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28" outlineLevel="2" x14ac:dyDescent="0.25">
      <c r="A119" s="1"/>
      <c r="B119" s="1"/>
      <c r="C119" s="73">
        <f>INT($C$80)+2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x14ac:dyDescent="0.25">
      <c r="A120" s="1"/>
      <c r="B120" s="1"/>
      <c r="C120" s="66"/>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x14ac:dyDescent="0.25">
      <c r="C126" s="72" t="s">
        <v>4</v>
      </c>
    </row>
  </sheetData>
  <mergeCells count="4">
    <mergeCell ref="J18:T18"/>
    <mergeCell ref="J21:T21"/>
    <mergeCell ref="Q69:W69"/>
    <mergeCell ref="R93:W95"/>
  </mergeCells>
  <conditionalFormatting sqref="I111:J113 I109:I110 K112:M113">
    <cfRule type="expression" dxfId="24" priority="7">
      <formula>($E109&gt;=I$318)</formula>
    </cfRule>
  </conditionalFormatting>
  <conditionalFormatting sqref="P113">
    <cfRule type="expression" dxfId="23" priority="8">
      <formula>(#REF!&gt;=L$318)</formula>
    </cfRule>
  </conditionalFormatting>
  <conditionalFormatting sqref="Q113 U113">
    <cfRule type="expression" dxfId="22" priority="9">
      <formula>(#REF!&gt;=L$318)</formula>
    </cfRule>
  </conditionalFormatting>
  <conditionalFormatting sqref="R113">
    <cfRule type="expression" dxfId="21" priority="10">
      <formula>(#REF!&gt;=L$318)</formula>
    </cfRule>
  </conditionalFormatting>
  <conditionalFormatting sqref="W113">
    <cfRule type="expression" dxfId="20" priority="11">
      <formula>(#REF!&gt;=P$318)</formula>
    </cfRule>
  </conditionalFormatting>
  <conditionalFormatting sqref="V113">
    <cfRule type="expression" dxfId="19" priority="12">
      <formula>(#REF!&gt;=P$318)</formula>
    </cfRule>
  </conditionalFormatting>
  <conditionalFormatting sqref="P112">
    <cfRule type="expression" dxfId="18" priority="13">
      <formula>(#REF!&gt;=L$318)</formula>
    </cfRule>
  </conditionalFormatting>
  <conditionalFormatting sqref="Q112 U111:U112">
    <cfRule type="expression" dxfId="17" priority="14">
      <formula>(#REF!&gt;=L$318)</formula>
    </cfRule>
  </conditionalFormatting>
  <conditionalFormatting sqref="R112">
    <cfRule type="expression" dxfId="16" priority="15">
      <formula>(#REF!&gt;=L$318)</formula>
    </cfRule>
  </conditionalFormatting>
  <conditionalFormatting sqref="W112">
    <cfRule type="expression" dxfId="15" priority="16">
      <formula>(#REF!&gt;=P$318)</formula>
    </cfRule>
  </conditionalFormatting>
  <conditionalFormatting sqref="V112">
    <cfRule type="expression" dxfId="14" priority="17">
      <formula>(#REF!&gt;=P$318)</formula>
    </cfRule>
  </conditionalFormatting>
  <conditionalFormatting sqref="K111">
    <cfRule type="expression" dxfId="13" priority="18">
      <formula>(#REF!&gt;=J$318)</formula>
    </cfRule>
  </conditionalFormatting>
  <conditionalFormatting sqref="M111">
    <cfRule type="expression" dxfId="12" priority="19">
      <formula>(#REF!&gt;=J$318)</formula>
    </cfRule>
  </conditionalFormatting>
  <conditionalFormatting sqref="L111">
    <cfRule type="expression" dxfId="11" priority="20">
      <formula>(#REF!&gt;=J$318)</formula>
    </cfRule>
  </conditionalFormatting>
  <conditionalFormatting sqref="P111">
    <cfRule type="expression" dxfId="10" priority="21">
      <formula>(#REF!&gt;=L$318)</formula>
    </cfRule>
  </conditionalFormatting>
  <conditionalFormatting sqref="Q111">
    <cfRule type="expression" dxfId="9" priority="22">
      <formula>(#REF!&gt;=L$318)</formula>
    </cfRule>
  </conditionalFormatting>
  <conditionalFormatting sqref="R111">
    <cfRule type="expression" dxfId="8" priority="23">
      <formula>(#REF!&gt;=L$318)</formula>
    </cfRule>
  </conditionalFormatting>
  <conditionalFormatting sqref="W111">
    <cfRule type="expression" dxfId="7" priority="24">
      <formula>(#REF!&gt;=P$318)</formula>
    </cfRule>
  </conditionalFormatting>
  <conditionalFormatting sqref="V111">
    <cfRule type="expression" dxfId="6" priority="25">
      <formula>(#REF!&gt;=P$318)</formula>
    </cfRule>
  </conditionalFormatting>
  <conditionalFormatting sqref="O113">
    <cfRule type="expression" dxfId="5" priority="4">
      <formula>(#REF!&gt;=K$318)</formula>
    </cfRule>
  </conditionalFormatting>
  <conditionalFormatting sqref="O112">
    <cfRule type="expression" dxfId="4" priority="5">
      <formula>(#REF!&gt;=K$318)</formula>
    </cfRule>
  </conditionalFormatting>
  <conditionalFormatting sqref="O111">
    <cfRule type="expression" dxfId="3" priority="6">
      <formula>(#REF!&gt;=K$318)</formula>
    </cfRule>
  </conditionalFormatting>
  <conditionalFormatting sqref="T113">
    <cfRule type="expression" dxfId="2" priority="1">
      <formula>(#REF!&gt;=P$318)</formula>
    </cfRule>
  </conditionalFormatting>
  <conditionalFormatting sqref="T112">
    <cfRule type="expression" dxfId="1" priority="2">
      <formula>(#REF!&gt;=P$318)</formula>
    </cfRule>
  </conditionalFormatting>
  <conditionalFormatting sqref="T111">
    <cfRule type="expression" dxfId="0" priority="3">
      <formula>(#REF!&gt;=P$318)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0" t="s">
        <v>22</v>
      </c>
      <c r="K18" s="190"/>
      <c r="L18" s="190"/>
      <c r="M18" s="190"/>
      <c r="N18" s="190"/>
      <c r="O18" s="190"/>
      <c r="P18" s="190"/>
      <c r="Q18" s="190"/>
      <c r="R18" s="190"/>
      <c r="S18" s="190"/>
      <c r="T18" s="190"/>
      <c r="U18" s="190"/>
      <c r="V18" s="190"/>
      <c r="W18" s="190"/>
      <c r="X18" s="19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9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104</vt:i4>
      </vt:variant>
    </vt:vector>
  </HeadingPairs>
  <TitlesOfParts>
    <vt:vector size="108"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2021-04-25T10:59:28Z</dcterms:modified>
</cp:coreProperties>
</file>