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4BD12976-4E78-40D1-931E-4EC03FE19BE7}" xr6:coauthVersionLast="46" xr6:coauthVersionMax="46" xr10:uidLastSave="{00000000-0000-0000-0000-000000000000}"/>
  <bookViews>
    <workbookView xWindow="-120" yWindow="-120" windowWidth="28110" windowHeight="16440" activeTab="4"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PastParameters!$K$59:$Q$82</definedName>
    <definedName name="i_cu3_len">PastParameters!$K$58</definedName>
    <definedName name="i_cu3_len2">PastParameters!$L$58</definedName>
    <definedName name="i_cu4_c4">PastParameters!$K$84:$Q$131</definedName>
    <definedName name="i_cu4_len">PastParameters!$K$83</definedName>
    <definedName name="i_cu4_len2">PastParameters!$L$83</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Sheep!$J$387:$L$401</definedName>
    <definedName name="i_eqn_ph">Sheep!$I$65</definedName>
    <definedName name="i_eqn_reportvars_q1">Sheep!$M$387:$M$401</definedName>
    <definedName name="i_eqn_romaine">Sheep!$K$65</definedName>
    <definedName name="i_eqn_used_g0_q1p7">Sheep!$N$387:$O$401</definedName>
    <definedName name="i_eqn_used_g1_q1p7">Sheep!$P$387:$Q$401</definedName>
    <definedName name="i_eqn_used_g2_q1p7">Sheep!$R$387:$S$401</definedName>
    <definedName name="i_eqn_used_g3_q1p7">Sheep!$T$387:$U$401</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Sheep!$I$425</definedName>
    <definedName name="i_sam_LTW_offs">Sheep!$J$425</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4" i="14" l="1"/>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K125" i="13"/>
  <c r="O124" i="13"/>
  <c r="P125" i="13" s="1"/>
  <c r="J125" i="13" l="1"/>
  <c r="AQ176" i="13"/>
  <c r="AQ174" i="13"/>
  <c r="AQ173" i="13"/>
  <c r="AY105" i="13"/>
  <c r="AY106" i="13"/>
  <c r="AY104" i="13"/>
  <c r="AY110" i="13"/>
  <c r="AY111" i="13"/>
  <c r="AY112" i="13"/>
  <c r="AY113" i="13"/>
  <c r="N125" i="13"/>
  <c r="O125" i="13"/>
  <c r="M125" i="13"/>
  <c r="L125" i="13"/>
  <c r="K131" i="9"/>
  <c r="K130" i="9"/>
  <c r="K123" i="9"/>
  <c r="K122" i="9"/>
  <c r="C123" i="9"/>
  <c r="C122" i="9"/>
  <c r="C115" i="9"/>
  <c r="C114" i="9"/>
  <c r="C107" i="9"/>
  <c r="C106" i="9"/>
  <c r="C99" i="9"/>
  <c r="C98" i="9"/>
  <c r="C129" i="9"/>
  <c r="C128" i="9"/>
  <c r="C91" i="9"/>
  <c r="C90" i="9"/>
  <c r="C80" i="9"/>
  <c r="C79" i="9"/>
  <c r="C74" i="9"/>
  <c r="C73" i="9"/>
  <c r="C66" i="9"/>
  <c r="C65"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2" i="13"/>
  <c r="C430" i="13"/>
  <c r="C429" i="13"/>
  <c r="C428" i="13"/>
  <c r="C427" i="13"/>
  <c r="C426" i="13"/>
  <c r="C425" i="13"/>
  <c r="C424" i="13"/>
  <c r="C423" i="13"/>
  <c r="C422" i="13"/>
  <c r="C419" i="13"/>
  <c r="C418" i="13"/>
  <c r="C417" i="13"/>
  <c r="C416" i="13"/>
  <c r="C415" i="13"/>
  <c r="C414" i="13"/>
  <c r="C413" i="13"/>
  <c r="C410" i="13"/>
  <c r="C409" i="13"/>
  <c r="C408" i="13"/>
  <c r="C407" i="13"/>
  <c r="C431"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6" i="13"/>
  <c r="C405" i="13"/>
  <c r="C404" i="13"/>
  <c r="C403" i="13"/>
  <c r="C402" i="13"/>
  <c r="C401"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1" i="13"/>
  <c r="C421" i="13"/>
  <c r="C420"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37" i="9"/>
  <c r="C136" i="9"/>
  <c r="C135" i="9"/>
  <c r="C134" i="9"/>
  <c r="C133" i="9"/>
  <c r="C132" i="9"/>
  <c r="C131" i="9"/>
  <c r="C130" i="9"/>
  <c r="C127" i="9"/>
  <c r="C126" i="9"/>
  <c r="C125" i="9"/>
  <c r="C124" i="9"/>
  <c r="C121" i="9"/>
  <c r="C120" i="9"/>
  <c r="C119" i="9"/>
  <c r="C118" i="9"/>
  <c r="K117" i="9"/>
  <c r="C117" i="9"/>
  <c r="K116" i="9"/>
  <c r="C116" i="9"/>
  <c r="C113" i="9"/>
  <c r="C112" i="9"/>
  <c r="C111" i="9"/>
  <c r="C110" i="9"/>
  <c r="C109" i="9"/>
  <c r="C108" i="9"/>
  <c r="C105" i="9"/>
  <c r="C104" i="9"/>
  <c r="C103" i="9"/>
  <c r="C102" i="9"/>
  <c r="C101" i="9"/>
  <c r="C100" i="9"/>
  <c r="C97" i="9"/>
  <c r="C96" i="9"/>
  <c r="C95" i="9"/>
  <c r="C94" i="9"/>
  <c r="C93" i="9"/>
  <c r="C92" i="9"/>
  <c r="C89" i="9"/>
  <c r="C88" i="9"/>
  <c r="C87" i="9"/>
  <c r="C86" i="9"/>
  <c r="C85" i="9"/>
  <c r="C84" i="9"/>
  <c r="C83" i="9"/>
  <c r="C82" i="9"/>
  <c r="C81" i="9"/>
  <c r="C78" i="9"/>
  <c r="C77" i="9"/>
  <c r="C76" i="9"/>
  <c r="C75" i="9"/>
  <c r="C72" i="9"/>
  <c r="C71" i="9"/>
  <c r="C70" i="9"/>
  <c r="C69" i="9"/>
  <c r="C68" i="9"/>
  <c r="C67"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5"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3"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08"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16" authorId="0" shapeId="0" xr:uid="{8336307A-DE22-4244-BD07-5DB575EA4B0B}">
      <text>
        <r>
          <rPr>
            <b/>
            <sz val="9"/>
            <color indexed="81"/>
            <rFont val="Tahoma"/>
            <family val="2"/>
          </rPr>
          <t>John:</t>
        </r>
        <r>
          <rPr>
            <sz val="9"/>
            <color indexed="81"/>
            <rFont val="Tahoma"/>
            <family val="2"/>
          </rPr>
          <t xml:space="preserve">
3 cm per tonne</t>
        </r>
      </text>
    </comment>
    <comment ref="K130"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<sst xmlns="http://schemas.openxmlformats.org/spreadsheetml/2006/main" count="4245" uniqueCount="2509">
  <si>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</si>
  <si>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</si>
  <si>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</si>
  <si>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</si>
  <si>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</si>
  <si>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</si>
  <si>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</si>
  <si>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</si>
  <si>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</si>
  <si>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</si>
  <si>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</si>
  <si>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</si>
  <si>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</si>
  <si>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</si>
  <si>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</si>
  <si>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</si>
  <si>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</si>
  <si>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</si>
  <si>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</si>
  <si>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</si>
  <si>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</si>
  <si>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</si>
  <si>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</si>
  <si>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</si>
  <si>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</si>
  <si>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</si>
  <si>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</si>
  <si>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</si>
  <si>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</si>
  <si>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</si>
  <si>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</si>
  <si>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</si>
  <si>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</si>
  <si>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</si>
  <si>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</si>
  <si>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</si>
  <si>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</si>
  <si>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</si>
  <si>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</si>
  <si>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</si>
  <si>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</si>
  <si>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</si>
  <si>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</si>
  <si>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</si>
  <si>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</si>
  <si>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</si>
  <si>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</si>
  <si>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</si>
  <si>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</si>
  <si>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</si>
  <si>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</si>
  <si>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</si>
  <si>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</si>
  <si>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</si>
  <si>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</si>
  <si>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</si>
  <si>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</si>
  <si>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</si>
  <si>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</si>
  <si>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</si>
  <si>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</si>
  <si>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</si>
  <si>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</si>
  <si>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</si>
  <si>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</si>
  <si>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</si>
  <si>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</si>
  <si>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</si>
  <si>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</si>
  <si>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</si>
  <si>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</si>
  <si>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</si>
  <si>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</si>
  <si>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</si>
  <si>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</si>
  <si>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</si>
  <si>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</si>
  <si>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</si>
  <si>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</si>
  <si>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</si>
  <si>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</si>
  <si>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</si>
  <si>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</si>
  <si>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</si>
  <si>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</si>
  <si>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</si>
  <si>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</si>
  <si>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</si>
  <si>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</si>
  <si>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</si>
  <si>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</si>
  <si>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</si>
  <si>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</si>
  <si>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</si>
  <si>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</si>
  <si>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</si>
  <si>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</si>
  <si>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</si>
  <si>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</si>
  <si>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</si>
  <si>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</si>
  <si>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</si>
  <si>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</si>
  <si>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</si>
  <si>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</si>
  <si>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</si>
  <si>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</si>
  <si>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</si>
  <si>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</si>
  <si>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</si>
  <si>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</si>
  <si>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</si>
  <si>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</si>
  <si>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</si>
  <si>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</si>
  <si>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</si>
  <si>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</si>
  <si>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</si>
  <si>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</si>
  <si>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</si>
  <si>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</si>
  <si>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</si>
  <si>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</si>
  <si>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</si>
  <si>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</si>
  <si>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</si>
  <si>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</si>
  <si>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</si>
  <si>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</si>
  <si>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</si>
  <si>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</si>
  <si>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</si>
  <si>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</si>
  <si>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</si>
  <si>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</si>
  <si>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</si>
  <si>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</si>
  <si>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</si>
  <si>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</si>
  <si>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</si>
  <si>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</si>
  <si>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</si>
  <si>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</si>
  <si>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</si>
  <si>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</si>
  <si>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</si>
  <si>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</si>
  <si>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</si>
  <si>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</si>
  <si>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</si>
  <si>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</si>
  <si>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</si>
  <si>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</si>
  <si>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</si>
  <si>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</si>
  <si>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</si>
  <si>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</si>
  <si>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</si>
  <si>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</si>
  <si>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</si>
  <si>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</si>
  <si>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</si>
  <si>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</si>
  <si>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</si>
  <si>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</si>
  <si>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</si>
  <si>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</si>
  <si>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</si>
  <si>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</si>
  <si>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</si>
  <si>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</si>
  <si>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</si>
  <si>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</si>
  <si>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</si>
  <si>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</si>
  <si>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</si>
  <si>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</si>
  <si>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</si>
  <si>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</si>
  <si>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</si>
  <si>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</si>
  <si>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</si>
  <si>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</si>
  <si>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</si>
  <si>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</si>
  <si>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</si>
  <si>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</si>
  <si>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</si>
  <si>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</si>
  <si>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</si>
  <si>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</si>
  <si>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</si>
  <si>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</si>
  <si>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</si>
  <si>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</si>
  <si>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</si>
  <si>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</si>
  <si>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</si>
  <si>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</si>
  <si>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</si>
  <si>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</si>
  <si>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</si>
  <si>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</si>
  <si>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</si>
  <si>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</si>
  <si>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</si>
  <si>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</si>
  <si>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</si>
  <si>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</si>
  <si>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</si>
  <si>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</si>
  <si>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</si>
  <si>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</si>
  <si>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</si>
  <si>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</si>
  <si>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</si>
  <si>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</si>
  <si>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</si>
  <si>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</si>
  <si>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</si>
  <si>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</si>
  <si>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</si>
  <si>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</si>
  <si>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</si>
  <si>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</si>
  <si>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</si>
  <si>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</si>
  <si>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</si>
  <si>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</si>
  <si>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</si>
  <si>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</si>
  <si>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</si>
  <si>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</si>
  <si>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</si>
  <si>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</si>
  <si>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</si>
  <si>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</si>
  <si>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</si>
  <si>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</si>
  <si>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</si>
  <si>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</si>
  <si>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</si>
  <si>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</si>
  <si>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</si>
  <si>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</si>
  <si>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</si>
  <si>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</si>
  <si>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</si>
  <si>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</si>
  <si>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</si>
  <si>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</si>
  <si>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</si>
  <si>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</si>
  <si>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</si>
  <si>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</si>
  <si>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</si>
  <si>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</si>
  <si>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</si>
  <si>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</si>
  <si>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</si>
  <si>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</si>
  <si>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</si>
  <si>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</si>
  <si>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</si>
  <si>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</si>
  <si>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</si>
  <si>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</si>
  <si>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</si>
  <si>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</si>
  <si>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</si>
  <si>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</si>
  <si>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</si>
  <si>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</si>
  <si>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</si>
  <si>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</si>
  <si>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</si>
  <si>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</si>
  <si>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</si>
  <si>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</si>
  <si>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</si>
  <si>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</si>
  <si>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</si>
  <si>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</si>
  <si>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</si>
  <si>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</si>
  <si>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</si>
  <si>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</si>
  <si>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</si>
  <si>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</si>
  <si>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</si>
  <si>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</si>
  <si>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</si>
  <si>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</si>
  <si>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</si>
  <si>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</si>
  <si>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</si>
  <si>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</si>
  <si>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</si>
  <si>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</si>
  <si>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</si>
  <si>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</si>
  <si>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</si>
  <si>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</si>
  <si>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</si>
  <si>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</si>
  <si>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</si>
  <si>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</si>
  <si>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</si>
  <si>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</si>
  <si>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</si>
  <si>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</si>
  <si>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</si>
  <si>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</si>
  <si>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</si>
  <si>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</si>
  <si>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</si>
  <si>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</si>
  <si>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</si>
  <si>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</si>
  <si>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</si>
  <si>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</si>
  <si>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</si>
  <si>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</si>
  <si>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</si>
  <si>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</si>
  <si>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</si>
  <si>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</si>
  <si>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</si>
  <si>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</si>
  <si>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</si>
  <si>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</si>
  <si>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</si>
  <si>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</si>
  <si>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</si>
  <si>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</si>
  <si>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</si>
  <si>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</si>
  <si>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</si>
  <si>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</si>
  <si>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</si>
  <si>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</si>
  <si>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</si>
  <si>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</si>
  <si>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</si>
  <si>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</si>
  <si>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</si>
  <si>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</si>
  <si>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</si>
  <si>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</si>
  <si>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</si>
  <si>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</si>
  <si>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</si>
  <si>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</si>
  <si>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</si>
  <si>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</si>
  <si>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</si>
  <si>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</si>
  <si>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</si>
  <si>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</si>
  <si>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</si>
  <si>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</si>
  <si>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</si>
  <si>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</si>
  <si>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</si>
  <si>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</si>
  <si>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</si>
  <si>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</si>
  <si>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</si>
  <si>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</si>
  <si>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</si>
  <si>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</si>
  <si>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</si>
  <si>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</si>
  <si>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</si>
  <si>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</si>
  <si>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</si>
  <si>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</si>
  <si>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</si>
  <si>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</si>
  <si>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</si>
  <si>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</si>
  <si>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</si>
  <si>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</si>
  <si>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</si>
  <si>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</si>
  <si>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</si>
  <si>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</si>
  <si>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</si>
  <si>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</si>
  <si>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</si>
  <si>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</si>
  <si>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</si>
  <si>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</si>
  <si>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</si>
  <si>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</si>
  <si>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</si>
  <si>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</si>
  <si>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</si>
  <si>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</si>
  <si>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</si>
  <si>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</si>
  <si>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</si>
  <si>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</si>
  <si>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</si>
  <si>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</si>
  <si>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</si>
  <si>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</si>
  <si>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</si>
  <si>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</si>
  <si>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</si>
  <si>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</si>
  <si>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</si>
  <si>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</si>
  <si>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</si>
  <si>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</si>
  <si>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</si>
  <si>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</si>
  <si>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</si>
  <si>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</si>
  <si>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</si>
  <si>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</si>
  <si>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</si>
  <si>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</si>
  <si>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</si>
  <si>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</si>
  <si>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</si>
  <si>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</si>
  <si>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</si>
  <si>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</si>
  <si>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</si>
  <si>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</si>
  <si>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</si>
  <si>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</si>
  <si>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</si>
  <si>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</si>
  <si>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</si>
  <si>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</si>
  <si>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</si>
  <si>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</si>
  <si>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</si>
  <si>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</si>
  <si>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</si>
  <si>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</si>
  <si>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</si>
  <si>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</si>
  <si>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</si>
  <si>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</si>
  <si>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</si>
  <si>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</si>
  <si>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</si>
  <si>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</si>
  <si>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</si>
  <si>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</si>
  <si>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</si>
  <si>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</si>
  <si>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</si>
  <si>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</si>
  <si>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</si>
  <si>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</si>
  <si>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</si>
  <si>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</si>
  <si>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</si>
  <si>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</si>
  <si>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</si>
  <si>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</si>
  <si>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</si>
  <si>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</si>
  <si>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</si>
  <si>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</si>
  <si>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</si>
  <si>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</si>
  <si>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</si>
  <si>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</si>
  <si>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</si>
  <si>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</si>
  <si>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</si>
  <si>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</si>
  <si>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</si>
  <si>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</si>
  <si>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</si>
  <si>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</si>
  <si>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</si>
  <si>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</si>
  <si>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</si>
  <si>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</si>
  <si>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</si>
  <si>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</si>
  <si>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</si>
  <si>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</si>
  <si>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</si>
  <si>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</si>
  <si>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</si>
  <si>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</si>
  <si>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</si>
  <si>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</si>
  <si>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</si>
  <si>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</si>
  <si>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</si>
  <si>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</si>
  <si>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</si>
  <si>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</si>
  <si>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</si>
  <si>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</si>
  <si>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</si>
  <si>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</si>
  <si>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</si>
  <si>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</si>
  <si>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</si>
  <si>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</si>
  <si>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</si>
  <si>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</si>
  <si>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</si>
  <si>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</si>
  <si>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</si>
  <si>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</si>
  <si>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</si>
  <si>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</si>
  <si>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</si>
  <si>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</si>
  <si>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</si>
  <si>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</si>
  <si>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</si>
  <si>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</si>
  <si>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</si>
  <si>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</si>
  <si>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</si>
  <si>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</si>
  <si>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</si>
  <si>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</si>
  <si>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</si>
  <si>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</si>
  <si>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</si>
  <si>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</si>
  <si>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</si>
  <si>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</si>
  <si>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</si>
  <si>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</si>
  <si>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</si>
  <si>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</si>
  <si>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</si>
  <si>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</si>
  <si>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</si>
  <si>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</si>
  <si>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</si>
  <si>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</si>
  <si>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</si>
  <si>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</si>
  <si>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</si>
  <si>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</si>
  <si>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</si>
  <si>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</si>
  <si>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</si>
  <si>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</si>
  <si>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</si>
  <si>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</si>
  <si>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</si>
  <si>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</si>
  <si>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</si>
  <si>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</si>
  <si>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</si>
  <si>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</si>
  <si>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</si>
  <si>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</si>
  <si>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</si>
  <si>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</si>
  <si>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</si>
  <si>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</si>
  <si>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</si>
  <si>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</si>
  <si>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</si>
  <si>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</si>
  <si>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</si>
  <si>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</si>
  <si>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</si>
  <si>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</si>
  <si>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</si>
  <si>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</si>
  <si>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</si>
  <si>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</si>
  <si>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</si>
  <si>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</si>
  <si>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</si>
  <si>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</si>
  <si>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</si>
  <si>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</si>
  <si>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</si>
  <si>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</si>
  <si>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</si>
  <si>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</si>
  <si>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</si>
  <si>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</si>
  <si>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</si>
  <si>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</si>
  <si>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</si>
  <si>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</si>
  <si>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</si>
  <si>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</si>
  <si>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</si>
  <si>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</si>
  <si>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</si>
  <si>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</si>
  <si>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</si>
  <si>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</si>
  <si>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</si>
  <si>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</si>
  <si>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</si>
  <si>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</si>
  <si>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</si>
  <si>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</si>
  <si>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</si>
  <si>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</si>
  <si>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</si>
  <si>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</si>
  <si>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</si>
  <si>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</si>
  <si>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</si>
  <si>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</si>
  <si>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</si>
  <si>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</si>
  <si>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</si>
  <si>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</si>
  <si>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</si>
  <si>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</si>
  <si>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</si>
  <si>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</si>
  <si>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</si>
  <si>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</si>
  <si>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</si>
  <si>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</si>
  <si>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</si>
  <si>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</si>
  <si>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</si>
  <si>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</si>
  <si>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</si>
  <si>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</si>
  <si>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</si>
  <si>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</si>
  <si>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</si>
  <si>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</si>
  <si>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</si>
  <si>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</si>
  <si>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</si>
  <si>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</si>
  <si>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</si>
  <si>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</si>
  <si>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</si>
  <si>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</si>
  <si>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</si>
  <si>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</si>
  <si>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</si>
  <si>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</si>
  <si>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</si>
  <si>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</si>
  <si>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</si>
  <si>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</si>
  <si>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</si>
  <si>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</si>
  <si>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</si>
  <si>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</si>
  <si>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</si>
  <si>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</si>
  <si>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</si>
  <si>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</si>
  <si>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</si>
  <si>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</si>
  <si>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</si>
  <si>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</si>
  <si>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</si>
  <si>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</si>
  <si>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</si>
  <si>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</si>
  <si>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</si>
  <si>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</si>
  <si>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</si>
  <si>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</si>
  <si>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</si>
  <si>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</si>
  <si>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</si>
  <si>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</si>
  <si>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</si>
  <si>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</si>
  <si>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</si>
  <si>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</si>
  <si>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</si>
  <si>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</si>
  <si>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</si>
  <si>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</si>
  <si>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</si>
  <si>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</si>
  <si>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</si>
  <si>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</si>
  <si>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</si>
  <si>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</si>
  <si>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</si>
  <si>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</si>
  <si>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</si>
  <si>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</si>
  <si>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</si>
  <si>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</si>
  <si>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</si>
  <si>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</si>
  <si>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</si>
  <si>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</si>
  <si>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</si>
  <si>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</si>
  <si>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</si>
  <si>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</si>
  <si>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</si>
  <si>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</si>
  <si>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</si>
  <si>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</si>
  <si>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</si>
  <si>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</si>
  <si>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</si>
  <si>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</si>
  <si>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</si>
  <si>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</si>
  <si>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</si>
  <si>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</si>
  <si>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</si>
  <si>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</si>
  <si>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</si>
  <si>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</si>
  <si>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</si>
  <si>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</si>
  <si>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</si>
  <si>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</si>
  <si>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</si>
  <si>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</si>
  <si>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</si>
  <si>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</si>
  <si>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</si>
  <si>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</si>
  <si>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</si>
  <si>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</si>
  <si>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</si>
  <si>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</si>
  <si>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</si>
  <si>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</si>
  <si>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</si>
  <si>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</si>
  <si>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</si>
  <si>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</si>
  <si>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</si>
  <si>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</si>
  <si>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</si>
  <si>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</si>
  <si>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</si>
  <si>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</si>
  <si>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</si>
  <si>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</si>
  <si>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</si>
  <si>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</si>
  <si>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</si>
  <si>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</si>
  <si>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</si>
  <si>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</si>
  <si>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</si>
  <si>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</si>
  <si>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</si>
  <si>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</si>
  <si>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</si>
  <si>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</si>
  <si>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</si>
  <si>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</si>
  <si>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</si>
  <si>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</si>
  <si>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</si>
  <si>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</si>
  <si>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</si>
  <si>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</si>
  <si>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</si>
  <si>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</si>
  <si>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</si>
  <si>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</si>
  <si>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</si>
  <si>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</si>
  <si>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</si>
  <si>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</si>
  <si>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</si>
  <si>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</si>
  <si>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</si>
  <si>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</si>
  <si>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</si>
  <si>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</si>
  <si>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</si>
  <si>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</si>
  <si>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</si>
  <si>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</si>
  <si>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</si>
  <si>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</si>
  <si>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</si>
  <si>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</si>
  <si>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</si>
  <si>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</si>
  <si>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</si>
  <si>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</si>
  <si>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</si>
  <si>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</si>
  <si>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</si>
  <si>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</si>
  <si>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</si>
  <si>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</si>
  <si>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</si>
  <si>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</si>
  <si>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</si>
  <si>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</si>
  <si>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</si>
  <si>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</si>
  <si>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</si>
  <si>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</si>
  <si>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</si>
  <si>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</si>
  <si>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</si>
  <si>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</si>
  <si>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</si>
  <si>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</si>
  <si>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</si>
  <si>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</si>
  <si>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</si>
  <si>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</si>
  <si>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</si>
  <si>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</si>
  <si>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</si>
  <si>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</si>
  <si>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</si>
  <si>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</si>
  <si>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</si>
  <si>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</si>
  <si>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</si>
  <si>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</si>
  <si>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</si>
  <si>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</si>
  <si>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</si>
  <si>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</si>
  <si>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</si>
  <si>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</si>
  <si>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</si>
  <si>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</si>
  <si>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</si>
  <si>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</si>
  <si>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</si>
  <si>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</si>
  <si>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</si>
  <si>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</si>
  <si>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</si>
  <si>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</si>
  <si>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</si>
  <si>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</si>
  <si>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</si>
  <si>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</si>
  <si>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</si>
  <si>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</si>
  <si>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</si>
  <si>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</si>
  <si>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</si>
  <si>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</si>
  <si>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</si>
  <si>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</si>
  <si>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</si>
  <si>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</si>
  <si>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</si>
  <si>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</si>
  <si>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</si>
  <si>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</si>
  <si>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</si>
  <si>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</si>
  <si>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</si>
  <si>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</si>
  <si>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</si>
  <si>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</si>
  <si>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</si>
  <si>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</si>
  <si>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</si>
  <si>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</si>
  <si>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</si>
  <si>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</si>
  <si>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</si>
  <si>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</si>
  <si>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</si>
  <si>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</si>
  <si>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</si>
  <si>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</si>
  <si>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</si>
  <si>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</si>
  <si>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</si>
  <si>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</si>
  <si>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</si>
  <si>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</si>
  <si>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</si>
  <si>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</si>
  <si>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</si>
  <si>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</si>
  <si>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</si>
  <si>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</si>
  <si>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</si>
  <si>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</si>
  <si>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</si>
  <si>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</si>
  <si>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</si>
  <si>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</si>
  <si>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</si>
  <si>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</si>
  <si>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</si>
  <si>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</si>
  <si>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</si>
  <si>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</si>
  <si>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</si>
  <si>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</si>
  <si>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</si>
  <si>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</si>
  <si>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</si>
  <si>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</si>
  <si>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</si>
  <si>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</si>
  <si>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</si>
  <si>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</si>
  <si>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</si>
  <si>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</si>
  <si>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</si>
  <si>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</si>
  <si>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</si>
  <si>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</si>
  <si>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</si>
  <si>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</si>
  <si>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</si>
  <si>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</si>
  <si>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</si>
  <si>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</si>
  <si>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</si>
  <si>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</si>
  <si>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</si>
  <si>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</si>
  <si>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</si>
  <si>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</si>
  <si>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</si>
  <si>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</si>
  <si>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</si>
  <si>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</si>
  <si>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</si>
  <si>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</si>
  <si>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</si>
  <si>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</si>
  <si>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</si>
  <si>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</si>
  <si>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</si>
  <si>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</si>
  <si>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</si>
  <si>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</si>
  <si>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</si>
  <si>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</si>
  <si>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</si>
  <si>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</si>
  <si>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</si>
  <si>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</si>
  <si>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</si>
  <si>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</si>
  <si>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</si>
  <si>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</si>
  <si>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</si>
  <si>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</si>
  <si>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</si>
  <si>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</si>
  <si>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</si>
  <si>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</si>
  <si>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</si>
  <si>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</si>
  <si>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</si>
  <si>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</si>
  <si>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</si>
  <si>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</si>
  <si>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</si>
  <si>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</si>
  <si>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</si>
  <si>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</si>
  <si>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</si>
  <si>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</si>
  <si>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</si>
  <si>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</si>
  <si>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</si>
  <si>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</si>
  <si>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</si>
  <si>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</si>
  <si>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</si>
  <si>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</si>
  <si>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</si>
  <si>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</si>
  <si>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</si>
  <si>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</si>
  <si>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</si>
  <si>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</si>
  <si>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</si>
  <si>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</si>
  <si>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</si>
  <si>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</si>
  <si>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</si>
  <si>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</si>
  <si>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</si>
  <si>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</si>
  <si>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</si>
  <si>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</si>
  <si>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</si>
  <si>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</si>
  <si>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</si>
  <si>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</si>
  <si>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</si>
  <si>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</si>
  <si>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</si>
  <si>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</si>
  <si>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</si>
  <si>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</si>
  <si>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</si>
  <si>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</si>
  <si>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</si>
  <si>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</si>
  <si>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</si>
  <si>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</si>
  <si>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</si>
  <si>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</si>
  <si>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</si>
  <si>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</si>
  <si>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</si>
  <si>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</si>
  <si>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</si>
  <si>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</si>
  <si>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</si>
  <si>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</si>
  <si>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</si>
  <si>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</si>
  <si>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</si>
  <si>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</si>
  <si>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</si>
  <si>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</si>
  <si>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</si>
  <si>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</si>
  <si>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</si>
  <si>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</si>
  <si>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</si>
  <si>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</si>
  <si>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</si>
  <si>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</si>
  <si>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</si>
  <si>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</si>
  <si>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</si>
  <si>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</si>
  <si>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</si>
  <si>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</si>
  <si>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</si>
  <si>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</si>
  <si>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</si>
  <si>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</si>
  <si>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</si>
  <si>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</si>
  <si>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</si>
  <si>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</si>
  <si>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</si>
  <si>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</si>
  <si>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</si>
  <si>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</si>
  <si>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</si>
  <si>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</si>
  <si>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</si>
  <si>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</si>
  <si>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</si>
  <si>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</si>
  <si>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</si>
  <si>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</si>
  <si>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</si>
  <si>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</si>
  <si>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</si>
  <si>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</si>
  <si>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</si>
  <si>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</si>
  <si>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</si>
  <si>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</si>
  <si>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</si>
  <si>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</si>
  <si>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</si>
  <si>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</si>
  <si>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</si>
  <si>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</si>
  <si>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</si>
  <si>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</si>
  <si>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</si>
  <si>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</si>
  <si>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</si>
  <si>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</si>
  <si>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</si>
  <si>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</si>
  <si>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</si>
  <si>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</si>
  <si>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</si>
  <si>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</si>
  <si>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</si>
  <si>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</si>
  <si>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</si>
  <si>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</si>
  <si>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</si>
  <si>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</si>
  <si>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</si>
  <si>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</si>
  <si>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</si>
  <si>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</si>
  <si>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</si>
  <si>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</si>
  <si>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</si>
  <si>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</si>
  <si>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</si>
  <si>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</si>
  <si>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</si>
  <si>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</si>
  <si>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</si>
  <si>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</si>
  <si>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</si>
  <si>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</si>
  <si>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</si>
  <si>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</si>
  <si>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</si>
  <si>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</si>
  <si>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</si>
  <si>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</si>
  <si>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</si>
  <si>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</si>
  <si>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</si>
  <si>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</si>
  <si>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</si>
  <si>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</si>
  <si>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</si>
  <si>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</si>
  <si>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</si>
  <si>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</si>
  <si>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</si>
  <si>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</si>
  <si>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</si>
  <si>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</si>
  <si>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</si>
  <si>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</si>
  <si>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</si>
  <si>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</si>
  <si>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</si>
  <si>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</si>
  <si>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</si>
  <si>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</si>
  <si>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</si>
  <si>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</si>
  <si>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</si>
  <si>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</si>
  <si>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</si>
  <si>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</si>
  <si>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</si>
  <si>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</si>
  <si>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</si>
  <si>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</si>
  <si>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</si>
  <si>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</si>
  <si>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</si>
  <si>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</si>
  <si>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</si>
  <si>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</si>
  <si>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</si>
  <si>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</si>
  <si>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</si>
  <si>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</si>
  <si>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</si>
  <si>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</si>
  <si>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</si>
  <si>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</si>
  <si>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</si>
  <si>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</si>
  <si>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</si>
  <si>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</si>
  <si>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</si>
  <si>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</si>
  <si>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</si>
  <si>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</si>
  <si>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</si>
  <si>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</si>
  <si>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</si>
  <si>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</si>
  <si>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</si>
  <si>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</si>
  <si>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</si>
  <si>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</si>
  <si>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</si>
  <si>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</si>
  <si>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</si>
  <si>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</si>
  <si>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</si>
  <si>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</si>
  <si>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</si>
  <si>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</si>
  <si>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</si>
  <si>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</si>
  <si>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</si>
  <si>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</si>
  <si>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</si>
  <si>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</si>
  <si>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</si>
  <si>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</si>
  <si>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</si>
  <si>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</si>
  <si>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</si>
  <si>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</si>
  <si>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</si>
  <si>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</si>
  <si>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</si>
  <si>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</si>
  <si>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</si>
  <si>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</si>
  <si>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</si>
  <si>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</si>
  <si>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</si>
  <si>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</si>
  <si>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</si>
  <si>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</si>
  <si>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</si>
  <si>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</si>
  <si>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</si>
  <si>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</si>
  <si>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</si>
  <si>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</si>
  <si>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</si>
  <si>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</si>
  <si>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</si>
  <si>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</si>
  <si>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</si>
  <si>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</si>
  <si>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</si>
  <si>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</si>
  <si>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</si>
  <si>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</si>
  <si>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</si>
  <si>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</si>
  <si>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</si>
  <si>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</si>
  <si>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</si>
  <si>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</si>
  <si>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</si>
  <si>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</si>
  <si>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</si>
  <si>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</si>
  <si>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</si>
  <si>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</si>
  <si>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</si>
  <si>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</si>
  <si>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</si>
  <si>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</si>
  <si>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</si>
  <si>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</si>
  <si>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</si>
  <si>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</si>
  <si>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</si>
  <si>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</si>
  <si>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</si>
  <si>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</si>
  <si>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</si>
  <si>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</si>
  <si>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</si>
  <si>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</si>
  <si>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</si>
  <si>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</si>
  <si>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</si>
  <si>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</si>
  <si>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</si>
  <si>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</si>
  <si>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</si>
  <si>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</si>
  <si>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</si>
  <si>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</si>
  <si>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</si>
  <si>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</si>
  <si>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</si>
  <si>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</si>
  <si>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</si>
  <si>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</si>
  <si>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</si>
  <si>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</si>
  <si>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</si>
  <si>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</si>
  <si>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</si>
  <si>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</si>
  <si>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</si>
  <si>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</si>
  <si>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</si>
  <si>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</si>
  <si>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</si>
  <si>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</si>
  <si>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</si>
  <si>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</si>
  <si>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</si>
  <si>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</si>
  <si>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</si>
  <si>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</si>
  <si>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</si>
  <si>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</si>
  <si>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</si>
  <si>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</si>
  <si>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</si>
  <si>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</si>
  <si>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</si>
  <si>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</si>
  <si>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</si>
  <si>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</si>
  <si>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</si>
  <si>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</si>
  <si>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</si>
  <si>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</si>
  <si>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</si>
  <si>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</si>
  <si>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</si>
  <si>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</si>
  <si>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</si>
  <si>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</si>
  <si>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</si>
  <si>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</si>
  <si>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</si>
  <si>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</si>
  <si>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</si>
  <si>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</si>
  <si>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</si>
  <si>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</si>
  <si>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</si>
  <si>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</si>
  <si>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</si>
  <si>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</si>
  <si>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</si>
  <si>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</si>
  <si>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</si>
  <si>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</si>
  <si>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</si>
  <si>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</si>
  <si>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</si>
  <si>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</si>
  <si>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</si>
  <si>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</si>
  <si>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</si>
  <si>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</si>
  <si>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</si>
  <si>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</si>
  <si>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</si>
  <si>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</si>
  <si>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</si>
  <si>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</si>
  <si>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</si>
  <si>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</si>
  <si>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</si>
  <si>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</si>
  <si>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</si>
  <si>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</si>
  <si>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</si>
  <si>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</si>
  <si>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</si>
  <si>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</si>
  <si>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</si>
  <si>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</si>
  <si>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</si>
  <si>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</si>
  <si>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</si>
  <si>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</si>
  <si>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</si>
  <si>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</si>
  <si>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</si>
  <si>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</si>
  <si>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</si>
  <si>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</si>
  <si>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</si>
  <si>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</si>
  <si>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</si>
  <si>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</si>
  <si>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</si>
  <si>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</si>
  <si>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</si>
  <si>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</si>
  <si>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</si>
  <si>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</si>
  <si>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</si>
  <si>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</si>
  <si>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</si>
  <si>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</si>
  <si>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</si>
  <si>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</si>
  <si>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</si>
  <si>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</si>
  <si>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</si>
  <si>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</si>
  <si>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</si>
  <si>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</si>
  <si>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</si>
  <si>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</si>
  <si>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</si>
  <si>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</si>
  <si>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</si>
  <si>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</si>
  <si>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</si>
  <si>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</si>
  <si>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</si>
  <si>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</si>
  <si>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</si>
  <si>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</si>
  <si>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</si>
  <si>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</si>
  <si>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</si>
  <si>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</si>
  <si>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</si>
  <si>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</si>
  <si>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</si>
  <si>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</si>
  <si>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</si>
  <si>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</si>
  <si>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</si>
  <si>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</si>
  <si>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</si>
  <si>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</si>
  <si>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</si>
  <si>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</si>
  <si>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</si>
  <si>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</si>
  <si>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</si>
  <si>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</si>
  <si>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</si>
  <si>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</si>
  <si>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</si>
  <si>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</si>
  <si>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</si>
  <si>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</si>
  <si>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</si>
  <si>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</si>
  <si>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</si>
  <si>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</si>
  <si>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</si>
  <si>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</si>
  <si>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</si>
  <si>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</si>
  <si>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</si>
  <si>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</si>
  <si>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</si>
  <si>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</si>
  <si>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</si>
  <si>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</si>
  <si>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</si>
  <si>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</si>
  <si>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</si>
  <si>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</si>
  <si>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</si>
  <si>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</si>
  <si>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</si>
  <si>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</si>
  <si>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</si>
  <si>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</si>
  <si>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</si>
  <si>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</si>
  <si>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</si>
  <si>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</si>
  <si>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</si>
  <si>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</si>
  <si>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</si>
  <si>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</si>
  <si>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</si>
  <si>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</si>
  <si>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</si>
  <si>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</si>
  <si>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</si>
  <si>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</si>
  <si>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</si>
  <si>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</si>
  <si>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</si>
  <si>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</si>
  <si>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</si>
  <si>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</si>
  <si>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</si>
  <si>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</si>
  <si>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</si>
  <si>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</si>
  <si>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</si>
  <si>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</si>
  <si>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</si>
  <si>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</si>
  <si>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</si>
  <si>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</si>
  <si>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</si>
  <si>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</si>
  <si>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</si>
  <si>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</si>
  <si>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</si>
  <si>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</si>
  <si>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</si>
  <si>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</si>
  <si>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</si>
  <si>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</si>
  <si>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</si>
  <si>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</si>
  <si>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</si>
  <si>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</si>
  <si>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</si>
  <si>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</si>
  <si>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</si>
  <si>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</si>
  <si>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</si>
  <si>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</si>
  <si>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</si>
  <si>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</si>
  <si>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</si>
  <si>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</si>
  <si>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</si>
  <si>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</si>
  <si>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</si>
  <si>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</si>
  <si>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</si>
  <si>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</si>
  <si>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</si>
  <si>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</si>
  <si>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</si>
  <si>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</si>
  <si>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</si>
  <si>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</si>
  <si>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</si>
  <si>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</si>
  <si>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</si>
  <si>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</si>
  <si>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</si>
  <si>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</si>
  <si>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</si>
  <si>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</si>
  <si>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</si>
  <si>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</si>
  <si>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</si>
  <si>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</si>
  <si>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</si>
  <si>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</si>
  <si>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</si>
  <si>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</si>
  <si>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</si>
  <si>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</si>
  <si>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</si>
  <si>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</si>
  <si>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</si>
  <si>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</si>
  <si>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</si>
  <si>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</si>
  <si>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</si>
  <si>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</si>
  <si>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</si>
  <si>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</si>
  <si>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</si>
  <si>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</si>
  <si>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</si>
  <si>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</si>
  <si>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</si>
  <si>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</si>
  <si>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</si>
  <si>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</si>
  <si>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</si>
  <si>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</si>
  <si>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</si>
  <si>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</si>
  <si>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</si>
  <si>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</si>
  <si>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</si>
  <si>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</si>
  <si>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</si>
  <si>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</si>
  <si>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</si>
  <si>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</si>
  <si>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</si>
  <si>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</si>
  <si>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</si>
  <si>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</si>
  <si>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</si>
  <si>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</si>
  <si>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</si>
  <si>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</si>
  <si>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</si>
  <si>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</si>
  <si>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</si>
  <si>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</si>
  <si>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</si>
  <si>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</si>
  <si>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</si>
  <si>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</si>
  <si>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</si>
  <si>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</si>
  <si>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</si>
  <si>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</si>
  <si>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</si>
  <si>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</si>
  <si>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</si>
  <si>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</si>
  <si>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</si>
  <si>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</si>
  <si>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</si>
  <si>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</si>
  <si>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</si>
  <si>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</si>
  <si>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</si>
  <si>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</si>
  <si>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</si>
  <si>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</si>
  <si>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</si>
  <si>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</si>
  <si>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</si>
  <si>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</si>
  <si>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</si>
  <si>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</si>
  <si>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</si>
  <si>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</si>
  <si>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</si>
  <si>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</si>
  <si>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</si>
  <si>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</si>
  <si>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</si>
  <si>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</si>
  <si>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</si>
  <si>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</si>
  <si>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</si>
  <si>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</si>
  <si>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</si>
  <si>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</si>
  <si>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</si>
  <si>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</si>
  <si>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</si>
  <si>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</si>
  <si>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</si>
  <si>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</si>
  <si>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</si>
  <si>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</si>
  <si>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</si>
  <si>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</si>
  <si>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</si>
  <si>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</si>
  <si>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</si>
  <si>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</si>
  <si>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</si>
  <si>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</si>
  <si>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</si>
  <si>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</si>
  <si>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</si>
  <si>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</si>
  <si>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</si>
  <si>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</si>
  <si>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</si>
  <si>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</si>
  <si>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</si>
  <si>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</si>
  <si>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</si>
  <si>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</si>
  <si>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</si>
  <si>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</si>
  <si>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</si>
  <si>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</si>
  <si>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</si>
  <si>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</si>
  <si>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</si>
  <si>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</si>
  <si>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</si>
  <si>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</si>
  <si>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</si>
  <si>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</si>
  <si>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</si>
  <si>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</si>
  <si>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</si>
  <si>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</si>
  <si>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</si>
  <si>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</si>
  <si>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</si>
  <si>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</si>
  <si>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</si>
  <si>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</si>
  <si>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</si>
  <si>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</si>
  <si>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</si>
  <si>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</si>
  <si>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</si>
  <si>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</si>
  <si>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</si>
  <si>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</si>
  <si>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</si>
  <si>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</si>
  <si>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</si>
  <si>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</si>
  <si>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</si>
  <si>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</si>
  <si>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</si>
  <si>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</si>
  <si>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</si>
  <si>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</si>
  <si>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</si>
  <si>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</si>
  <si>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</si>
  <si>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</si>
  <si>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</si>
  <si>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</si>
  <si>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</si>
  <si>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</si>
  <si>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</si>
  <si>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</si>
  <si>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</si>
  <si>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</si>
  <si>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</si>
  <si>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</si>
  <si>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</si>
  <si>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</si>
  <si>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</si>
  <si>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</si>
  <si>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</si>
  <si>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</si>
  <si>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</si>
  <si>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</si>
  <si>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</si>
  <si>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</si>
  <si>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</si>
  <si>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</si>
  <si>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</si>
  <si>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</si>
  <si>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</si>
  <si>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</si>
  <si>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</si>
  <si>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</si>
  <si>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</si>
  <si>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</si>
  <si>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</si>
  <si>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</si>
  <si>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</si>
  <si>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</si>
  <si>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</si>
  <si>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</si>
  <si>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</si>
  <si>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</si>
  <si>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</si>
  <si>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</si>
  <si>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</si>
  <si>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</si>
  <si>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</si>
  <si>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</si>
  <si>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</si>
  <si>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</si>
  <si>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</si>
  <si>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</si>
  <si>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</si>
  <si>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</si>
  <si>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</si>
  <si>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</si>
  <si>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</si>
  <si>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</si>
  <si>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</si>
  <si>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</si>
  <si>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</si>
  <si>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</si>
  <si>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</si>
  <si>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</si>
  <si>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</si>
  <si>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</si>
  <si>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</si>
  <si>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</si>
  <si>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</si>
  <si>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</si>
  <si>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</si>
  <si>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</si>
  <si>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</si>
  <si>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</si>
  <si>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</si>
  <si>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</si>
  <si>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</si>
  <si>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</si>
  <si>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</si>
  <si>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</si>
  <si>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</si>
  <si>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</si>
  <si>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</si>
  <si>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</si>
  <si>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</si>
  <si>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</si>
  <si>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</si>
  <si>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</si>
  <si>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</si>
  <si>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</si>
  <si>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</si>
  <si>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</si>
  <si>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</si>
  <si>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</si>
  <si>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</si>
  <si>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</si>
  <si>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</si>
  <si>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</si>
  <si>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</si>
  <si>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</si>
  <si>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</si>
  <si>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</si>
  <si>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</si>
  <si>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</si>
  <si>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</si>
  <si>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</si>
  <si>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</si>
  <si>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</si>
  <si>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</si>
  <si>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</si>
  <si>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</si>
  <si>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</si>
  <si>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</si>
  <si>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</si>
  <si>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</si>
  <si>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</si>
  <si>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</si>
  <si>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</si>
  <si>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</si>
  <si>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</si>
  <si>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</si>
  <si>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</si>
  <si>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</si>
  <si>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</si>
  <si>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</si>
  <si>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</si>
  <si>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</si>
  <si>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</si>
  <si>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</si>
  <si>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</si>
  <si>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</si>
  <si>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</si>
  <si>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</si>
  <si>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</si>
  <si>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</si>
  <si>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</si>
  <si>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</si>
  <si>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</si>
  <si>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</si>
  <si>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</si>
  <si>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</si>
  <si>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</si>
  <si>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</si>
  <si>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</si>
  <si>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</si>
  <si>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</si>
  <si>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</si>
  <si>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</si>
  <si>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</si>
  <si>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</si>
  <si>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</si>
  <si>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</si>
  <si>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</si>
  <si>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</si>
  <si>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</si>
  <si>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</si>
  <si>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</si>
  <si>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</si>
  <si>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</si>
  <si>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</si>
  <si>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</si>
  <si>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</si>
  <si>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</si>
  <si>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</si>
  <si>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</si>
  <si>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</si>
  <si>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</si>
  <si>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</si>
  <si>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</si>
  <si>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</si>
  <si>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</si>
  <si>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</si>
  <si>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</si>
  <si>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</si>
  <si>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</si>
  <si>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</si>
  <si>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</si>
  <si>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</si>
  <si>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</si>
  <si>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</si>
  <si>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</si>
  <si>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</si>
  <si>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</si>
  <si>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</si>
  <si>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</si>
  <si>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</si>
  <si>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</si>
  <si>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</si>
  <si>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</si>
  <si>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</si>
  <si>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</si>
  <si>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</si>
  <si>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</si>
  <si>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</si>
  <si>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</si>
  <si>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</si>
  <si>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</si>
  <si>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</si>
  <si>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</si>
  <si>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</si>
  <si>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</si>
  <si>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</si>
  <si>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</si>
  <si>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</si>
  <si>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</si>
  <si>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</si>
  <si>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</si>
  <si>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</si>
  <si>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</si>
  <si>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</si>
  <si>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</si>
  <si>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</si>
  <si>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</si>
  <si>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</si>
  <si>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</si>
  <si>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</si>
  <si>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</si>
  <si>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</si>
  <si>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</si>
  <si>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</si>
  <si>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</si>
  <si>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</si>
  <si>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</si>
  <si>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</si>
  <si>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</si>
  <si>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</si>
  <si>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</si>
  <si>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</si>
  <si>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</si>
  <si>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</si>
  <si>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</si>
  <si>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</si>
  <si>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</si>
  <si>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</si>
  <si>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</si>
  <si>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</si>
  <si>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</si>
  <si>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</si>
  <si>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</si>
  <si>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</si>
  <si>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</si>
  <si>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</si>
  <si>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</si>
  <si>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</si>
  <si>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</si>
  <si>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</si>
  <si>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</si>
  <si>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</si>
  <si>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</si>
  <si>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</si>
  <si>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</si>
  <si>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</si>
  <si>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</si>
  <si>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</si>
  <si>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</si>
  <si>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</si>
  <si>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</si>
  <si>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</si>
  <si>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</si>
  <si>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</si>
  <si>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</si>
  <si>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</si>
  <si>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</si>
  <si>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</si>
  <si>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</si>
  <si>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</si>
  <si>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</si>
  <si>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</si>
  <si>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</si>
  <si>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</si>
  <si>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</si>
  <si>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</si>
  <si>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</si>
  <si>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</si>
  <si>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</si>
  <si>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</si>
  <si>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</si>
  <si>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</si>
  <si>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</si>
  <si>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</si>
  <si>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</si>
  <si>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</si>
  <si>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</si>
  <si>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</si>
  <si>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</si>
  <si>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</si>
  <si>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</si>
  <si>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</si>
  <si>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</si>
  <si>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</si>
  <si>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</si>
  <si>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</si>
  <si>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</si>
  <si>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</si>
  <si>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</si>
  <si>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</si>
  <si>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</si>
  <si>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</si>
  <si>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</si>
  <si>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</si>
  <si>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</si>
  <si>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</si>
  <si>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</si>
  <si>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</si>
  <si>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</si>
  <si>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</si>
  <si>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</si>
  <si>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</si>
  <si>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</si>
  <si>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</si>
  <si>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</si>
  <si>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</si>
  <si>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</si>
  <si>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</si>
  <si>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</si>
  <si>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</si>
  <si>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</si>
  <si>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</si>
  <si>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</si>
  <si>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</si>
  <si>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</si>
  <si>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</si>
  <si>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</si>
  <si>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</si>
  <si>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</si>
  <si>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</si>
  <si>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</si>
  <si>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</si>
  <si>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</si>
  <si>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</si>
  <si>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</si>
  <si>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</si>
  <si>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</si>
  <si>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</si>
  <si>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</si>
  <si>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</si>
  <si>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</si>
  <si>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</si>
  <si>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</si>
  <si>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</si>
  <si>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</si>
  <si>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</si>
  <si>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</si>
  <si>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</si>
  <si>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</si>
  <si>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</si>
  <si>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</si>
  <si>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</si>
  <si>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</si>
  <si>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</si>
  <si>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</si>
  <si>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</si>
  <si>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</si>
  <si>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</si>
  <si>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</si>
  <si>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</si>
  <si>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</si>
  <si>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</si>
  <si>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</si>
  <si>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</si>
  <si>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</si>
  <si>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</si>
  <si>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</si>
  <si>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</si>
  <si>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</si>
  <si>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</si>
  <si>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</si>
  <si>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</si>
  <si>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</si>
  <si>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</si>
  <si>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</si>
  <si>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</si>
  <si>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</si>
  <si>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</si>
  <si>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</si>
  <si>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</si>
  <si>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</si>
  <si>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</si>
  <si>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</si>
  <si>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</si>
  <si>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</si>
  <si>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</si>
  <si>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</si>
  <si>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</si>
  <si>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</si>
  <si>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</si>
  <si>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</si>
  <si>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</si>
  <si>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</si>
  <si>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</si>
  <si>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</si>
  <si>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</si>
  <si>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</si>
  <si>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</si>
  <si>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</si>
  <si>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</si>
  <si>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</si>
  <si>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</si>
  <si>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</si>
  <si>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</si>
  <si>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</si>
  <si>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</si>
  <si>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</si>
  <si>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</si>
  <si>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</si>
  <si>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</si>
  <si>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</si>
  <si>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</si>
  <si>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</si>
  <si>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</si>
  <si>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</si>
  <si>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</si>
  <si>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</si>
  <si>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</si>
  <si>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</si>
  <si>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</si>
  <si>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</si>
  <si>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</si>
  <si>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</si>
  <si>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</si>
  <si>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</si>
  <si>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</si>
  <si>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</si>
  <si>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</si>
  <si>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</si>
  <si>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</si>
  <si>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</si>
  <si>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</si>
  <si>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</si>
  <si>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</si>
  <si>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</si>
  <si>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</si>
  <si>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</si>
  <si>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</si>
  <si>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</si>
  <si>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</si>
  <si>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</si>
  <si>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</si>
  <si>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</si>
  <si>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</si>
  <si>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</si>
  <si>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</si>
  <si>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</si>
  <si>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</si>
  <si>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</si>
  <si>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</si>
  <si>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</si>
  <si>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</si>
  <si>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</si>
  <si>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</si>
  <si>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</si>
  <si>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</si>
  <si>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</si>
  <si>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</si>
  <si>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</si>
  <si>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</si>
  <si>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</si>
  <si>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</si>
  <si>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</si>
  <si>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</si>
  <si>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</si>
  <si>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</si>
  <si>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</si>
  <si>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</si>
  <si>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</si>
  <si>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</si>
  <si>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</si>
  <si>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</si>
  <si>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</si>
  <si>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</si>
  <si>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</si>
  <si>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</si>
  <si>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</si>
  <si>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</si>
  <si>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</si>
  <si>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</si>
  <si>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</si>
  <si>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</si>
  <si>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</si>
  <si>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</si>
  <si>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</si>
  <si>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</si>
  <si>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</si>
  <si>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</si>
  <si>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</si>
  <si>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</si>
  <si>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</si>
  <si>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</si>
  <si>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</si>
  <si>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</si>
  <si>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</si>
  <si>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</si>
  <si>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</si>
  <si>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</si>
  <si>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</si>
  <si>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</si>
  <si>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</si>
  <si>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</si>
  <si>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</si>
  <si>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</si>
  <si>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</si>
  <si>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</si>
  <si>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</si>
  <si>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</si>
  <si>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</si>
  <si>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</si>
  <si>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</si>
  <si>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</si>
  <si>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</si>
  <si>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</si>
  <si>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</si>
  <si>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</si>
  <si>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</si>
  <si>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</si>
  <si>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</si>
  <si>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</si>
  <si>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</si>
  <si>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</si>
  <si>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</si>
  <si>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</si>
  <si>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</si>
  <si>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</si>
  <si>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</si>
  <si>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</si>
  <si>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</si>
  <si>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</si>
  <si>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</si>
  <si>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</si>
  <si>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</si>
  <si>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</si>
  <si>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</si>
  <si>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</si>
  <si>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</si>
  <si>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</si>
  <si>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</si>
  <si>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</si>
  <si>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</si>
  <si>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</si>
  <si>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</si>
  <si>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</si>
  <si>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</si>
  <si>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</si>
  <si>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</si>
  <si>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</si>
  <si>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</si>
  <si>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</si>
  <si>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</si>
  <si>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</si>
  <si>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</si>
  <si>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</si>
  <si>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</si>
  <si>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</si>
  <si>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</si>
  <si>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</si>
  <si>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</si>
  <si>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</si>
  <si>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</si>
  <si>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</si>
  <si>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</si>
  <si>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</si>
  <si>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</si>
  <si>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</si>
  <si>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</si>
  <si>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</si>
  <si>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</si>
  <si>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</si>
  <si>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</si>
  <si>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</si>
  <si>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</si>
  <si>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</si>
  <si>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</si>
  <si>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</si>
  <si>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</si>
  <si>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</si>
  <si>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</si>
  <si>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</si>
  <si>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</si>
  <si>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</si>
  <si>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</si>
  <si>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</si>
  <si>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</si>
  <si>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</si>
  <si>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</si>
  <si>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</si>
  <si>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</si>
  <si>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</si>
  <si>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</si>
  <si>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</si>
  <si>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</si>
  <si>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</si>
  <si>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</si>
  <si>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</si>
  <si>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</si>
  <si>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</si>
  <si>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</si>
  <si>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</si>
  <si>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</si>
  <si>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</si>
  <si>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</si>
  <si>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</si>
  <si>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</si>
  <si>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</si>
  <si>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</si>
  <si>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</si>
  <si>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</si>
  <si>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</si>
  <si>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</si>
  <si>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</si>
  <si>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</si>
  <si>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</si>
  <si>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</si>
  <si>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</si>
  <si>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</si>
  <si>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</si>
  <si>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</si>
  <si>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</si>
  <si>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</si>
  <si>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</si>
  <si>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</si>
  <si>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</si>
  <si>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</si>
  <si>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</si>
  <si>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</si>
  <si>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</si>
  <si>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</si>
  <si>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</si>
  <si>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</si>
  <si>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</si>
  <si>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</si>
  <si>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</si>
  <si>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</si>
  <si>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</si>
  <si>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</si>
  <si>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</si>
  <si>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</si>
  <si>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</si>
  <si>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</si>
  <si>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</si>
  <si>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</si>
  <si>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</si>
  <si>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</si>
  <si>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</si>
  <si>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</si>
  <si>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</si>
  <si>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</si>
  <si>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</si>
  <si>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</si>
  <si>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</si>
  <si>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</si>
  <si>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</si>
  <si>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</si>
  <si>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</si>
  <si>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</si>
  <si>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</si>
  <si>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</si>
  <si>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</si>
  <si>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</si>
  <si>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</si>
  <si>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</si>
  <si>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</si>
  <si>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</si>
  <si>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</si>
  <si>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</si>
  <si>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</si>
  <si>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</si>
  <si>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</si>
  <si>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</si>
  <si>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</si>
  <si>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</si>
  <si>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</si>
  <si>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</si>
  <si>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</si>
  <si>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</si>
  <si>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</si>
  <si>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</si>
  <si>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</si>
  <si>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</si>
  <si>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</si>
  <si>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</si>
  <si>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</si>
  <si>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</si>
  <si>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</si>
  <si>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</si>
  <si>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</si>
  <si>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</si>
  <si>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</si>
  <si>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</si>
  <si>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</si>
  <si>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</si>
  <si>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</si>
  <si>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</si>
  <si>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</si>
  <si>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</si>
  <si>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</si>
  <si>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</si>
  <si>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</si>
  <si>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</si>
  <si>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</si>
  <si>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</si>
  <si>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</si>
  <si>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</si>
  <si>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</si>
  <si>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</si>
  <si>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</si>
  <si>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</si>
  <si>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</si>
  <si>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</si>
  <si>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</si>
  <si>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</si>
  <si>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</si>
  <si>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</si>
  <si>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</si>
  <si>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</si>
  <si>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</si>
  <si>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</si>
  <si>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</si>
  <si>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</si>
  <si>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</si>
  <si>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</si>
  <si>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</si>
  <si>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</si>
  <si>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</si>
  <si>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</si>
  <si>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</si>
  <si>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</si>
  <si>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</si>
  <si>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</si>
  <si>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</si>
  <si>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</si>
  <si>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</si>
  <si>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</si>
  <si>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</si>
  <si>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</si>
  <si>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</si>
  <si>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</si>
  <si>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</si>
  <si>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</si>
  <si>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</si>
  <si>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</si>
  <si>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</si>
  <si>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</si>
  <si>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</si>
  <si>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</si>
  <si>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</si>
  <si>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</si>
  <si>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</si>
  <si>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</si>
  <si>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</si>
  <si>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</si>
  <si>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</si>
  <si>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</si>
  <si>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</si>
  <si>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</si>
  <si>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</si>
  <si>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</si>
  <si>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</si>
  <si>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</si>
  <si>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</si>
  <si>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</si>
  <si>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</si>
  <si>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</si>
  <si>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</si>
  <si>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</si>
  <si>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</si>
  <si>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</si>
  <si>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</si>
  <si>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</si>
  <si>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</si>
  <si>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</si>
  <si>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</si>
  <si>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</si>
  <si>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</si>
  <si>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</si>
  <si>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</si>
  <si>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</si>
  <si>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</si>
  <si>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</si>
  <si>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</si>
  <si>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</si>
  <si>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</si>
  <si>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Custom values Establishing pasture</t>
  </si>
  <si>
    <t xml:space="preserve">                                           Vegetative pasture</t>
  </si>
  <si>
    <t>27Apr21: Added custom pasture type for FOO conversion
2: 9Sep20-Moved the LTW pasture parameters into the sheet
1: 1Apr19-Created the version control table</t>
  </si>
  <si>
    <t>MIDAS (JMY)</t>
  </si>
  <si>
    <t>Generic</t>
  </si>
  <si>
    <t>29Apr21: Fix error in the Custom height parameters
27Apr21:Set custom pasture parameters to old MIDAS
1: 1Apr19-Blank worksheet</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</si>
  <si>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</si>
  <si>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</si>
  <si>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</si>
  <si>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</si>
  <si>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</si>
  <si>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</si>
  <si>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</si>
  <si>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</si>
  <si>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</si>
  <si>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</si>
  <si>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</si>
  <si>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</si>
  <si>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</si>
  <si>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</si>
  <si>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</si>
  <si>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</si>
  <si>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</si>
  <si>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</si>
  <si>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</si>
  <si>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</si>
  <si>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</si>
  <si>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</si>
  <si>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</si>
  <si>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</si>
  <si>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</si>
  <si>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</si>
  <si>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</si>
  <si>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</si>
  <si>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</si>
  <si>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</si>
  <si>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</si>
  <si>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</si>
  <si>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</si>
  <si>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</si>
  <si>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</si>
  <si>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</si>
  <si>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</si>
  <si>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25May21: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</si>
</sst>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5">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2498</v>
      </c>
      <c r="B42" s="4">
        <v>50</v>
      </c>
      <c r="J42" s="1" t="s">
        <v>2499</v>
      </c>
    </row>
    <row r="43" spans="1:12" x14ac:dyDescent="0.25">
      <c r="A43" s="3"/>
    </row>
    <row r="44" spans="1:12" x14ac:dyDescent="0.25">
      <c r="A44" s="4" t="s">
        <v>89</v>
      </c>
      <c r="B44" s="4" t="s">
        <v>2500</v>
      </c>
      <c r="C44" s="4" t="s">
        <v>94</v>
      </c>
      <c r="D44" s="4" t="s">
        <v>95</v>
      </c>
      <c r="E44" s="4" t="s">
        <v>96</v>
      </c>
      <c r="F44" s="4" t="s">
        <v>97</v>
      </c>
      <c r="G44" s="4" t="s">
        <v>109</v>
      </c>
      <c r="I44" s="1" t="s">
        <v>2497</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12" sqref="B12"/>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2430</v>
      </c>
      <c r="B11" s="46">
        <v>0.5</v>
      </c>
    </row>
    <row r="12" spans="1:2" x14ac:dyDescent="0.25">
      <c r="A12" s="4" t="s">
        <v>2431</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2" t="s">
        <v>2406</v>
      </c>
      <c r="K18" s="412"/>
      <c r="L18" s="412"/>
      <c r="M18" s="412"/>
      <c r="N18" s="412"/>
      <c r="O18" s="412"/>
      <c r="P18" s="412"/>
      <c r="Q18" s="412"/>
      <c r="R18" s="412"/>
      <c r="S18" s="412"/>
      <c r="T18" s="412"/>
      <c r="U18" s="412"/>
      <c r="V18" s="412"/>
      <c r="W18" s="412"/>
      <c r="X18" s="412"/>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3" t="s">
        <v>2405</v>
      </c>
      <c r="K21" s="414"/>
      <c r="L21" s="414"/>
      <c r="M21" s="414"/>
      <c r="N21" s="414"/>
      <c r="O21" s="414"/>
      <c r="P21" s="414"/>
      <c r="Q21" s="414"/>
      <c r="R21" s="414"/>
      <c r="S21" s="414"/>
      <c r="T21" s="414"/>
      <c r="U21" s="414"/>
      <c r="V21" s="414"/>
      <c r="W21" s="414"/>
      <c r="X21" s="415"/>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2404</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2403</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2402</v>
      </c>
      <c r="I51" s="336" t="str">
        <f>IF(COUNT($J51:$Z51)&gt;1,STDEV($J51:$Z51)=0,"")</f>
        <v/>
      </c>
      <c r="J51" s="83" t="s">
        <v>2407</v>
      </c>
      <c r="K51" s="83" t="s">
        <v>2401</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2400</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2399</v>
      </c>
      <c r="I54" s="336" t="str">
        <f t="shared" si="0"/>
        <v/>
      </c>
      <c r="J54" s="83" t="s">
        <v>2398</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2397</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2396</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2395</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2394</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2393</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2392</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2391</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2390</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2389</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508</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1"/>
  <sheetViews>
    <sheetView tabSelected="1" topLeftCell="A6" zoomScale="91" zoomScaleNormal="91" workbookViewId="0">
      <pane xSplit="10" ySplit="16" topLeftCell="K310"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6" t="s">
        <v>2508</v>
      </c>
      <c r="K18" s="412"/>
      <c r="L18" s="412"/>
      <c r="M18" s="412"/>
      <c r="N18" s="412"/>
      <c r="O18" s="412"/>
      <c r="P18" s="412"/>
      <c r="Q18" s="412"/>
      <c r="R18" s="412"/>
      <c r="S18" s="412"/>
      <c r="T18" s="412"/>
      <c r="U18" s="412"/>
      <c r="V18" s="412"/>
      <c r="W18" s="412"/>
      <c r="X18" s="412"/>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3" t="s">
        <v>2507</v>
      </c>
      <c r="K21" s="414"/>
      <c r="L21" s="414"/>
      <c r="M21" s="414"/>
      <c r="N21" s="414"/>
      <c r="O21" s="414"/>
      <c r="P21" s="414"/>
      <c r="Q21" s="414"/>
      <c r="R21" s="414"/>
      <c r="S21" s="414"/>
      <c r="T21" s="414"/>
      <c r="U21" s="414"/>
      <c r="V21" s="414"/>
      <c r="W21" s="414"/>
      <c r="X21" s="415"/>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2370</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2438</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2408</v>
      </c>
      <c r="AR98" t="s">
        <v>2409</v>
      </c>
      <c r="AY98" t="s">
        <v>2476</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2410</v>
      </c>
      <c r="AE99" s="83"/>
      <c r="AF99" s="83"/>
      <c r="AG99" s="83"/>
      <c r="AH99" s="80"/>
      <c r="AI99" s="62"/>
      <c r="AJ99" s="50"/>
      <c r="AK99" s="50"/>
      <c r="AL99" s="50"/>
      <c r="AM99" t="s">
        <v>245</v>
      </c>
      <c r="AR99" t="str">
        <f>"Calculated from "&amp;AM101</f>
        <v>Calculated from Inputs from Mecardo (Andrew Wood) Nov 2020</v>
      </c>
      <c r="AY99" t="s">
        <v>2477</v>
      </c>
    </row>
    <row r="100" spans="1:56" hidden="1" outlineLevel="3" x14ac:dyDescent="0.25">
      <c r="A100" s="50"/>
      <c r="B100" s="59"/>
      <c r="C100" s="94">
        <f t="shared" ref="C100:C113" si="3">INT($C$86)+3</f>
        <v>4</v>
      </c>
      <c r="D100" s="80"/>
      <c r="E100" s="75"/>
      <c r="F100" s="75" t="s">
        <v>246</v>
      </c>
      <c r="G100" s="80"/>
      <c r="H100" s="115" t="s">
        <v>2411</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2478</v>
      </c>
      <c r="AZ100" s="170">
        <v>70</v>
      </c>
      <c r="BA100">
        <f>IFERROR(MIN(2,MATCH($AZ100,i_woolp_mpg_range_w5,1)),1)-1</f>
        <v>1</v>
      </c>
      <c r="BB100" t="s">
        <v>2479</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2480</v>
      </c>
      <c r="AY101" s="394" t="s">
        <v>2481</v>
      </c>
      <c r="AZ101" s="394" t="s">
        <v>2479</v>
      </c>
      <c r="BA101" s="408" t="s">
        <v>2487</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2412</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2437</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2413</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2414</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2415</v>
      </c>
      <c r="J124" s="123">
        <v>0.68</v>
      </c>
      <c r="K124" s="123">
        <v>0.55000000000000004</v>
      </c>
      <c r="L124" s="123">
        <v>0.5</v>
      </c>
      <c r="M124" s="123">
        <v>0.65</v>
      </c>
      <c r="N124" s="123">
        <v>0.65</v>
      </c>
      <c r="O124" s="139">
        <f>J124</f>
        <v>0.68</v>
      </c>
      <c r="P124" s="139">
        <v>0.4</v>
      </c>
      <c r="Q124" s="104" t="s">
        <v>2416</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2417</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2418</v>
      </c>
      <c r="J126" s="139">
        <v>0.82</v>
      </c>
      <c r="K126" s="139">
        <v>0.1</v>
      </c>
      <c r="L126" s="139">
        <v>3.3000000000000002E-2</v>
      </c>
      <c r="M126" s="139">
        <v>1.2999999999999999E-2</v>
      </c>
      <c r="N126" s="139">
        <v>3.3000000000000002E-2</v>
      </c>
      <c r="O126" s="139">
        <v>0</v>
      </c>
      <c r="P126" s="139">
        <v>3.3000000000000002E-2</v>
      </c>
      <c r="Q126" s="104" t="s">
        <v>2419</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2420</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2421</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2422</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2423</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2418</v>
      </c>
      <c r="J130" s="139">
        <v>0.85</v>
      </c>
      <c r="K130" s="139">
        <v>0.08</v>
      </c>
      <c r="L130" s="139">
        <v>0.03</v>
      </c>
      <c r="M130" s="139">
        <v>0.01</v>
      </c>
      <c r="N130" s="139">
        <v>2.8000000000000001E-2</v>
      </c>
      <c r="O130" s="139">
        <v>0</v>
      </c>
      <c r="P130" s="139">
        <v>2.8000000000000001E-2</v>
      </c>
      <c r="Q130" s="104" t="s">
        <v>2424</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2420</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2421</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2422</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2425</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2426</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2427</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2428</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2429</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2483</v>
      </c>
    </row>
    <row r="167" spans="1:44"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2484</v>
      </c>
    </row>
    <row r="168" spans="1:44" ht="30"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7" t="s">
        <v>301</v>
      </c>
      <c r="V168" s="418"/>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2485</v>
      </c>
      <c r="AP168" t="s">
        <v>2486</v>
      </c>
      <c r="AQ168" t="s">
        <v>1308</v>
      </c>
      <c r="AR168" t="s">
        <v>2482</v>
      </c>
    </row>
    <row r="169" spans="1:44"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2441</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2349</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2354</v>
      </c>
      <c r="K303" s="324" t="s">
        <v>2350</v>
      </c>
      <c r="L303" s="324" t="s">
        <v>2351</v>
      </c>
      <c r="M303" s="83"/>
      <c r="N303" s="83" t="s">
        <v>2359</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2355</v>
      </c>
      <c r="K304" s="103" t="s">
        <v>2352</v>
      </c>
      <c r="L304" s="103" t="s">
        <v>2353</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2356</v>
      </c>
      <c r="I305" s="83"/>
      <c r="J305" s="104">
        <v>100000</v>
      </c>
      <c r="K305" s="104">
        <v>2000</v>
      </c>
      <c r="L305" s="104">
        <v>0.15</v>
      </c>
      <c r="M305" s="83"/>
      <c r="N305" s="83" t="s">
        <v>2360</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2348</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2432</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INT(MAX($C$384:$C$403))+1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collapsed="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hidden="1"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hidden="1"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hidden="1" customHeight="1" outlineLevel="2" x14ac:dyDescent="0.25">
      <c r="A377" s="50"/>
      <c r="B377" s="59"/>
      <c r="C377" s="94">
        <f>INT($C$373)+2</f>
        <v>3</v>
      </c>
      <c r="D377" s="60"/>
      <c r="E377" s="75"/>
      <c r="F377" s="75"/>
      <c r="G377" s="60"/>
      <c r="H377" s="77"/>
      <c r="I377" s="77"/>
      <c r="J377" s="278" t="s">
        <v>2363</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hidden="1"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hidden="1" outlineLevel="2" x14ac:dyDescent="0.25">
      <c r="A379" s="50"/>
      <c r="B379" s="59"/>
      <c r="C379" s="94">
        <f>INT($C$373)+2</f>
        <v>3</v>
      </c>
      <c r="D379" s="60"/>
      <c r="E379" s="75"/>
      <c r="F379" s="75"/>
      <c r="G379" s="60"/>
      <c r="H379" s="77" t="s">
        <v>2361</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hidden="1"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hidden="1" outlineLevel="4" x14ac:dyDescent="0.25">
      <c r="A381" s="50"/>
      <c r="B381" s="59"/>
      <c r="C381" s="94">
        <f>INT(MAX($C$384:$C$403))+1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hidden="1" outlineLevel="4" x14ac:dyDescent="0.25">
      <c r="A382" s="50"/>
      <c r="B382" s="59" t="s">
        <v>183</v>
      </c>
      <c r="C382" s="94">
        <f>INT(MAX($C$384:$C$403))+1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collapsed="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hidden="1"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hidden="1" outlineLevel="2" x14ac:dyDescent="0.25">
      <c r="A385" s="50"/>
      <c r="B385" s="59"/>
      <c r="C385" s="94">
        <f>INT($C$373)+2</f>
        <v>3</v>
      </c>
      <c r="D385" s="80"/>
      <c r="E385" s="75"/>
      <c r="F385" s="75"/>
      <c r="G385" s="80"/>
      <c r="H385" s="83" t="s">
        <v>491</v>
      </c>
      <c r="I385" s="104" t="b">
        <v>0</v>
      </c>
      <c r="J385" s="83"/>
      <c r="K385" s="83"/>
      <c r="L385" s="83"/>
      <c r="M385" s="83"/>
      <c r="N385" s="280" t="s">
        <v>2362</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hidden="1"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hidden="1"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hidden="1"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hidden="1" outlineLevel="3" x14ac:dyDescent="0.25">
      <c r="A389" s="50"/>
      <c r="B389" s="59"/>
      <c r="C389" s="94">
        <f t="shared" ref="C389:C403" si="65">INT($C$373)+3</f>
        <v>4</v>
      </c>
      <c r="D389" s="80"/>
      <c r="E389" s="75"/>
      <c r="F389" s="75"/>
      <c r="G389" s="80"/>
      <c r="H389" s="338" t="s">
        <v>497</v>
      </c>
      <c r="I389" s="222">
        <v>2</v>
      </c>
      <c r="J389" s="86" t="b">
        <v>1</v>
      </c>
      <c r="K389" s="86" t="b">
        <v>1</v>
      </c>
      <c r="L389" s="86" t="b">
        <v>0</v>
      </c>
      <c r="M389" s="86">
        <v>1</v>
      </c>
      <c r="N389" s="106">
        <v>1</v>
      </c>
      <c r="O389" s="106">
        <v>1</v>
      </c>
      <c r="P389" s="106">
        <v>1</v>
      </c>
      <c r="Q389" s="106">
        <v>1</v>
      </c>
      <c r="R389" s="359">
        <v>0</v>
      </c>
      <c r="S389" s="359">
        <v>0</v>
      </c>
      <c r="T389" s="106">
        <v>1</v>
      </c>
      <c r="U389" s="106">
        <v>1</v>
      </c>
      <c r="V389" s="83"/>
      <c r="W389" s="83"/>
      <c r="X389" s="83"/>
      <c r="Y389" s="83"/>
      <c r="Z389" s="83"/>
      <c r="AA389" s="83"/>
      <c r="AB389" s="83"/>
      <c r="AC389" s="83"/>
      <c r="AD389" s="83"/>
      <c r="AE389" s="83"/>
      <c r="AF389" s="83"/>
      <c r="AG389" s="83"/>
      <c r="AH389" s="80"/>
      <c r="AI389" s="62"/>
      <c r="AJ389" s="50"/>
      <c r="AK389" s="50"/>
      <c r="AL389" s="50"/>
    </row>
    <row r="390" spans="1:38" hidden="1" outlineLevel="3" x14ac:dyDescent="0.25">
      <c r="A390" s="50"/>
      <c r="B390" s="59"/>
      <c r="C390" s="94">
        <f t="shared" si="65"/>
        <v>4</v>
      </c>
      <c r="D390" s="80"/>
      <c r="E390" s="75"/>
      <c r="F390" s="75"/>
      <c r="G390" s="80"/>
      <c r="H390" s="338" t="s">
        <v>498</v>
      </c>
      <c r="I390" s="103">
        <v>3</v>
      </c>
      <c r="J390" s="86" t="b">
        <v>1</v>
      </c>
      <c r="K390" s="86" t="b">
        <v>1</v>
      </c>
      <c r="L390" s="86" t="b">
        <v>0</v>
      </c>
      <c r="M390" s="86">
        <v>1</v>
      </c>
      <c r="N390" s="359">
        <v>0</v>
      </c>
      <c r="O390" s="359">
        <v>0</v>
      </c>
      <c r="P390" s="106">
        <v>1</v>
      </c>
      <c r="Q390" s="106">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hidden="1" outlineLevel="3" x14ac:dyDescent="0.25">
      <c r="A391" s="50"/>
      <c r="B391" s="59"/>
      <c r="C391" s="94">
        <f t="shared" si="65"/>
        <v>4</v>
      </c>
      <c r="D391" s="80"/>
      <c r="E391" s="75"/>
      <c r="F391" s="75"/>
      <c r="G391" s="80"/>
      <c r="H391" s="338" t="s">
        <v>499</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hidden="1" outlineLevel="3" x14ac:dyDescent="0.25">
      <c r="A392" s="50"/>
      <c r="B392" s="59"/>
      <c r="C392" s="94">
        <f t="shared" si="65"/>
        <v>4</v>
      </c>
      <c r="D392" s="80"/>
      <c r="E392" s="75"/>
      <c r="F392" s="75"/>
      <c r="G392" s="80"/>
      <c r="H392" s="338" t="s">
        <v>500</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hidden="1" outlineLevel="3" x14ac:dyDescent="0.25">
      <c r="A393" s="50"/>
      <c r="B393" s="59"/>
      <c r="C393" s="94">
        <f t="shared" si="65"/>
        <v>4</v>
      </c>
      <c r="D393" s="80"/>
      <c r="E393" s="75"/>
      <c r="F393" s="75"/>
      <c r="G393" s="80"/>
      <c r="H393" s="338" t="s">
        <v>501</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hidden="1" outlineLevel="3" x14ac:dyDescent="0.25">
      <c r="A394" s="50"/>
      <c r="B394" s="59"/>
      <c r="C394" s="94">
        <f t="shared" si="65"/>
        <v>4</v>
      </c>
      <c r="D394" s="80"/>
      <c r="E394" s="75"/>
      <c r="F394" s="75"/>
      <c r="G394" s="80"/>
      <c r="H394" s="338" t="s">
        <v>502</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hidden="1" outlineLevel="3" x14ac:dyDescent="0.25">
      <c r="A395" s="50"/>
      <c r="B395" s="59"/>
      <c r="C395" s="94">
        <f t="shared" si="65"/>
        <v>4</v>
      </c>
      <c r="D395" s="80"/>
      <c r="E395" s="75"/>
      <c r="F395" s="75"/>
      <c r="G395" s="80"/>
      <c r="H395" s="338" t="s">
        <v>503</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hidden="1" outlineLevel="3" x14ac:dyDescent="0.25">
      <c r="A396" s="50"/>
      <c r="B396" s="59"/>
      <c r="C396" s="94">
        <f t="shared" si="65"/>
        <v>4</v>
      </c>
      <c r="D396" s="80"/>
      <c r="E396" s="75"/>
      <c r="F396" s="75"/>
      <c r="G396" s="80"/>
      <c r="H396" s="338" t="s">
        <v>504</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hidden="1" outlineLevel="3" x14ac:dyDescent="0.25">
      <c r="A397" s="50"/>
      <c r="B397" s="59"/>
      <c r="C397" s="94">
        <f t="shared" si="65"/>
        <v>4</v>
      </c>
      <c r="D397" s="80"/>
      <c r="E397" s="75"/>
      <c r="F397" s="75"/>
      <c r="G397" s="80"/>
      <c r="H397" s="338" t="s">
        <v>505</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hidden="1" outlineLevel="3" x14ac:dyDescent="0.25">
      <c r="A398" s="50"/>
      <c r="B398" s="59"/>
      <c r="C398" s="94">
        <f t="shared" si="65"/>
        <v>4</v>
      </c>
      <c r="D398" s="80"/>
      <c r="E398" s="75"/>
      <c r="F398" s="75"/>
      <c r="G398" s="80"/>
      <c r="H398" s="338" t="s">
        <v>506</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hidden="1" outlineLevel="3" x14ac:dyDescent="0.25">
      <c r="A399" s="50"/>
      <c r="B399" s="59"/>
      <c r="C399" s="94">
        <f t="shared" si="65"/>
        <v>4</v>
      </c>
      <c r="D399" s="80"/>
      <c r="E399" s="75"/>
      <c r="F399" s="75"/>
      <c r="G399" s="80"/>
      <c r="H399" s="338" t="s">
        <v>507</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hidden="1" outlineLevel="3" x14ac:dyDescent="0.25">
      <c r="A400" s="50"/>
      <c r="B400" s="59"/>
      <c r="C400" s="94">
        <f t="shared" si="65"/>
        <v>4</v>
      </c>
      <c r="D400" s="80"/>
      <c r="E400" s="75"/>
      <c r="F400" s="75"/>
      <c r="G400" s="80"/>
      <c r="H400" s="361" t="s">
        <v>2365</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hidden="1" outlineLevel="3" x14ac:dyDescent="0.25">
      <c r="A401" s="50"/>
      <c r="B401" s="59"/>
      <c r="C401" s="94">
        <f t="shared" si="65"/>
        <v>4</v>
      </c>
      <c r="D401" s="80"/>
      <c r="E401" s="75"/>
      <c r="F401" s="75"/>
      <c r="G401" s="80"/>
      <c r="H401" s="338" t="s">
        <v>2455</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hidden="1" outlineLevel="3" x14ac:dyDescent="0.25">
      <c r="A402" s="50"/>
      <c r="B402" s="59"/>
      <c r="C402" s="94">
        <f t="shared" si="65"/>
        <v>4</v>
      </c>
      <c r="D402" s="80"/>
      <c r="E402" s="75"/>
      <c r="F402" s="75"/>
      <c r="G402" s="80"/>
      <c r="H402" s="83"/>
      <c r="I402" s="83"/>
      <c r="J402" s="83"/>
      <c r="K402" s="83"/>
      <c r="L402" s="83"/>
      <c r="M402" s="83"/>
      <c r="N402" s="83"/>
      <c r="O402" s="83"/>
      <c r="P402" s="83"/>
      <c r="Q402" s="83"/>
      <c r="R402" s="83"/>
      <c r="S402" s="83"/>
      <c r="T402" s="83"/>
      <c r="U402" s="83"/>
      <c r="V402" s="83"/>
      <c r="W402" s="83"/>
      <c r="X402" s="83"/>
      <c r="Y402" s="83"/>
      <c r="Z402" s="83"/>
      <c r="AA402" s="83"/>
      <c r="AB402" s="83"/>
      <c r="AC402" s="83"/>
      <c r="AD402" s="83"/>
      <c r="AE402" s="83"/>
      <c r="AF402" s="83"/>
      <c r="AG402" s="83"/>
      <c r="AH402" s="80"/>
      <c r="AI402" s="62"/>
      <c r="AJ402" s="50"/>
      <c r="AK402" s="50"/>
      <c r="AL402" s="50"/>
    </row>
    <row r="403" spans="1:38" hidden="1"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ht="5.0999999999999996" hidden="1" customHeight="1" outlineLevel="2" x14ac:dyDescent="0.25">
      <c r="A404" s="50"/>
      <c r="B404" s="59"/>
      <c r="C404" s="94">
        <f>INT($C$373)+2.005</f>
        <v>3.0049999999999999</v>
      </c>
      <c r="D404" s="80"/>
      <c r="E404" s="80"/>
      <c r="F404" s="80"/>
      <c r="G404" s="80"/>
      <c r="H404" s="80"/>
      <c r="I404" s="80"/>
      <c r="J404" s="80"/>
      <c r="K404" s="80"/>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62"/>
      <c r="AJ404" s="50"/>
      <c r="AK404" s="50"/>
      <c r="AL404" s="50"/>
    </row>
    <row r="405" spans="1:38" ht="5.0999999999999996" customHeight="1" outlineLevel="1" x14ac:dyDescent="0.25">
      <c r="A405" s="50"/>
      <c r="B405" s="88"/>
      <c r="C405" s="107">
        <f>INT($C$373)+1.005</f>
        <v>2.0049999999999999</v>
      </c>
      <c r="D405" s="90"/>
      <c r="E405" s="90"/>
      <c r="F405" s="90"/>
      <c r="G405" s="90"/>
      <c r="H405" s="90"/>
      <c r="I405" s="90"/>
      <c r="J405" s="90"/>
      <c r="K405" s="90"/>
      <c r="L405" s="90"/>
      <c r="M405" s="90"/>
      <c r="N405" s="90"/>
      <c r="O405" s="90"/>
      <c r="P405" s="90"/>
      <c r="Q405" s="90"/>
      <c r="R405" s="90"/>
      <c r="S405" s="90"/>
      <c r="T405" s="90"/>
      <c r="U405" s="90"/>
      <c r="V405" s="90"/>
      <c r="W405" s="90"/>
      <c r="X405" s="90"/>
      <c r="Y405" s="90"/>
      <c r="Z405" s="90"/>
      <c r="AA405" s="90"/>
      <c r="AB405" s="90"/>
      <c r="AC405" s="90"/>
      <c r="AD405" s="90"/>
      <c r="AE405" s="90"/>
      <c r="AF405" s="90"/>
      <c r="AG405" s="90"/>
      <c r="AH405" s="90"/>
      <c r="AI405" s="91" t="s">
        <v>198</v>
      </c>
      <c r="AJ405" s="50"/>
      <c r="AK405" s="50"/>
      <c r="AL405" s="50"/>
    </row>
    <row r="406" spans="1:38" ht="5.0999999999999996" customHeight="1" collapsed="1" x14ac:dyDescent="0.25">
      <c r="A406" s="50"/>
      <c r="B406" s="92"/>
      <c r="C406" s="109">
        <f>INT($C$373)+0.005</f>
        <v>1.0049999999999999</v>
      </c>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c r="AE406" s="92"/>
      <c r="AF406" s="92"/>
      <c r="AG406" s="92"/>
      <c r="AH406" s="92"/>
      <c r="AI406" s="92"/>
      <c r="AJ406" s="50"/>
      <c r="AK406" s="50"/>
      <c r="AL406" s="50"/>
    </row>
    <row r="407" spans="1:38" hidden="1" outlineLevel="2" x14ac:dyDescent="0.25">
      <c r="A407" s="50"/>
      <c r="B407" s="50"/>
      <c r="C407" s="94">
        <f>INT($C$279)+2</f>
        <v>3</v>
      </c>
      <c r="D407" s="50"/>
      <c r="E407" s="50"/>
      <c r="F407" s="50"/>
      <c r="G407" s="50"/>
      <c r="H407" s="50"/>
      <c r="I407" s="50"/>
      <c r="J407" s="50"/>
      <c r="K407" s="50"/>
      <c r="L407" s="50"/>
      <c r="M407" s="50"/>
      <c r="N407" s="50"/>
      <c r="O407" s="50"/>
      <c r="P407" s="50"/>
      <c r="Q407" s="50"/>
      <c r="R407" s="50"/>
      <c r="S407" s="50"/>
      <c r="T407" s="50"/>
      <c r="U407" s="50"/>
      <c r="V407" s="50"/>
      <c r="W407" s="50"/>
      <c r="X407" s="50"/>
      <c r="Y407" s="50"/>
      <c r="Z407" s="50"/>
      <c r="AA407" s="50"/>
      <c r="AB407" s="50"/>
      <c r="AC407" s="50"/>
      <c r="AD407" s="50"/>
      <c r="AE407" s="50"/>
      <c r="AF407" s="50"/>
      <c r="AG407" s="50"/>
      <c r="AH407" s="50"/>
      <c r="AI407" s="50"/>
      <c r="AJ407" s="50"/>
      <c r="AK407" s="50"/>
      <c r="AL407" s="50"/>
    </row>
    <row r="408" spans="1:38" hidden="1" outlineLevel="2" x14ac:dyDescent="0.25">
      <c r="A408" s="50"/>
      <c r="B408" s="50"/>
      <c r="C408" s="94">
        <f>INT($C$373)+2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t="5.0999999999999996" customHeight="1" thickBot="1" x14ac:dyDescent="0.3">
      <c r="A409" s="50"/>
      <c r="B409" s="53"/>
      <c r="C409" s="95">
        <f>INT($C$373)+0.005</f>
        <v>1.0049999999999999</v>
      </c>
      <c r="D409" s="53"/>
      <c r="E409" s="53"/>
      <c r="F409" s="53"/>
      <c r="G409" s="53"/>
      <c r="H409" s="53"/>
      <c r="I409" s="53"/>
      <c r="J409" s="53"/>
      <c r="K409" s="53"/>
      <c r="L409" s="53"/>
      <c r="M409" s="53"/>
      <c r="N409" s="53"/>
      <c r="O409" s="53"/>
      <c r="P409" s="53"/>
      <c r="Q409" s="53"/>
      <c r="R409" s="53"/>
      <c r="S409" s="53"/>
      <c r="T409" s="53"/>
      <c r="U409" s="53"/>
      <c r="V409" s="53"/>
      <c r="W409" s="53"/>
      <c r="X409" s="53"/>
      <c r="Y409" s="53"/>
      <c r="Z409" s="53"/>
      <c r="AA409" s="53"/>
      <c r="AB409" s="53"/>
      <c r="AC409" s="53"/>
      <c r="AD409" s="53"/>
      <c r="AE409" s="53"/>
      <c r="AF409" s="53"/>
      <c r="AG409" s="53"/>
      <c r="AH409" s="53"/>
      <c r="AI409" s="53"/>
      <c r="AJ409" s="50"/>
      <c r="AK409" s="50"/>
      <c r="AL409" s="50"/>
    </row>
    <row r="410" spans="1:38" ht="5.0999999999999996" customHeight="1" outlineLevel="1" collapsed="1" x14ac:dyDescent="0.25">
      <c r="A410" s="50"/>
      <c r="B410" s="55" t="s">
        <v>122</v>
      </c>
      <c r="C410" s="96">
        <f>INT($C$373)+1.005</f>
        <v>2.0049999999999999</v>
      </c>
      <c r="D410" s="57"/>
      <c r="E410" s="57"/>
      <c r="F410" s="57"/>
      <c r="G410" s="57"/>
      <c r="H410" s="57"/>
      <c r="I410" s="57"/>
      <c r="J410" s="57"/>
      <c r="K410" s="57"/>
      <c r="L410" s="57"/>
      <c r="M410" s="57"/>
      <c r="N410" s="57"/>
      <c r="O410" s="57"/>
      <c r="P410" s="57"/>
      <c r="Q410" s="57"/>
      <c r="R410" s="57"/>
      <c r="S410" s="57"/>
      <c r="T410" s="57"/>
      <c r="U410" s="57"/>
      <c r="V410" s="57"/>
      <c r="W410" s="57"/>
      <c r="X410" s="57"/>
      <c r="Y410" s="274"/>
      <c r="Z410" s="274"/>
      <c r="AA410" s="274"/>
      <c r="AB410" s="274"/>
      <c r="AC410" s="274"/>
      <c r="AD410" s="274"/>
      <c r="AE410" s="274"/>
      <c r="AF410" s="274"/>
      <c r="AG410" s="274"/>
      <c r="AH410" s="57"/>
      <c r="AI410" s="58"/>
      <c r="AJ410" s="50"/>
      <c r="AK410" s="50"/>
      <c r="AL410" s="50"/>
    </row>
    <row r="411" spans="1:38" hidden="1" outlineLevel="4" x14ac:dyDescent="0.25">
      <c r="A411" s="50"/>
      <c r="B411" s="59"/>
      <c r="C411" s="94">
        <f>INT(MAX($C$384:$C$403))+1</f>
        <v>5</v>
      </c>
      <c r="D411" s="60"/>
      <c r="E411" s="60"/>
      <c r="F411" s="60"/>
      <c r="G411" s="60"/>
      <c r="H411" s="61"/>
      <c r="I411" s="61"/>
      <c r="J411" s="61"/>
      <c r="K411" s="61"/>
      <c r="L411" s="61"/>
      <c r="M411" s="61"/>
      <c r="N411" s="61"/>
      <c r="O411" s="61"/>
      <c r="P411" s="61"/>
      <c r="Q411" s="61"/>
      <c r="R411" s="61"/>
      <c r="S411" s="61"/>
      <c r="T411" s="61"/>
      <c r="U411" s="61"/>
      <c r="V411" s="61"/>
      <c r="W411" s="61"/>
      <c r="X411" s="61"/>
      <c r="Y411" s="275"/>
      <c r="Z411" s="275"/>
      <c r="AA411" s="275"/>
      <c r="AB411" s="275"/>
      <c r="AC411" s="275"/>
      <c r="AD411" s="275"/>
      <c r="AE411" s="275"/>
      <c r="AF411" s="275"/>
      <c r="AG411" s="275"/>
      <c r="AH411" s="60"/>
      <c r="AI411" s="62"/>
      <c r="AJ411" s="50"/>
      <c r="AK411" s="50"/>
      <c r="AL411" s="50"/>
    </row>
    <row r="412" spans="1:38" ht="20.100000000000001" customHeight="1" x14ac:dyDescent="0.25">
      <c r="A412" s="50"/>
      <c r="B412" s="59"/>
      <c r="C412" s="94">
        <v>1.02</v>
      </c>
      <c r="D412" s="63"/>
      <c r="E412" s="64" t="s">
        <v>176</v>
      </c>
      <c r="F412" s="65"/>
      <c r="G412" s="66"/>
      <c r="H412" s="67" t="str">
        <f>COUNTIFS($B$1:$B412, "«")&amp;" Universal: LTW"</f>
        <v>7 Universal: LTW</v>
      </c>
      <c r="I412" s="68"/>
      <c r="J412" s="68"/>
      <c r="K412" s="68"/>
      <c r="L412" s="68"/>
      <c r="M412" s="68"/>
      <c r="N412" s="68"/>
      <c r="O412" s="68"/>
      <c r="P412" s="68"/>
      <c r="Q412" s="68"/>
      <c r="R412" s="68"/>
      <c r="S412" s="68"/>
      <c r="T412" s="68"/>
      <c r="U412" s="68"/>
      <c r="V412" s="68"/>
      <c r="W412" s="68"/>
      <c r="X412" s="68"/>
      <c r="Y412" s="276"/>
      <c r="Z412" s="276"/>
      <c r="AA412" s="276"/>
      <c r="AB412" s="276"/>
      <c r="AC412" s="276"/>
      <c r="AD412" s="276"/>
      <c r="AE412" s="276"/>
      <c r="AF412" s="276"/>
      <c r="AG412" s="276"/>
      <c r="AH412" s="69"/>
      <c r="AI412" s="62"/>
      <c r="AJ412" s="50"/>
      <c r="AK412" s="50"/>
      <c r="AL412" s="50"/>
    </row>
    <row r="413" spans="1:38" ht="20.100000000000001" customHeight="1" outlineLevel="1" collapsed="1" x14ac:dyDescent="0.25">
      <c r="A413" s="50"/>
      <c r="B413" s="59"/>
      <c r="C413" s="94">
        <f>INT($C$373)+1.02</f>
        <v>2.02</v>
      </c>
      <c r="D413" s="63"/>
      <c r="E413" s="64" t="s">
        <v>178</v>
      </c>
      <c r="F413" s="70">
        <v>1</v>
      </c>
      <c r="G413" s="71"/>
      <c r="H413" s="72" t="s">
        <v>2433</v>
      </c>
      <c r="I413" s="73"/>
      <c r="J413" s="73"/>
      <c r="K413" s="73"/>
      <c r="L413" s="73"/>
      <c r="M413" s="73"/>
      <c r="N413" s="73"/>
      <c r="O413" s="73"/>
      <c r="P413" s="73"/>
      <c r="Q413" s="73"/>
      <c r="R413" s="73"/>
      <c r="S413" s="73"/>
      <c r="T413" s="73"/>
      <c r="U413" s="73"/>
      <c r="V413" s="73"/>
      <c r="W413" s="73"/>
      <c r="X413" s="73"/>
      <c r="Y413" s="277"/>
      <c r="Z413" s="277"/>
      <c r="AA413" s="277"/>
      <c r="AB413" s="277"/>
      <c r="AC413" s="277"/>
      <c r="AD413" s="277"/>
      <c r="AE413" s="277"/>
      <c r="AF413" s="277"/>
      <c r="AG413" s="277"/>
      <c r="AH413" s="74"/>
      <c r="AI413" s="62"/>
      <c r="AJ413" s="50"/>
      <c r="AK413" s="50"/>
      <c r="AL413" s="50"/>
    </row>
    <row r="414" spans="1:38" ht="5.0999999999999996" hidden="1" customHeight="1" outlineLevel="2" x14ac:dyDescent="0.25">
      <c r="A414" s="50"/>
      <c r="B414" s="59"/>
      <c r="C414" s="94">
        <f>INT($C$373)+2.005</f>
        <v>3.0049999999999999</v>
      </c>
      <c r="D414" s="60"/>
      <c r="E414" s="60"/>
      <c r="F414" s="60"/>
      <c r="G414" s="60"/>
      <c r="H414" s="60"/>
      <c r="I414" s="60"/>
      <c r="J414" s="60"/>
      <c r="K414" s="60"/>
      <c r="L414" s="60"/>
      <c r="M414" s="60"/>
      <c r="N414" s="60"/>
      <c r="O414" s="60"/>
      <c r="P414" s="60"/>
      <c r="Q414" s="60"/>
      <c r="R414" s="60"/>
      <c r="S414" s="60"/>
      <c r="T414" s="60"/>
      <c r="U414" s="60"/>
      <c r="V414" s="60"/>
      <c r="W414" s="60"/>
      <c r="X414" s="60"/>
      <c r="Y414" s="60"/>
      <c r="Z414" s="60"/>
      <c r="AA414" s="60"/>
      <c r="AB414" s="60"/>
      <c r="AC414" s="60"/>
      <c r="AD414" s="60"/>
      <c r="AE414" s="60"/>
      <c r="AF414" s="60"/>
      <c r="AG414" s="60"/>
      <c r="AH414" s="60"/>
      <c r="AI414" s="62"/>
      <c r="AJ414" s="50"/>
      <c r="AK414" s="50"/>
      <c r="AL414" s="50"/>
    </row>
    <row r="415" spans="1:38" hidden="1" outlineLevel="2" x14ac:dyDescent="0.25">
      <c r="A415" s="50"/>
      <c r="B415" s="59"/>
      <c r="C415" s="94">
        <f>INT($C$373)+2</f>
        <v>3</v>
      </c>
      <c r="D415" s="60"/>
      <c r="E415" s="75"/>
      <c r="F415" s="75"/>
      <c r="G415" s="60"/>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c r="AF415" s="76"/>
      <c r="AG415" s="76"/>
      <c r="AH415" s="60"/>
      <c r="AI415" s="62"/>
      <c r="AJ415" s="50"/>
      <c r="AK415" s="50"/>
      <c r="AL415" s="50"/>
    </row>
    <row r="416" spans="1:38" ht="15" hidden="1" customHeight="1" outlineLevel="2" x14ac:dyDescent="0.25">
      <c r="A416" s="50"/>
      <c r="B416" s="59"/>
      <c r="C416" s="94">
        <f>INT($C$373)+2</f>
        <v>3</v>
      </c>
      <c r="D416" s="60"/>
      <c r="E416" s="75"/>
      <c r="F416" s="75"/>
      <c r="G416" s="60"/>
      <c r="H416" s="77"/>
      <c r="I416" s="77"/>
      <c r="J416" s="278"/>
      <c r="K416" s="278"/>
      <c r="L416" s="278"/>
      <c r="M416" s="77"/>
      <c r="N416" s="326"/>
      <c r="O416" s="327"/>
      <c r="P416" s="326"/>
      <c r="Q416" s="327"/>
      <c r="R416" s="326"/>
      <c r="S416" s="327"/>
      <c r="T416" s="330"/>
      <c r="U416" s="296"/>
      <c r="V416" s="77"/>
      <c r="W416" s="77"/>
      <c r="X416" s="77"/>
      <c r="Y416" s="77"/>
      <c r="Z416" s="77"/>
      <c r="AA416" s="77"/>
      <c r="AB416" s="77"/>
      <c r="AC416" s="77"/>
      <c r="AD416" s="77"/>
      <c r="AE416" s="77"/>
      <c r="AF416" s="77"/>
      <c r="AG416" s="77"/>
      <c r="AH416" s="60"/>
      <c r="AI416" s="62"/>
      <c r="AJ416" s="50"/>
      <c r="AK416" s="50"/>
      <c r="AL416" s="50"/>
    </row>
    <row r="417" spans="1:38" hidden="1" outlineLevel="2" x14ac:dyDescent="0.25">
      <c r="A417" s="50"/>
      <c r="B417" s="59"/>
      <c r="C417" s="94">
        <f>INT($C$373)+2</f>
        <v>3</v>
      </c>
      <c r="D417" s="60"/>
      <c r="E417" s="75"/>
      <c r="F417" s="75"/>
      <c r="G417" s="60"/>
      <c r="H417" s="77"/>
      <c r="I417" s="77"/>
      <c r="J417" s="279"/>
      <c r="K417" s="279"/>
      <c r="L417" s="279"/>
      <c r="M417" s="77"/>
      <c r="N417" s="328"/>
      <c r="O417" s="329"/>
      <c r="P417" s="328"/>
      <c r="Q417" s="329"/>
      <c r="R417" s="328"/>
      <c r="S417" s="329"/>
      <c r="T417" s="328"/>
      <c r="U417" s="329"/>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t="s">
        <v>364</v>
      </c>
      <c r="J418" s="77" t="s">
        <v>2434</v>
      </c>
      <c r="K418" s="77"/>
      <c r="L418" s="77"/>
      <c r="M418" s="77"/>
      <c r="N418" s="330"/>
      <c r="O418" s="296"/>
      <c r="P418" s="330"/>
      <c r="Q418" s="296"/>
      <c r="R418" s="330"/>
      <c r="S418" s="296"/>
      <c r="T418" s="330"/>
      <c r="U418" s="296"/>
      <c r="V418" s="77"/>
      <c r="W418" s="77"/>
      <c r="X418" s="77"/>
      <c r="Y418" s="77"/>
      <c r="Z418" s="77"/>
      <c r="AA418" s="77"/>
      <c r="AB418" s="77"/>
      <c r="AC418" s="77"/>
      <c r="AD418" s="77"/>
      <c r="AE418" s="77"/>
      <c r="AF418" s="77"/>
      <c r="AG418" s="77"/>
      <c r="AH418" s="60"/>
      <c r="AI418" s="62"/>
      <c r="AJ418" s="50"/>
      <c r="AK418" s="50"/>
      <c r="AL418" s="50"/>
    </row>
    <row r="419" spans="1:38" ht="11.45" hidden="1" customHeight="1" outlineLevel="2" x14ac:dyDescent="0.25">
      <c r="A419" s="50"/>
      <c r="B419" s="59" t="s">
        <v>182</v>
      </c>
      <c r="C419" s="94">
        <f>INT($C$373)+2.01</f>
        <v>3.01</v>
      </c>
      <c r="D419" s="60"/>
      <c r="E419" s="60"/>
      <c r="F419" s="60"/>
      <c r="G419" s="60"/>
      <c r="H419" s="77"/>
      <c r="I419" s="77"/>
      <c r="J419" s="77"/>
      <c r="K419" s="77"/>
      <c r="L419" s="77"/>
      <c r="M419" s="77"/>
      <c r="N419" s="331"/>
      <c r="O419" s="332"/>
      <c r="P419" s="331"/>
      <c r="Q419" s="332"/>
      <c r="R419" s="331"/>
      <c r="S419" s="332"/>
      <c r="T419" s="331"/>
      <c r="U419" s="332"/>
      <c r="V419" s="77"/>
      <c r="W419" s="77"/>
      <c r="X419" s="77"/>
      <c r="Y419" s="77"/>
      <c r="Z419" s="77"/>
      <c r="AA419" s="77"/>
      <c r="AB419" s="77"/>
      <c r="AC419" s="77"/>
      <c r="AD419" s="77"/>
      <c r="AE419" s="77"/>
      <c r="AF419" s="77"/>
      <c r="AG419" s="77"/>
      <c r="AH419" s="60"/>
      <c r="AI419" s="62"/>
      <c r="AJ419" s="50"/>
      <c r="AK419" s="50"/>
      <c r="AL419" s="50"/>
    </row>
    <row r="420" spans="1:38" hidden="1" outlineLevel="4" x14ac:dyDescent="0.25">
      <c r="A420" s="50"/>
      <c r="B420" s="59"/>
      <c r="C420" s="94">
        <f>INT(MAX($C$384:$C$403))+1</f>
        <v>5</v>
      </c>
      <c r="D420" s="80"/>
      <c r="E420" s="75"/>
      <c r="F420" s="75"/>
      <c r="G420" s="80"/>
      <c r="H420" s="75"/>
      <c r="I420" s="75"/>
      <c r="J420" s="75"/>
      <c r="K420" s="75"/>
      <c r="L420" s="75"/>
      <c r="M420" s="75"/>
      <c r="N420" s="75"/>
      <c r="O420" s="75"/>
      <c r="P420" s="75"/>
      <c r="Q420" s="75"/>
      <c r="R420" s="75"/>
      <c r="S420" s="75"/>
      <c r="T420" s="75"/>
      <c r="U420" s="75"/>
      <c r="V420" s="75"/>
      <c r="W420" s="75"/>
      <c r="X420" s="75"/>
      <c r="Y420" s="75"/>
      <c r="Z420" s="75"/>
      <c r="AA420" s="75"/>
      <c r="AB420" s="75"/>
      <c r="AC420" s="75"/>
      <c r="AD420" s="75"/>
      <c r="AE420" s="75"/>
      <c r="AF420" s="75"/>
      <c r="AG420" s="75"/>
      <c r="AH420" s="80"/>
      <c r="AI420" s="62"/>
      <c r="AJ420" s="50"/>
      <c r="AK420" s="50"/>
      <c r="AL420" s="50"/>
    </row>
    <row r="421" spans="1:38" hidden="1" outlineLevel="4" x14ac:dyDescent="0.25">
      <c r="A421" s="50"/>
      <c r="B421" s="59" t="s">
        <v>183</v>
      </c>
      <c r="C421" s="94">
        <f>INT(MAX($C$384:$C$403))+1</f>
        <v>5</v>
      </c>
      <c r="D421" s="80" t="s">
        <v>184</v>
      </c>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outlineLevel="1" collapsed="1" x14ac:dyDescent="0.25">
      <c r="A422" s="50"/>
      <c r="B422" s="59"/>
      <c r="C422" s="94">
        <f>INT($C$373)+1</f>
        <v>2</v>
      </c>
      <c r="D422" s="80"/>
      <c r="E422" s="75"/>
      <c r="F422" s="75"/>
      <c r="G422" s="80"/>
      <c r="H422" s="97" t="s">
        <v>2435</v>
      </c>
      <c r="I422" s="98"/>
      <c r="J422" s="99"/>
      <c r="K422" s="99"/>
      <c r="L422" s="99"/>
      <c r="M422" s="99"/>
      <c r="N422" s="99"/>
      <c r="O422" s="99"/>
      <c r="P422" s="99"/>
      <c r="Q422" s="99"/>
      <c r="R422" s="99"/>
      <c r="S422" s="99"/>
      <c r="T422" s="99"/>
      <c r="U422" s="99"/>
      <c r="V422" s="99"/>
      <c r="W422" s="99"/>
      <c r="X422" s="99"/>
      <c r="Y422" s="99"/>
      <c r="Z422" s="99"/>
      <c r="AA422" s="99"/>
      <c r="AB422" s="99"/>
      <c r="AC422" s="100"/>
      <c r="AD422" s="100"/>
      <c r="AE422" s="100"/>
      <c r="AF422" s="100"/>
      <c r="AG422" s="100"/>
      <c r="AH422" s="80"/>
      <c r="AI422" s="62"/>
      <c r="AJ422" s="50"/>
      <c r="AK422" s="50"/>
      <c r="AL422" s="50"/>
    </row>
    <row r="423" spans="1:38" ht="5.0999999999999996" hidden="1" customHeight="1" outlineLevel="3" x14ac:dyDescent="0.25">
      <c r="A423" s="50"/>
      <c r="B423" s="59"/>
      <c r="C423" s="94">
        <f>INT($C$373)+3.005</f>
        <v>4.0049999999999999</v>
      </c>
      <c r="D423" s="80" t="s">
        <v>185</v>
      </c>
      <c r="E423" s="80"/>
      <c r="F423" s="80"/>
      <c r="G423" s="80"/>
      <c r="H423" s="101"/>
      <c r="I423" s="101"/>
      <c r="J423" s="101"/>
      <c r="K423" s="101"/>
      <c r="L423" s="101"/>
      <c r="M423" s="101"/>
      <c r="N423" s="101"/>
      <c r="O423" s="101"/>
      <c r="P423" s="101"/>
      <c r="Q423" s="101"/>
      <c r="R423" s="101"/>
      <c r="S423" s="101"/>
      <c r="T423" s="101"/>
      <c r="U423" s="101"/>
      <c r="V423" s="101"/>
      <c r="W423" s="101"/>
      <c r="X423" s="101"/>
      <c r="Y423" s="101"/>
      <c r="Z423" s="101"/>
      <c r="AA423" s="101"/>
      <c r="AB423" s="101"/>
      <c r="AC423" s="101"/>
      <c r="AD423" s="101"/>
      <c r="AE423" s="101"/>
      <c r="AF423" s="101"/>
      <c r="AG423" s="101"/>
      <c r="AH423" s="80"/>
      <c r="AI423" s="62"/>
      <c r="AJ423" s="50"/>
      <c r="AK423" s="50"/>
      <c r="AL423" s="50"/>
    </row>
    <row r="424" spans="1:38" hidden="1" outlineLevel="2" x14ac:dyDescent="0.25">
      <c r="A424" s="50"/>
      <c r="B424" s="59"/>
      <c r="C424" s="94">
        <f>INT($C$373)+2</f>
        <v>3</v>
      </c>
      <c r="D424" s="80"/>
      <c r="E424" s="75"/>
      <c r="F424" s="75"/>
      <c r="G424" s="80"/>
      <c r="H424" s="83"/>
      <c r="I424" s="83"/>
      <c r="J424" s="83"/>
      <c r="K424" s="83"/>
      <c r="L424" s="83"/>
      <c r="M424" s="83"/>
      <c r="N424" s="83"/>
      <c r="O424" s="83"/>
      <c r="P424" s="83"/>
      <c r="Q424" s="83"/>
      <c r="R424" s="83"/>
      <c r="S424" s="83"/>
      <c r="T424" s="83"/>
      <c r="U424" s="83"/>
      <c r="V424" s="83"/>
      <c r="W424" s="83"/>
      <c r="X424" s="83"/>
      <c r="Y424" s="83"/>
      <c r="Z424" s="83"/>
      <c r="AA424" s="83"/>
      <c r="AB424" s="83"/>
      <c r="AC424" s="83"/>
      <c r="AD424" s="83"/>
      <c r="AE424" s="83"/>
      <c r="AF424" s="83"/>
      <c r="AG424" s="83"/>
      <c r="AH424" s="80"/>
      <c r="AI424" s="62"/>
      <c r="AJ424" s="50"/>
      <c r="AK424" s="50"/>
      <c r="AL424" s="50"/>
    </row>
    <row r="425" spans="1:38" hidden="1" outlineLevel="2" x14ac:dyDescent="0.25">
      <c r="A425" s="50"/>
      <c r="B425" s="59"/>
      <c r="C425" s="94">
        <f>INT($C$373)+2</f>
        <v>3</v>
      </c>
      <c r="D425" s="80"/>
      <c r="E425" s="75"/>
      <c r="F425" s="75"/>
      <c r="G425" s="80"/>
      <c r="H425" s="83" t="s">
        <v>2436</v>
      </c>
      <c r="I425" s="86">
        <v>1</v>
      </c>
      <c r="J425" s="86">
        <v>0</v>
      </c>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3" x14ac:dyDescent="0.25">
      <c r="A426" s="50"/>
      <c r="B426" s="59"/>
      <c r="C426" s="94">
        <f t="shared" ref="C426:C427" si="66">INT($C$373)+3</f>
        <v>4</v>
      </c>
      <c r="D426" s="80"/>
      <c r="E426" s="75"/>
      <c r="F426" s="75"/>
      <c r="G426" s="80"/>
      <c r="H426" s="83"/>
      <c r="I426" s="83"/>
      <c r="J426" s="83"/>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si="66"/>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t="5.0999999999999996" hidden="1" customHeight="1" outlineLevel="2" x14ac:dyDescent="0.25">
      <c r="A428" s="50"/>
      <c r="B428" s="59"/>
      <c r="C428" s="94">
        <f>INT($C$373)+2.005</f>
        <v>3.0049999999999999</v>
      </c>
      <c r="D428" s="80"/>
      <c r="E428" s="80"/>
      <c r="F428" s="80"/>
      <c r="G428" s="80"/>
      <c r="H428" s="80"/>
      <c r="I428" s="80"/>
      <c r="J428" s="80"/>
      <c r="K428" s="80"/>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62"/>
      <c r="AJ428" s="50"/>
      <c r="AK428" s="50"/>
      <c r="AL428" s="50"/>
    </row>
    <row r="429" spans="1:38" ht="5.0999999999999996" customHeight="1" outlineLevel="1" x14ac:dyDescent="0.25">
      <c r="A429" s="50"/>
      <c r="B429" s="88"/>
      <c r="C429" s="107">
        <f>INT($C$373)+1.005</f>
        <v>2.0049999999999999</v>
      </c>
      <c r="D429" s="90"/>
      <c r="E429" s="90"/>
      <c r="F429" s="90"/>
      <c r="G429" s="90"/>
      <c r="H429" s="90"/>
      <c r="I429" s="90"/>
      <c r="J429" s="90"/>
      <c r="K429" s="90"/>
      <c r="L429" s="90"/>
      <c r="M429" s="90"/>
      <c r="N429" s="90"/>
      <c r="O429" s="90"/>
      <c r="P429" s="90"/>
      <c r="Q429" s="90"/>
      <c r="R429" s="90"/>
      <c r="S429" s="90"/>
      <c r="T429" s="90"/>
      <c r="U429" s="90"/>
      <c r="V429" s="90"/>
      <c r="W429" s="90"/>
      <c r="X429" s="90"/>
      <c r="Y429" s="90"/>
      <c r="Z429" s="90"/>
      <c r="AA429" s="90"/>
      <c r="AB429" s="90"/>
      <c r="AC429" s="90"/>
      <c r="AD429" s="90"/>
      <c r="AE429" s="90"/>
      <c r="AF429" s="90"/>
      <c r="AG429" s="90"/>
      <c r="AH429" s="90"/>
      <c r="AI429" s="91" t="s">
        <v>198</v>
      </c>
      <c r="AJ429" s="50"/>
      <c r="AK429" s="50"/>
      <c r="AL429" s="50"/>
    </row>
    <row r="430" spans="1:38" ht="5.0999999999999996" customHeight="1" collapsed="1" x14ac:dyDescent="0.25">
      <c r="A430" s="50"/>
      <c r="B430" s="92"/>
      <c r="C430" s="109">
        <f>INT($C$373)+0.005</f>
        <v>1.0049999999999999</v>
      </c>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c r="AE430" s="92"/>
      <c r="AF430" s="92"/>
      <c r="AG430" s="92"/>
      <c r="AH430" s="92"/>
      <c r="AI430" s="92"/>
      <c r="AJ430" s="50"/>
      <c r="AK430" s="50"/>
      <c r="AL430" s="50"/>
    </row>
    <row r="431" spans="1:38" hidden="1" outlineLevel="2" x14ac:dyDescent="0.25">
      <c r="A431" s="50"/>
      <c r="B431" s="50"/>
      <c r="C431" s="94">
        <f>INT($C$279)+2</f>
        <v>3</v>
      </c>
      <c r="D431" s="50"/>
      <c r="E431" s="50"/>
      <c r="F431" s="50"/>
      <c r="G431" s="50"/>
      <c r="H431" s="50"/>
      <c r="I431" s="50"/>
      <c r="J431" s="50"/>
      <c r="K431" s="50"/>
      <c r="L431" s="50"/>
      <c r="M431" s="50"/>
      <c r="N431" s="50"/>
      <c r="O431" s="50"/>
      <c r="P431" s="50"/>
      <c r="Q431" s="50"/>
      <c r="R431" s="50"/>
      <c r="S431" s="50"/>
      <c r="T431" s="50"/>
      <c r="U431" s="50"/>
      <c r="V431" s="50"/>
      <c r="W431" s="50"/>
      <c r="X431" s="50"/>
      <c r="Y431" s="50"/>
      <c r="Z431" s="50"/>
      <c r="AA431" s="50"/>
      <c r="AB431" s="50"/>
      <c r="AC431" s="50"/>
      <c r="AD431" s="50"/>
      <c r="AE431" s="50"/>
      <c r="AF431" s="50"/>
      <c r="AG431" s="50"/>
      <c r="AH431" s="50"/>
      <c r="AI431" s="50"/>
      <c r="AJ431" s="50"/>
      <c r="AK431" s="50"/>
      <c r="AL431"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K61" activePane="bottomRight" state="frozen"/>
      <selection activeCell="A6" sqref="A6"/>
      <selection pane="topRight" activeCell="K6" sqref="K6"/>
      <selection pane="bottomLeft" activeCell="A54" sqref="A54"/>
      <selection pane="bottomRight" activeCell="AD64" sqref="AD64"/>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509</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44340.688210995402</v>
      </c>
      <c r="J18" s="419" t="s">
        <v>2505</v>
      </c>
      <c r="K18" s="420"/>
      <c r="L18" s="420"/>
      <c r="M18" s="420"/>
      <c r="N18" s="420"/>
      <c r="O18" s="420"/>
      <c r="P18" s="420"/>
      <c r="Q18" s="420"/>
      <c r="R18" s="420"/>
      <c r="S18" s="420"/>
      <c r="T18" s="420"/>
      <c r="U18" s="420"/>
      <c r="V18" s="420"/>
      <c r="W18" s="420"/>
      <c r="X18" s="420"/>
      <c r="Y18" s="420"/>
      <c r="Z18" s="420"/>
      <c r="AA18" s="420"/>
      <c r="AB18" s="421"/>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2" t="s">
        <v>2506</v>
      </c>
      <c r="K21" s="423"/>
      <c r="L21" s="423"/>
      <c r="M21" s="423"/>
      <c r="N21" s="423"/>
      <c r="O21" s="423"/>
      <c r="P21" s="423"/>
      <c r="Q21" s="423"/>
      <c r="R21" s="423"/>
      <c r="S21" s="423"/>
      <c r="T21" s="423"/>
      <c r="U21" s="423"/>
      <c r="V21" s="423"/>
      <c r="W21" s="423"/>
      <c r="X21" s="423"/>
      <c r="Y21" s="423"/>
      <c r="Z21" s="423"/>
      <c r="AA21" s="423"/>
      <c r="AB21" s="424"/>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510</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511</v>
      </c>
      <c r="L44" s="291"/>
      <c r="M44" s="291"/>
      <c r="N44" s="291"/>
      <c r="O44" s="291"/>
      <c r="P44" s="291"/>
      <c r="Q44" s="77"/>
      <c r="R44" s="77"/>
      <c r="S44" s="77"/>
      <c r="T44" s="77"/>
      <c r="U44" s="292" t="s">
        <v>512</v>
      </c>
      <c r="V44" s="291"/>
      <c r="W44" s="291"/>
      <c r="X44" s="291"/>
      <c r="Y44" s="291"/>
      <c r="Z44" s="291"/>
      <c r="AA44" s="291"/>
      <c r="AB44" s="291"/>
      <c r="AC44" s="291"/>
      <c r="AD44" s="293"/>
      <c r="AE44" s="77"/>
      <c r="AF44" s="292" t="s">
        <v>513</v>
      </c>
      <c r="AG44" s="294"/>
      <c r="AH44" s="60"/>
      <c r="AI44" s="62"/>
      <c r="AJ44" s="50"/>
      <c r="AK44" s="50"/>
      <c r="AL44" s="50"/>
    </row>
    <row r="45" spans="1:38" outlineLevel="1" x14ac:dyDescent="0.25">
      <c r="A45" s="50"/>
      <c r="B45" s="59"/>
      <c r="C45" s="52">
        <f>INT($C$40)+2</f>
        <v>3</v>
      </c>
      <c r="D45" s="60"/>
      <c r="E45" s="75"/>
      <c r="F45" s="75"/>
      <c r="G45" s="60"/>
      <c r="H45" s="77"/>
      <c r="I45" s="77"/>
      <c r="J45" s="77"/>
      <c r="K45" s="291" t="s">
        <v>514</v>
      </c>
      <c r="L45" s="291"/>
      <c r="M45" s="291" t="s">
        <v>515</v>
      </c>
      <c r="N45" s="291"/>
      <c r="O45" s="291"/>
      <c r="P45" s="291"/>
      <c r="Q45" s="77"/>
      <c r="R45" s="77"/>
      <c r="S45" s="77"/>
      <c r="T45" s="77"/>
      <c r="U45" s="292" t="s">
        <v>516</v>
      </c>
      <c r="V45" s="291"/>
      <c r="W45" s="291"/>
      <c r="X45" s="291"/>
      <c r="Y45" s="291" t="s">
        <v>517</v>
      </c>
      <c r="Z45" s="291"/>
      <c r="AA45" s="77" t="s">
        <v>518</v>
      </c>
      <c r="AB45" s="77" t="s">
        <v>519</v>
      </c>
      <c r="AC45" s="77"/>
      <c r="AD45" s="77"/>
      <c r="AE45" s="77"/>
      <c r="AF45" s="292" t="s">
        <v>520</v>
      </c>
      <c r="AG45" s="294"/>
      <c r="AH45" s="60"/>
      <c r="AI45" s="62"/>
      <c r="AJ45" s="50"/>
      <c r="AK45" s="50"/>
      <c r="AL45" s="50"/>
    </row>
    <row r="46" spans="1:38" ht="15" customHeight="1" outlineLevel="1" x14ac:dyDescent="0.25">
      <c r="A46" s="50"/>
      <c r="B46" s="59"/>
      <c r="C46" s="52">
        <f>INT($C$40)+2</f>
        <v>3</v>
      </c>
      <c r="D46" s="60"/>
      <c r="E46" s="75"/>
      <c r="F46" s="75" t="s">
        <v>521</v>
      </c>
      <c r="G46" s="60"/>
      <c r="H46" s="77" t="s">
        <v>522</v>
      </c>
      <c r="I46" s="77" t="s">
        <v>523</v>
      </c>
      <c r="J46" s="77"/>
      <c r="K46" s="77" t="s">
        <v>524</v>
      </c>
      <c r="L46" s="77" t="s">
        <v>525</v>
      </c>
      <c r="M46" s="77" t="s">
        <v>526</v>
      </c>
      <c r="N46" s="77" t="s">
        <v>527</v>
      </c>
      <c r="O46" s="295" t="s">
        <v>528</v>
      </c>
      <c r="P46" s="77" t="s">
        <v>529</v>
      </c>
      <c r="Q46" s="77"/>
      <c r="R46" s="77" t="s">
        <v>530</v>
      </c>
      <c r="S46" s="77" t="s">
        <v>531</v>
      </c>
      <c r="T46" s="77"/>
      <c r="U46" s="296" t="s">
        <v>532</v>
      </c>
      <c r="V46" s="77" t="s">
        <v>533</v>
      </c>
      <c r="W46" s="77" t="s">
        <v>2442</v>
      </c>
      <c r="X46" s="77" t="s">
        <v>534</v>
      </c>
      <c r="Y46" s="77" t="s">
        <v>535</v>
      </c>
      <c r="Z46" s="77" t="s">
        <v>536</v>
      </c>
      <c r="AA46" s="77" t="s">
        <v>537</v>
      </c>
      <c r="AB46" s="77" t="s">
        <v>538</v>
      </c>
      <c r="AC46" s="77"/>
      <c r="AD46" s="77" t="s">
        <v>539</v>
      </c>
      <c r="AE46" s="77"/>
      <c r="AF46" s="292" t="s">
        <v>540</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541</v>
      </c>
      <c r="AG47" s="297" t="s">
        <v>542</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543</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544</v>
      </c>
      <c r="AF52" s="83">
        <v>-2</v>
      </c>
      <c r="AG52" s="104"/>
      <c r="AH52" s="80"/>
      <c r="AI52" s="62"/>
      <c r="AJ52" s="50"/>
      <c r="AK52" s="50"/>
      <c r="AL52" s="50"/>
    </row>
    <row r="53" spans="1:38" outlineLevel="1" x14ac:dyDescent="0.25">
      <c r="A53" s="50"/>
      <c r="B53" s="59"/>
      <c r="C53" s="52">
        <f>INT($C$40)+2</f>
        <v>3</v>
      </c>
      <c r="D53" s="80"/>
      <c r="E53" s="75"/>
      <c r="F53" s="75"/>
      <c r="G53" s="80"/>
      <c r="H53" s="298" t="s">
        <v>545</v>
      </c>
      <c r="I53" s="103"/>
      <c r="J53" s="103"/>
      <c r="K53" s="83"/>
      <c r="L53" s="83"/>
      <c r="M53" s="83"/>
      <c r="N53" s="83"/>
      <c r="O53" s="83"/>
      <c r="P53" s="83"/>
      <c r="Q53" s="83"/>
      <c r="R53" s="83"/>
      <c r="S53" s="83"/>
      <c r="T53" s="83"/>
      <c r="U53" s="299"/>
      <c r="V53" s="299"/>
      <c r="W53" s="299"/>
      <c r="X53" s="299"/>
      <c r="Y53" s="299"/>
      <c r="Z53" s="299"/>
      <c r="AA53" s="299"/>
      <c r="AB53" s="299"/>
      <c r="AC53" s="83"/>
      <c r="AD53" s="83"/>
      <c r="AE53" s="83" t="s">
        <v>546</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547</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548</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549</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550</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551</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552</v>
      </c>
      <c r="I58" s="103" t="s">
        <v>553</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551</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554</v>
      </c>
      <c r="I59" s="103" t="s">
        <v>553</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551</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555</v>
      </c>
      <c r="I60" s="103" t="s">
        <v>556</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557</v>
      </c>
      <c r="I61" s="103" t="s">
        <v>1592</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558</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559</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560</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561</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562</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563</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564</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565</v>
      </c>
      <c r="I69" s="103" t="s">
        <v>127</v>
      </c>
      <c r="J69" s="103"/>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566</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567</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2501</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551</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2503</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551</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2502</v>
      </c>
      <c r="I74" s="103" t="s">
        <v>2454</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551</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2440</v>
      </c>
      <c r="I76" s="103" t="s">
        <v>127</v>
      </c>
      <c r="J76" s="103"/>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568</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569</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570</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571</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572</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573</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574</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575</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576</v>
      </c>
      <c r="I85" s="103" t="s">
        <v>577</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578</v>
      </c>
      <c r="I86" s="103" t="s">
        <v>577</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579</v>
      </c>
      <c r="I87" s="103" t="s">
        <v>577</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580</v>
      </c>
      <c r="I88" s="103" t="s">
        <v>577</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581</v>
      </c>
      <c r="I89" s="103" t="s">
        <v>577</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582</v>
      </c>
      <c r="I90" s="103" t="s">
        <v>577</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583</v>
      </c>
      <c r="I91" s="103" t="s">
        <v>577</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584</v>
      </c>
      <c r="I92" s="103" t="s">
        <v>577</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585</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586</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587</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588</v>
      </c>
      <c r="I96" s="103" t="s">
        <v>2458</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589</v>
      </c>
      <c r="I97" s="103" t="s">
        <v>2459</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590</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591</v>
      </c>
      <c r="I99" s="103" t="s">
        <v>553</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592</v>
      </c>
      <c r="G101" s="80"/>
      <c r="H101" s="298" t="s">
        <v>593</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594</v>
      </c>
      <c r="F102" s="75" t="s">
        <v>595</v>
      </c>
      <c r="G102" s="80"/>
      <c r="H102" s="83" t="s">
        <v>596</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597</v>
      </c>
      <c r="G103" s="80"/>
      <c r="H103" s="83" t="s">
        <v>598</v>
      </c>
      <c r="I103" s="103" t="s">
        <v>599</v>
      </c>
      <c r="J103" s="103"/>
      <c r="K103" s="104">
        <v>1.5699999999999999E-2</v>
      </c>
      <c r="L103" s="104">
        <v>1.5699999999999999E-2</v>
      </c>
      <c r="M103" s="104">
        <v>1.15E-2</v>
      </c>
      <c r="N103" s="104">
        <v>1.15E-2</v>
      </c>
      <c r="O103" s="104">
        <v>1.15E-2</v>
      </c>
      <c r="P103" s="104">
        <v>1.15E-2</v>
      </c>
      <c r="Q103" s="83"/>
      <c r="R103" s="83" t="s">
        <v>600</v>
      </c>
      <c r="S103" s="83" t="s">
        <v>600</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601</v>
      </c>
      <c r="G104" s="80"/>
      <c r="H104" s="83" t="s">
        <v>602</v>
      </c>
      <c r="I104" s="103" t="s">
        <v>603</v>
      </c>
      <c r="J104" s="103"/>
      <c r="K104" s="104">
        <v>0.27</v>
      </c>
      <c r="L104" s="104">
        <v>0.27</v>
      </c>
      <c r="M104" s="104">
        <v>0.27</v>
      </c>
      <c r="N104" s="104">
        <v>0.27</v>
      </c>
      <c r="O104" s="104">
        <v>0.27</v>
      </c>
      <c r="P104" s="104">
        <v>0.27</v>
      </c>
      <c r="Q104" s="83"/>
      <c r="R104" s="83" t="s">
        <v>604</v>
      </c>
      <c r="S104" s="83" t="s">
        <v>604</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605</v>
      </c>
      <c r="G105" s="80"/>
      <c r="H105" s="309" t="s">
        <v>606</v>
      </c>
      <c r="I105" s="103" t="s">
        <v>603</v>
      </c>
      <c r="J105" s="103"/>
      <c r="K105" s="104">
        <v>0.4</v>
      </c>
      <c r="L105" s="104">
        <v>0.4</v>
      </c>
      <c r="M105" s="104">
        <v>0.4</v>
      </c>
      <c r="N105" s="104">
        <v>0.4</v>
      </c>
      <c r="O105" s="104">
        <v>0.4</v>
      </c>
      <c r="P105" s="104">
        <v>0.4</v>
      </c>
      <c r="Q105" s="83"/>
      <c r="R105" s="83" t="s">
        <v>607</v>
      </c>
      <c r="S105" s="83" t="s">
        <v>607</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608</v>
      </c>
      <c r="G106" s="80"/>
      <c r="H106" s="309" t="s">
        <v>609</v>
      </c>
      <c r="I106" s="103" t="s">
        <v>603</v>
      </c>
      <c r="J106" s="103"/>
      <c r="K106" s="104">
        <v>0.6</v>
      </c>
      <c r="L106" s="104">
        <v>0.6</v>
      </c>
      <c r="M106" s="104">
        <v>1</v>
      </c>
      <c r="N106" s="104">
        <v>1</v>
      </c>
      <c r="O106" s="104">
        <v>1</v>
      </c>
      <c r="P106" s="104">
        <v>1</v>
      </c>
      <c r="Q106" s="83"/>
      <c r="R106" s="83" t="s">
        <v>610</v>
      </c>
      <c r="S106" s="83" t="s">
        <v>611</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612</v>
      </c>
      <c r="G107" s="80"/>
      <c r="H107" s="83" t="s">
        <v>613</v>
      </c>
      <c r="I107" s="103" t="s">
        <v>603</v>
      </c>
      <c r="J107" s="103"/>
      <c r="K107" s="411">
        <v>0.15</v>
      </c>
      <c r="L107" s="411">
        <v>0.15</v>
      </c>
      <c r="M107" s="411">
        <v>0.15</v>
      </c>
      <c r="N107" s="411">
        <v>0.15</v>
      </c>
      <c r="O107" s="411">
        <v>0.15</v>
      </c>
      <c r="P107" s="411">
        <v>0.15</v>
      </c>
      <c r="Q107" s="83"/>
      <c r="R107" s="83" t="s">
        <v>614</v>
      </c>
      <c r="S107" s="83" t="s">
        <v>614</v>
      </c>
      <c r="T107" s="83"/>
      <c r="U107" s="104">
        <v>0.19</v>
      </c>
      <c r="V107" s="104">
        <v>0.19</v>
      </c>
      <c r="W107" s="104">
        <v>0.19</v>
      </c>
      <c r="X107" s="104">
        <v>0.25</v>
      </c>
      <c r="Y107" s="104">
        <v>0.25</v>
      </c>
      <c r="Z107" s="104">
        <v>0.25</v>
      </c>
      <c r="AA107" s="104">
        <v>0.25</v>
      </c>
      <c r="AB107" s="104">
        <v>0.25</v>
      </c>
      <c r="AC107" s="83"/>
      <c r="AD107" s="104" t="s">
        <v>2504</v>
      </c>
      <c r="AE107" s="83"/>
      <c r="AF107" s="104">
        <v>1</v>
      </c>
      <c r="AG107" s="104">
        <v>1</v>
      </c>
      <c r="AH107" s="80"/>
      <c r="AI107" s="62"/>
      <c r="AJ107" s="50"/>
      <c r="AK107" s="50"/>
      <c r="AL107" s="50"/>
    </row>
    <row r="108" spans="1:38" hidden="1" outlineLevel="3" x14ac:dyDescent="0.25">
      <c r="A108" s="50"/>
      <c r="B108" s="59"/>
      <c r="C108" s="52">
        <f>INT($C$40)+3</f>
        <v>4</v>
      </c>
      <c r="D108" s="80"/>
      <c r="E108" s="75"/>
      <c r="F108" s="75" t="s">
        <v>615</v>
      </c>
      <c r="G108" s="80"/>
      <c r="H108" s="83" t="s">
        <v>616</v>
      </c>
      <c r="I108" s="103" t="s">
        <v>603</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617</v>
      </c>
      <c r="G109" s="80"/>
      <c r="H109" s="83" t="s">
        <v>618</v>
      </c>
      <c r="I109" s="103" t="s">
        <v>2454</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551</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619</v>
      </c>
      <c r="G110" s="80"/>
      <c r="H110" s="298" t="s">
        <v>620</v>
      </c>
      <c r="I110" s="103"/>
      <c r="J110" s="103" t="s">
        <v>621</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622</v>
      </c>
      <c r="F111" s="75" t="s">
        <v>623</v>
      </c>
      <c r="G111" s="80"/>
      <c r="H111" s="83" t="s">
        <v>596</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624</v>
      </c>
      <c r="G112" s="80"/>
      <c r="H112" s="83" t="s">
        <v>625</v>
      </c>
      <c r="I112" s="103" t="s">
        <v>626</v>
      </c>
      <c r="J112" s="103"/>
      <c r="K112" s="104">
        <v>0.04</v>
      </c>
      <c r="L112" s="104">
        <v>0.04</v>
      </c>
      <c r="M112" s="104">
        <v>2.5000000000000001E-2</v>
      </c>
      <c r="N112" s="104">
        <v>2.5000000000000001E-2</v>
      </c>
      <c r="O112" s="104">
        <v>2.5000000000000001E-2</v>
      </c>
      <c r="P112" s="104">
        <v>2.5000000000000001E-2</v>
      </c>
      <c r="Q112" s="83"/>
      <c r="R112" s="83" t="s">
        <v>614</v>
      </c>
      <c r="S112" s="83" t="s">
        <v>614</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627</v>
      </c>
      <c r="G113" s="80"/>
      <c r="H113" s="83" t="s">
        <v>628</v>
      </c>
      <c r="I113" s="103" t="s">
        <v>603</v>
      </c>
      <c r="J113" s="103"/>
      <c r="K113" s="104">
        <v>1.7</v>
      </c>
      <c r="L113" s="104">
        <v>1.7</v>
      </c>
      <c r="M113" s="104">
        <v>1.7</v>
      </c>
      <c r="N113" s="104">
        <v>1.7</v>
      </c>
      <c r="O113" s="104">
        <v>1.7</v>
      </c>
      <c r="P113" s="104">
        <v>1.7</v>
      </c>
      <c r="Q113" s="83"/>
      <c r="R113" s="83" t="s">
        <v>614</v>
      </c>
      <c r="S113" s="83" t="s">
        <v>614</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629</v>
      </c>
      <c r="G114" s="80"/>
      <c r="H114" s="83" t="s">
        <v>630</v>
      </c>
      <c r="I114" s="103" t="s">
        <v>631</v>
      </c>
      <c r="J114" s="103"/>
      <c r="K114" s="104">
        <v>0.5</v>
      </c>
      <c r="L114" s="104">
        <v>0.5</v>
      </c>
      <c r="M114" s="104">
        <v>0.22</v>
      </c>
      <c r="N114" s="104">
        <v>0.22</v>
      </c>
      <c r="O114" s="104">
        <v>0.22</v>
      </c>
      <c r="P114" s="104">
        <v>0.22</v>
      </c>
      <c r="Q114" s="83"/>
      <c r="R114" s="83" t="s">
        <v>614</v>
      </c>
      <c r="S114" s="83" t="s">
        <v>614</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632</v>
      </c>
      <c r="G115" s="80"/>
      <c r="H115" s="83" t="s">
        <v>630</v>
      </c>
      <c r="I115" s="103" t="s">
        <v>633</v>
      </c>
      <c r="J115" s="103"/>
      <c r="K115" s="104">
        <v>25</v>
      </c>
      <c r="L115" s="104">
        <v>25</v>
      </c>
      <c r="M115" s="104">
        <v>60</v>
      </c>
      <c r="N115" s="104">
        <v>60</v>
      </c>
      <c r="O115" s="104">
        <v>60</v>
      </c>
      <c r="P115" s="104">
        <v>60</v>
      </c>
      <c r="Q115" s="83"/>
      <c r="R115" s="83" t="s">
        <v>614</v>
      </c>
      <c r="S115" s="83" t="s">
        <v>614</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634</v>
      </c>
      <c r="G116" s="80"/>
      <c r="H116" s="83" t="s">
        <v>635</v>
      </c>
      <c r="I116" s="103" t="s">
        <v>603</v>
      </c>
      <c r="J116" s="103"/>
      <c r="K116" s="104">
        <v>0.01</v>
      </c>
      <c r="L116" s="104">
        <v>0.01</v>
      </c>
      <c r="M116" s="104">
        <v>0.02</v>
      </c>
      <c r="N116" s="104">
        <v>0.01</v>
      </c>
      <c r="O116" s="104">
        <v>0.02</v>
      </c>
      <c r="P116" s="104">
        <v>0.02</v>
      </c>
      <c r="Q116" s="83"/>
      <c r="R116" s="83" t="s">
        <v>636</v>
      </c>
      <c r="S116" s="83" t="s">
        <v>636</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637</v>
      </c>
      <c r="G117" s="80"/>
      <c r="H117" s="83" t="s">
        <v>638</v>
      </c>
      <c r="I117" s="103" t="s">
        <v>639</v>
      </c>
      <c r="J117" s="103"/>
      <c r="K117" s="104">
        <v>25</v>
      </c>
      <c r="L117" s="104">
        <v>25</v>
      </c>
      <c r="M117" s="104">
        <v>25</v>
      </c>
      <c r="N117" s="104">
        <v>25</v>
      </c>
      <c r="O117" s="104">
        <v>25</v>
      </c>
      <c r="P117" s="104">
        <v>25</v>
      </c>
      <c r="Q117" s="83"/>
      <c r="R117" s="83" t="s">
        <v>636</v>
      </c>
      <c r="S117" s="83" t="s">
        <v>636</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640</v>
      </c>
      <c r="G118" s="80"/>
      <c r="H118" s="83" t="s">
        <v>641</v>
      </c>
      <c r="I118" s="103" t="s">
        <v>639</v>
      </c>
      <c r="J118" s="103"/>
      <c r="K118" s="104">
        <v>22</v>
      </c>
      <c r="L118" s="104">
        <v>22</v>
      </c>
      <c r="M118" s="104">
        <v>22</v>
      </c>
      <c r="N118" s="104">
        <v>22</v>
      </c>
      <c r="O118" s="104">
        <v>22</v>
      </c>
      <c r="P118" s="104">
        <v>22</v>
      </c>
      <c r="Q118" s="83"/>
      <c r="R118" s="83" t="s">
        <v>636</v>
      </c>
      <c r="S118" s="83" t="s">
        <v>636</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642</v>
      </c>
      <c r="G119" s="80"/>
      <c r="H119" s="83" t="s">
        <v>643</v>
      </c>
      <c r="I119" s="103" t="s">
        <v>633</v>
      </c>
      <c r="J119" s="103"/>
      <c r="K119" s="104">
        <v>28</v>
      </c>
      <c r="L119" s="104">
        <v>28</v>
      </c>
      <c r="M119" s="104">
        <v>62</v>
      </c>
      <c r="N119" s="104">
        <v>62</v>
      </c>
      <c r="O119" s="104">
        <v>62</v>
      </c>
      <c r="P119" s="104">
        <v>81</v>
      </c>
      <c r="Q119" s="83"/>
      <c r="R119" s="83" t="s">
        <v>614</v>
      </c>
      <c r="S119" s="83" t="s">
        <v>614</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644</v>
      </c>
      <c r="G120" s="80"/>
      <c r="H120" s="83" t="s">
        <v>645</v>
      </c>
      <c r="I120" s="103" t="s">
        <v>603</v>
      </c>
      <c r="J120" s="103"/>
      <c r="K120" s="104">
        <v>1.4</v>
      </c>
      <c r="L120" s="104">
        <v>1.4</v>
      </c>
      <c r="M120" s="104">
        <v>1.7</v>
      </c>
      <c r="N120" s="104">
        <v>1.7</v>
      </c>
      <c r="O120" s="104">
        <v>1.7</v>
      </c>
      <c r="P120" s="104">
        <v>0.7</v>
      </c>
      <c r="Q120" s="83"/>
      <c r="R120" s="83" t="s">
        <v>614</v>
      </c>
      <c r="S120" s="83" t="s">
        <v>614</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646</v>
      </c>
      <c r="G121" s="80"/>
      <c r="H121" s="83" t="s">
        <v>647</v>
      </c>
      <c r="I121" s="103" t="s">
        <v>648</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649</v>
      </c>
      <c r="G122" s="80"/>
      <c r="H122" s="83" t="s">
        <v>647</v>
      </c>
      <c r="I122" s="103" t="s">
        <v>603</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650</v>
      </c>
      <c r="G123" s="80"/>
      <c r="H123" s="83" t="s">
        <v>651</v>
      </c>
      <c r="I123" s="103" t="s">
        <v>603</v>
      </c>
      <c r="J123" s="103"/>
      <c r="K123" s="104">
        <v>0.15</v>
      </c>
      <c r="L123" s="104">
        <v>0.15</v>
      </c>
      <c r="M123" s="104">
        <v>0.15</v>
      </c>
      <c r="N123" s="104">
        <v>0.15</v>
      </c>
      <c r="O123" s="104">
        <v>0.15</v>
      </c>
      <c r="P123" s="104">
        <v>0.15</v>
      </c>
      <c r="Q123" s="83"/>
      <c r="R123" s="83" t="s">
        <v>652</v>
      </c>
      <c r="S123" s="83" t="s">
        <v>652</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653</v>
      </c>
      <c r="G124" s="80"/>
      <c r="H124" s="83" t="s">
        <v>651</v>
      </c>
      <c r="I124" s="103" t="s">
        <v>631</v>
      </c>
      <c r="J124" s="103"/>
      <c r="K124" s="104">
        <v>0.02</v>
      </c>
      <c r="L124" s="104">
        <v>0.02</v>
      </c>
      <c r="M124" s="104">
        <v>5.0000000000000001E-3</v>
      </c>
      <c r="N124" s="104">
        <v>5.0000000000000001E-3</v>
      </c>
      <c r="O124" s="104">
        <v>5.0000000000000001E-3</v>
      </c>
      <c r="P124" s="104">
        <v>5.0000000000000001E-3</v>
      </c>
      <c r="Q124" s="83"/>
      <c r="R124" s="83" t="s">
        <v>652</v>
      </c>
      <c r="S124" s="83" t="s">
        <v>652</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654</v>
      </c>
      <c r="G125" s="80"/>
      <c r="H125" s="83" t="s">
        <v>651</v>
      </c>
      <c r="I125" s="103" t="s">
        <v>631</v>
      </c>
      <c r="J125" s="103"/>
      <c r="K125" s="104">
        <v>2E-3</v>
      </c>
      <c r="L125" s="104">
        <v>2E-3</v>
      </c>
      <c r="M125" s="104">
        <v>2E-3</v>
      </c>
      <c r="N125" s="104">
        <v>2E-3</v>
      </c>
      <c r="O125" s="104">
        <v>2E-3</v>
      </c>
      <c r="P125" s="104">
        <v>2E-3</v>
      </c>
      <c r="Q125" s="83"/>
      <c r="R125" s="83" t="s">
        <v>652</v>
      </c>
      <c r="S125" s="83" t="s">
        <v>652</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655</v>
      </c>
      <c r="G126" s="80"/>
      <c r="H126" s="83" t="s">
        <v>656</v>
      </c>
      <c r="I126" s="103" t="s">
        <v>603</v>
      </c>
      <c r="J126" s="103"/>
      <c r="K126" s="104">
        <v>0.5</v>
      </c>
      <c r="L126" s="104">
        <v>0.5</v>
      </c>
      <c r="M126" s="104">
        <v>0.5</v>
      </c>
      <c r="N126" s="104">
        <v>0.5</v>
      </c>
      <c r="O126" s="104">
        <v>0.5</v>
      </c>
      <c r="P126" s="104">
        <v>0.5</v>
      </c>
      <c r="Q126" s="83"/>
      <c r="R126" s="83" t="s">
        <v>652</v>
      </c>
      <c r="S126" s="83" t="s">
        <v>652</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657</v>
      </c>
      <c r="G127" s="80"/>
      <c r="H127" s="83" t="s">
        <v>658</v>
      </c>
      <c r="I127" s="103" t="s">
        <v>603</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659</v>
      </c>
      <c r="G128" s="80"/>
      <c r="H128" s="83" t="s">
        <v>660</v>
      </c>
      <c r="I128" s="103" t="s">
        <v>603</v>
      </c>
      <c r="J128" s="103"/>
      <c r="K128" s="104">
        <v>0.01</v>
      </c>
      <c r="L128" s="104">
        <v>0.01</v>
      </c>
      <c r="M128" s="104">
        <v>0.01</v>
      </c>
      <c r="N128" s="104">
        <v>0.01</v>
      </c>
      <c r="O128" s="104">
        <v>0.01</v>
      </c>
      <c r="P128" s="104">
        <v>0.01</v>
      </c>
      <c r="Q128" s="83"/>
      <c r="R128" s="83" t="s">
        <v>661</v>
      </c>
      <c r="S128" s="83" t="s">
        <v>661</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662</v>
      </c>
      <c r="G129" s="80"/>
      <c r="H129" s="83" t="s">
        <v>663</v>
      </c>
      <c r="I129" s="103" t="s">
        <v>603</v>
      </c>
      <c r="J129" s="103"/>
      <c r="K129" s="104">
        <v>20</v>
      </c>
      <c r="L129" s="104">
        <v>20</v>
      </c>
      <c r="M129" s="104">
        <v>20</v>
      </c>
      <c r="N129" s="104">
        <v>20</v>
      </c>
      <c r="O129" s="104">
        <v>20</v>
      </c>
      <c r="P129" s="104">
        <v>20</v>
      </c>
      <c r="Q129" s="83"/>
      <c r="R129" s="83" t="s">
        <v>661</v>
      </c>
      <c r="S129" s="83" t="s">
        <v>661</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664</v>
      </c>
      <c r="G130" s="80"/>
      <c r="H130" s="83" t="s">
        <v>665</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666</v>
      </c>
      <c r="G131" s="80"/>
      <c r="H131" s="83" t="s">
        <v>667</v>
      </c>
      <c r="I131" s="103" t="s">
        <v>603</v>
      </c>
      <c r="J131" s="103"/>
      <c r="K131" s="104">
        <v>1.5</v>
      </c>
      <c r="L131" s="104">
        <v>1.5</v>
      </c>
      <c r="M131" s="104">
        <v>1.5</v>
      </c>
      <c r="N131" s="104">
        <v>1.5</v>
      </c>
      <c r="O131" s="104">
        <v>1.5</v>
      </c>
      <c r="P131" s="104">
        <v>1.5</v>
      </c>
      <c r="Q131" s="83"/>
      <c r="R131" s="83"/>
      <c r="S131" s="83" t="s">
        <v>652</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668</v>
      </c>
      <c r="G132" s="80"/>
      <c r="H132" s="83" t="s">
        <v>669</v>
      </c>
      <c r="I132" s="103" t="s">
        <v>603</v>
      </c>
      <c r="J132" s="103"/>
      <c r="K132" s="104">
        <v>3</v>
      </c>
      <c r="L132" s="104">
        <v>3</v>
      </c>
      <c r="M132" s="104">
        <v>3</v>
      </c>
      <c r="N132" s="104">
        <v>3</v>
      </c>
      <c r="O132" s="104">
        <v>3</v>
      </c>
      <c r="P132" s="104">
        <v>3</v>
      </c>
      <c r="Q132" s="83"/>
      <c r="R132" s="83"/>
      <c r="S132" s="83" t="s">
        <v>607</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670</v>
      </c>
      <c r="G133" s="80"/>
      <c r="H133" s="298" t="s">
        <v>671</v>
      </c>
      <c r="I133" s="103"/>
      <c r="J133" s="103" t="s">
        <v>621</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672</v>
      </c>
      <c r="F134" s="75" t="s">
        <v>673</v>
      </c>
      <c r="G134" s="80"/>
      <c r="H134" s="83" t="s">
        <v>596</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674</v>
      </c>
      <c r="G135" s="80"/>
      <c r="H135" s="83" t="s">
        <v>675</v>
      </c>
      <c r="I135" s="103" t="s">
        <v>676</v>
      </c>
      <c r="J135" s="103"/>
      <c r="K135" s="104">
        <v>0.8</v>
      </c>
      <c r="L135" s="104">
        <v>0.8</v>
      </c>
      <c r="M135" s="104">
        <v>0.8</v>
      </c>
      <c r="N135" s="104">
        <v>0.8</v>
      </c>
      <c r="O135" s="104">
        <v>0.8</v>
      </c>
      <c r="P135" s="104">
        <v>0.8</v>
      </c>
      <c r="Q135" s="83"/>
      <c r="R135" s="83" t="s">
        <v>614</v>
      </c>
      <c r="S135" s="83" t="s">
        <v>614</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677</v>
      </c>
      <c r="G136" s="80"/>
      <c r="H136" s="83" t="s">
        <v>678</v>
      </c>
      <c r="I136" s="103" t="s">
        <v>603</v>
      </c>
      <c r="J136" s="103"/>
      <c r="K136" s="104">
        <v>0.17</v>
      </c>
      <c r="L136" s="104">
        <v>0.17</v>
      </c>
      <c r="M136" s="104">
        <v>0.17</v>
      </c>
      <c r="N136" s="104">
        <v>0.17</v>
      </c>
      <c r="O136" s="104">
        <v>0.17</v>
      </c>
      <c r="P136" s="104">
        <v>0.17</v>
      </c>
      <c r="Q136" s="83"/>
      <c r="R136" s="83" t="s">
        <v>614</v>
      </c>
      <c r="S136" s="83" t="s">
        <v>614</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679</v>
      </c>
      <c r="G137" s="80"/>
      <c r="H137" s="83" t="s">
        <v>680</v>
      </c>
      <c r="I137" s="103" t="s">
        <v>603</v>
      </c>
      <c r="J137" s="103"/>
      <c r="K137" s="104">
        <v>1.7</v>
      </c>
      <c r="L137" s="104">
        <v>1.7</v>
      </c>
      <c r="M137" s="104">
        <v>1.7</v>
      </c>
      <c r="N137" s="104">
        <v>1.7</v>
      </c>
      <c r="O137" s="104">
        <v>1.7</v>
      </c>
      <c r="P137" s="104">
        <v>1.7</v>
      </c>
      <c r="Q137" s="83"/>
      <c r="R137" s="83" t="s">
        <v>614</v>
      </c>
      <c r="S137" s="83" t="s">
        <v>614</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681</v>
      </c>
      <c r="G138" s="80"/>
      <c r="H138" s="83" t="s">
        <v>682</v>
      </c>
      <c r="I138" s="103" t="s">
        <v>648</v>
      </c>
      <c r="J138" s="103"/>
      <c r="K138" s="104">
        <v>1.1199999999999999E-3</v>
      </c>
      <c r="L138" s="104">
        <v>1.1199999999999999E-3</v>
      </c>
      <c r="M138" s="104">
        <v>7.7999999999999999E-4</v>
      </c>
      <c r="N138" s="104">
        <v>7.7999999999999999E-4</v>
      </c>
      <c r="O138" s="104">
        <v>7.7999999999999999E-4</v>
      </c>
      <c r="P138" s="104">
        <v>7.7999999999999999E-4</v>
      </c>
      <c r="Q138" s="83"/>
      <c r="R138" s="83" t="s">
        <v>614</v>
      </c>
      <c r="S138" s="83" t="s">
        <v>614</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683</v>
      </c>
      <c r="G139" s="80"/>
      <c r="H139" s="83" t="s">
        <v>684</v>
      </c>
      <c r="I139" s="103" t="s">
        <v>603</v>
      </c>
      <c r="J139" s="103"/>
      <c r="K139" s="104">
        <v>0.6</v>
      </c>
      <c r="L139" s="104">
        <v>0.6</v>
      </c>
      <c r="M139" s="104">
        <v>0.6</v>
      </c>
      <c r="N139" s="104">
        <v>0.6</v>
      </c>
      <c r="O139" s="104">
        <v>0.6</v>
      </c>
      <c r="P139" s="104">
        <v>0.6</v>
      </c>
      <c r="Q139" s="83"/>
      <c r="R139" s="83" t="s">
        <v>614</v>
      </c>
      <c r="S139" s="83" t="s">
        <v>614</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685</v>
      </c>
      <c r="G140" s="80"/>
      <c r="H140" s="83" t="s">
        <v>686</v>
      </c>
      <c r="I140" s="103" t="s">
        <v>648</v>
      </c>
      <c r="J140" s="103"/>
      <c r="K140" s="104">
        <v>1.1199999999999999E-3</v>
      </c>
      <c r="L140" s="104">
        <v>1.1199999999999999E-3</v>
      </c>
      <c r="M140" s="104">
        <v>7.3999999999999999E-4</v>
      </c>
      <c r="N140" s="104">
        <v>7.3999999999999999E-4</v>
      </c>
      <c r="O140" s="104">
        <v>7.3999999999999999E-4</v>
      </c>
      <c r="P140" s="104">
        <v>7.3999999999999999E-4</v>
      </c>
      <c r="Q140" s="83"/>
      <c r="R140" s="83" t="s">
        <v>614</v>
      </c>
      <c r="S140" s="83" t="s">
        <v>614</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687</v>
      </c>
      <c r="G141" s="80"/>
      <c r="H141" s="83" t="s">
        <v>688</v>
      </c>
      <c r="I141" s="103" t="s">
        <v>603</v>
      </c>
      <c r="J141" s="103"/>
      <c r="K141" s="104">
        <v>0</v>
      </c>
      <c r="L141" s="104">
        <v>0</v>
      </c>
      <c r="M141" s="104">
        <v>0.5</v>
      </c>
      <c r="N141" s="104">
        <v>0.5</v>
      </c>
      <c r="O141" s="104">
        <v>0.5</v>
      </c>
      <c r="P141" s="104">
        <v>0.5</v>
      </c>
      <c r="Q141" s="83"/>
      <c r="R141" s="83"/>
      <c r="S141" s="83" t="s">
        <v>689</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690</v>
      </c>
      <c r="G142" s="80"/>
      <c r="H142" s="83" t="s">
        <v>691</v>
      </c>
      <c r="I142" s="103" t="s">
        <v>633</v>
      </c>
      <c r="J142" s="103"/>
      <c r="K142" s="83"/>
      <c r="L142" s="83"/>
      <c r="M142" s="104">
        <v>64</v>
      </c>
      <c r="N142" s="104">
        <v>64</v>
      </c>
      <c r="O142" s="104">
        <v>64</v>
      </c>
      <c r="P142" s="104">
        <v>150</v>
      </c>
      <c r="Q142" s="83"/>
      <c r="R142" s="83"/>
      <c r="S142" s="83" t="s">
        <v>689</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692</v>
      </c>
      <c r="G143" s="80"/>
      <c r="H143" s="83" t="s">
        <v>693</v>
      </c>
      <c r="I143" s="103" t="s">
        <v>603</v>
      </c>
      <c r="J143" s="103"/>
      <c r="K143" s="83"/>
      <c r="L143" s="83"/>
      <c r="M143" s="104">
        <v>1.7</v>
      </c>
      <c r="N143" s="104">
        <v>1.7</v>
      </c>
      <c r="O143" s="104">
        <v>1.7</v>
      </c>
      <c r="P143" s="104">
        <v>1.7</v>
      </c>
      <c r="Q143" s="83"/>
      <c r="R143" s="83"/>
      <c r="S143" s="83" t="s">
        <v>689</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694</v>
      </c>
      <c r="G144" s="80"/>
      <c r="H144" s="83" t="s">
        <v>693</v>
      </c>
      <c r="I144" s="103" t="s">
        <v>603</v>
      </c>
      <c r="J144" s="103"/>
      <c r="K144" s="83"/>
      <c r="L144" s="83"/>
      <c r="M144" s="104">
        <v>0.1</v>
      </c>
      <c r="N144" s="104">
        <v>0.1</v>
      </c>
      <c r="O144" s="104">
        <v>0.1</v>
      </c>
      <c r="P144" s="104">
        <v>0.1</v>
      </c>
      <c r="Q144" s="83"/>
      <c r="R144" s="83"/>
      <c r="S144" s="83" t="s">
        <v>689</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695</v>
      </c>
      <c r="G145" s="80"/>
      <c r="H145" s="83" t="s">
        <v>696</v>
      </c>
      <c r="I145" s="103" t="s">
        <v>697</v>
      </c>
      <c r="J145" s="103"/>
      <c r="K145" s="104">
        <v>10.5</v>
      </c>
      <c r="L145" s="104">
        <v>10.5</v>
      </c>
      <c r="M145" s="104">
        <v>10.5</v>
      </c>
      <c r="N145" s="104">
        <v>10.5</v>
      </c>
      <c r="O145" s="104">
        <v>10.5</v>
      </c>
      <c r="P145" s="104">
        <v>10.5</v>
      </c>
      <c r="Q145" s="83"/>
      <c r="R145" s="83" t="s">
        <v>698</v>
      </c>
      <c r="S145" s="83" t="s">
        <v>689</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699</v>
      </c>
      <c r="G146" s="80"/>
      <c r="H146" s="83" t="s">
        <v>700</v>
      </c>
      <c r="I146" s="103" t="s">
        <v>603</v>
      </c>
      <c r="J146" s="103"/>
      <c r="K146" s="104">
        <v>1</v>
      </c>
      <c r="L146" s="104">
        <v>1</v>
      </c>
      <c r="M146" s="104">
        <v>1</v>
      </c>
      <c r="N146" s="104">
        <v>1</v>
      </c>
      <c r="O146" s="104">
        <v>1</v>
      </c>
      <c r="P146" s="104">
        <v>1</v>
      </c>
      <c r="Q146" s="83"/>
      <c r="R146" s="83" t="s">
        <v>689</v>
      </c>
      <c r="S146" s="83" t="s">
        <v>689</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701</v>
      </c>
      <c r="G147" s="80"/>
      <c r="H147" s="83" t="s">
        <v>702</v>
      </c>
      <c r="I147" s="103" t="s">
        <v>603</v>
      </c>
      <c r="J147" s="103"/>
      <c r="K147" s="104">
        <v>0.35</v>
      </c>
      <c r="L147" s="104">
        <v>0.35</v>
      </c>
      <c r="M147" s="104">
        <v>0.35</v>
      </c>
      <c r="N147" s="104">
        <v>0.35</v>
      </c>
      <c r="O147" s="104">
        <v>0.35</v>
      </c>
      <c r="P147" s="104">
        <v>0.35</v>
      </c>
      <c r="Q147" s="83"/>
      <c r="R147" s="83" t="s">
        <v>689</v>
      </c>
      <c r="S147" s="83" t="s">
        <v>689</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703</v>
      </c>
      <c r="G148" s="80"/>
      <c r="H148" s="83" t="s">
        <v>704</v>
      </c>
      <c r="I148" s="103" t="s">
        <v>603</v>
      </c>
      <c r="J148" s="103"/>
      <c r="K148" s="104">
        <v>1</v>
      </c>
      <c r="L148" s="104">
        <v>1</v>
      </c>
      <c r="M148" s="104">
        <v>1</v>
      </c>
      <c r="N148" s="104">
        <v>1</v>
      </c>
      <c r="O148" s="104">
        <v>1</v>
      </c>
      <c r="P148" s="104">
        <v>1</v>
      </c>
      <c r="Q148" s="83"/>
      <c r="R148" s="83" t="s">
        <v>689</v>
      </c>
      <c r="S148" s="83" t="s">
        <v>689</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705</v>
      </c>
      <c r="G149" s="80"/>
      <c r="H149" s="83" t="s">
        <v>706</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707</v>
      </c>
      <c r="G150" s="80"/>
      <c r="H150" s="83" t="s">
        <v>706</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708</v>
      </c>
      <c r="G151" s="80"/>
      <c r="H151" s="83" t="s">
        <v>706</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709</v>
      </c>
      <c r="G152" s="80"/>
      <c r="H152" s="83" t="s">
        <v>706</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710</v>
      </c>
      <c r="G153" s="80"/>
      <c r="H153" s="83" t="s">
        <v>706</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711</v>
      </c>
      <c r="G154" s="80"/>
      <c r="H154" s="83" t="s">
        <v>712</v>
      </c>
      <c r="I154" s="103" t="s">
        <v>697</v>
      </c>
      <c r="J154" s="103"/>
      <c r="K154" s="104">
        <v>11.5</v>
      </c>
      <c r="L154" s="104">
        <v>11.5</v>
      </c>
      <c r="M154" s="104">
        <v>11.5</v>
      </c>
      <c r="N154" s="104">
        <v>11.5</v>
      </c>
      <c r="O154" s="104">
        <v>11.5</v>
      </c>
      <c r="P154" s="104">
        <v>11.5</v>
      </c>
      <c r="Q154" s="83"/>
      <c r="R154" s="83" t="s">
        <v>713</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714</v>
      </c>
      <c r="G155" s="80"/>
      <c r="H155" s="83" t="s">
        <v>715</v>
      </c>
      <c r="I155" s="103" t="s">
        <v>697</v>
      </c>
      <c r="J155" s="103"/>
      <c r="K155" s="104">
        <v>0</v>
      </c>
      <c r="L155" s="104">
        <v>0</v>
      </c>
      <c r="M155" s="104">
        <v>0</v>
      </c>
      <c r="N155" s="104">
        <v>0</v>
      </c>
      <c r="O155" s="104">
        <v>0</v>
      </c>
      <c r="P155" s="104">
        <v>0</v>
      </c>
      <c r="Q155" s="83"/>
      <c r="R155" s="83" t="s">
        <v>716</v>
      </c>
      <c r="S155" s="83" t="s">
        <v>716</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717</v>
      </c>
      <c r="G156" s="80"/>
      <c r="H156" s="83" t="s">
        <v>718</v>
      </c>
      <c r="I156" s="103" t="s">
        <v>697</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719</v>
      </c>
      <c r="S156" s="83" t="s">
        <v>719</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720</v>
      </c>
      <c r="G157" s="80"/>
      <c r="H157" s="298" t="s">
        <v>721</v>
      </c>
      <c r="I157" s="103"/>
      <c r="J157" s="103" t="s">
        <v>621</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722</v>
      </c>
      <c r="F158" s="75" t="s">
        <v>723</v>
      </c>
      <c r="G158" s="80"/>
      <c r="H158" s="83" t="s">
        <v>596</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724</v>
      </c>
      <c r="G159" s="80"/>
      <c r="H159" s="83" t="s">
        <v>725</v>
      </c>
      <c r="I159" s="103" t="s">
        <v>603</v>
      </c>
      <c r="J159" s="103"/>
      <c r="K159" s="104">
        <v>0.5</v>
      </c>
      <c r="L159" s="104">
        <v>0.5</v>
      </c>
      <c r="M159" s="104">
        <v>0.5</v>
      </c>
      <c r="N159" s="104">
        <v>0.5</v>
      </c>
      <c r="O159" s="104">
        <v>0.5</v>
      </c>
      <c r="P159" s="104">
        <v>0.5</v>
      </c>
      <c r="Q159" s="83"/>
      <c r="R159" s="83" t="s">
        <v>726</v>
      </c>
      <c r="S159" s="83" t="s">
        <v>726</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727</v>
      </c>
      <c r="G160" s="80"/>
      <c r="H160" s="83" t="s">
        <v>728</v>
      </c>
      <c r="I160" s="103" t="s">
        <v>729</v>
      </c>
      <c r="J160" s="103"/>
      <c r="K160" s="104">
        <v>0.02</v>
      </c>
      <c r="L160" s="104">
        <v>0.02</v>
      </c>
      <c r="M160" s="104">
        <v>0.02</v>
      </c>
      <c r="N160" s="104">
        <v>0.02</v>
      </c>
      <c r="O160" s="104">
        <v>0.02</v>
      </c>
      <c r="P160" s="104">
        <v>0.02</v>
      </c>
      <c r="Q160" s="83"/>
      <c r="R160" s="83" t="s">
        <v>730</v>
      </c>
      <c r="S160" s="83" t="s">
        <v>730</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731</v>
      </c>
      <c r="G161" s="80"/>
      <c r="H161" s="83" t="s">
        <v>732</v>
      </c>
      <c r="I161" s="103" t="s">
        <v>603</v>
      </c>
      <c r="J161" s="103"/>
      <c r="K161" s="104">
        <v>0.85</v>
      </c>
      <c r="L161" s="104">
        <v>0.85</v>
      </c>
      <c r="M161" s="104">
        <v>0.85</v>
      </c>
      <c r="N161" s="104">
        <v>0.85</v>
      </c>
      <c r="O161" s="104">
        <v>0.85</v>
      </c>
      <c r="P161" s="104">
        <v>0.85</v>
      </c>
      <c r="Q161" s="83"/>
      <c r="R161" s="83" t="s">
        <v>730</v>
      </c>
      <c r="S161" s="83" t="s">
        <v>730</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733</v>
      </c>
      <c r="G162" s="80"/>
      <c r="H162" s="83" t="s">
        <v>734</v>
      </c>
      <c r="I162" s="103" t="s">
        <v>676</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735</v>
      </c>
      <c r="G163" s="80"/>
      <c r="H163" s="83" t="s">
        <v>736</v>
      </c>
      <c r="I163" s="103" t="s">
        <v>603</v>
      </c>
      <c r="J163" s="103"/>
      <c r="K163" s="104">
        <v>0.4</v>
      </c>
      <c r="L163" s="104">
        <v>0.4</v>
      </c>
      <c r="M163" s="104">
        <v>0.4</v>
      </c>
      <c r="N163" s="104">
        <v>0.4</v>
      </c>
      <c r="O163" s="104">
        <v>0.4</v>
      </c>
      <c r="P163" s="104">
        <v>0.4</v>
      </c>
      <c r="Q163" s="83"/>
      <c r="R163" s="83" t="s">
        <v>730</v>
      </c>
      <c r="S163" s="83" t="s">
        <v>730</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737</v>
      </c>
      <c r="G164" s="80"/>
      <c r="H164" s="83" t="s">
        <v>738</v>
      </c>
      <c r="I164" s="103" t="s">
        <v>729</v>
      </c>
      <c r="J164" s="103"/>
      <c r="K164" s="104">
        <v>0.02</v>
      </c>
      <c r="L164" s="104">
        <v>0.02</v>
      </c>
      <c r="M164" s="104">
        <v>0.02</v>
      </c>
      <c r="N164" s="104">
        <v>0.02</v>
      </c>
      <c r="O164" s="104">
        <v>0.02</v>
      </c>
      <c r="P164" s="104">
        <v>0.02</v>
      </c>
      <c r="Q164" s="83"/>
      <c r="R164" s="83" t="s">
        <v>730</v>
      </c>
      <c r="S164" s="83" t="s">
        <v>730</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739</v>
      </c>
      <c r="G165" s="80"/>
      <c r="H165" s="83" t="s">
        <v>740</v>
      </c>
      <c r="I165" s="103" t="s">
        <v>676</v>
      </c>
      <c r="J165" s="103"/>
      <c r="K165" s="104">
        <v>0.6</v>
      </c>
      <c r="L165" s="104">
        <v>0.6</v>
      </c>
      <c r="M165" s="104">
        <v>0.6</v>
      </c>
      <c r="N165" s="104">
        <v>0.6</v>
      </c>
      <c r="O165" s="104">
        <v>0.6</v>
      </c>
      <c r="P165" s="104">
        <v>0.6</v>
      </c>
      <c r="Q165" s="83"/>
      <c r="R165" s="83" t="s">
        <v>730</v>
      </c>
      <c r="S165" s="83" t="s">
        <v>730</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741</v>
      </c>
      <c r="G166" s="80"/>
      <c r="H166" s="83" t="s">
        <v>742</v>
      </c>
      <c r="I166" s="103" t="s">
        <v>676</v>
      </c>
      <c r="J166" s="103"/>
      <c r="K166" s="104">
        <v>0.13300000000000001</v>
      </c>
      <c r="L166" s="104">
        <v>0.13300000000000001</v>
      </c>
      <c r="M166" s="104">
        <v>0.13300000000000001</v>
      </c>
      <c r="N166" s="104">
        <v>0.13300000000000001</v>
      </c>
      <c r="O166" s="104">
        <v>0.13300000000000001</v>
      </c>
      <c r="P166" s="104">
        <v>0.13300000000000001</v>
      </c>
      <c r="Q166" s="83"/>
      <c r="R166" s="83" t="s">
        <v>614</v>
      </c>
      <c r="S166" s="83" t="s">
        <v>614</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743</v>
      </c>
      <c r="G167" s="80"/>
      <c r="H167" s="83" t="s">
        <v>744</v>
      </c>
      <c r="I167" s="103" t="s">
        <v>603</v>
      </c>
      <c r="J167" s="103"/>
      <c r="K167" s="104">
        <v>0.95</v>
      </c>
      <c r="L167" s="104">
        <v>0.95</v>
      </c>
      <c r="M167" s="104">
        <v>0.95</v>
      </c>
      <c r="N167" s="104">
        <v>0.95</v>
      </c>
      <c r="O167" s="104">
        <v>0.95</v>
      </c>
      <c r="P167" s="104">
        <v>0.95</v>
      </c>
      <c r="Q167" s="83"/>
      <c r="R167" s="83" t="s">
        <v>730</v>
      </c>
      <c r="S167" s="83" t="s">
        <v>730</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745</v>
      </c>
      <c r="G168" s="80"/>
      <c r="H168" s="83" t="s">
        <v>746</v>
      </c>
      <c r="I168" s="103" t="s">
        <v>676</v>
      </c>
      <c r="J168" s="103"/>
      <c r="K168" s="104">
        <v>0.84</v>
      </c>
      <c r="L168" s="104">
        <v>0.84</v>
      </c>
      <c r="M168" s="104">
        <v>0.84</v>
      </c>
      <c r="N168" s="104">
        <v>0.84</v>
      </c>
      <c r="O168" s="104">
        <v>0.84</v>
      </c>
      <c r="P168" s="104">
        <v>0.84</v>
      </c>
      <c r="Q168" s="83"/>
      <c r="R168" s="83" t="s">
        <v>730</v>
      </c>
      <c r="S168" s="83" t="s">
        <v>730</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747</v>
      </c>
      <c r="G169" s="80"/>
      <c r="H169" s="83" t="s">
        <v>748</v>
      </c>
      <c r="I169" s="103" t="s">
        <v>676</v>
      </c>
      <c r="J169" s="103"/>
      <c r="K169" s="104">
        <v>0.8</v>
      </c>
      <c r="L169" s="104">
        <v>0.8</v>
      </c>
      <c r="M169" s="104">
        <v>0.8</v>
      </c>
      <c r="N169" s="104">
        <v>0.8</v>
      </c>
      <c r="O169" s="104">
        <v>0.8</v>
      </c>
      <c r="P169" s="104">
        <v>0.8</v>
      </c>
      <c r="Q169" s="83"/>
      <c r="R169" s="83" t="s">
        <v>614</v>
      </c>
      <c r="S169" s="83" t="s">
        <v>614</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749</v>
      </c>
      <c r="G170" s="80"/>
      <c r="H170" s="83" t="s">
        <v>750</v>
      </c>
      <c r="I170" s="103" t="s">
        <v>603</v>
      </c>
      <c r="J170" s="103"/>
      <c r="K170" s="104">
        <v>0.7</v>
      </c>
      <c r="L170" s="104">
        <v>0.7</v>
      </c>
      <c r="M170" s="104">
        <v>0.7</v>
      </c>
      <c r="N170" s="104">
        <v>0.7</v>
      </c>
      <c r="O170" s="104">
        <v>0.7</v>
      </c>
      <c r="P170" s="104">
        <v>0.7</v>
      </c>
      <c r="Q170" s="83"/>
      <c r="R170" s="83" t="s">
        <v>730</v>
      </c>
      <c r="S170" s="83" t="s">
        <v>730</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751</v>
      </c>
      <c r="G171" s="80"/>
      <c r="H171" s="83" t="s">
        <v>752</v>
      </c>
      <c r="I171" s="103" t="s">
        <v>729</v>
      </c>
      <c r="J171" s="103"/>
      <c r="K171" s="104">
        <v>3.5000000000000003E-2</v>
      </c>
      <c r="L171" s="104">
        <v>3.5000000000000003E-2</v>
      </c>
      <c r="M171" s="104">
        <v>3.5000000000000003E-2</v>
      </c>
      <c r="N171" s="104">
        <v>3.5000000000000003E-2</v>
      </c>
      <c r="O171" s="104">
        <v>3.5000000000000003E-2</v>
      </c>
      <c r="P171" s="104">
        <v>3.5000000000000003E-2</v>
      </c>
      <c r="Q171" s="83"/>
      <c r="R171" s="83" t="s">
        <v>614</v>
      </c>
      <c r="S171" s="83" t="s">
        <v>614</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753</v>
      </c>
      <c r="G172" s="80"/>
      <c r="H172" s="83" t="s">
        <v>752</v>
      </c>
      <c r="I172" s="103" t="s">
        <v>729</v>
      </c>
      <c r="J172" s="103"/>
      <c r="K172" s="104">
        <v>0.33</v>
      </c>
      <c r="L172" s="104">
        <v>0.33</v>
      </c>
      <c r="M172" s="104">
        <v>0.33</v>
      </c>
      <c r="N172" s="104">
        <v>0.33</v>
      </c>
      <c r="O172" s="104">
        <v>0.33</v>
      </c>
      <c r="P172" s="104">
        <v>0.33</v>
      </c>
      <c r="Q172" s="83"/>
      <c r="R172" s="83" t="s">
        <v>614</v>
      </c>
      <c r="S172" s="83" t="s">
        <v>614</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754</v>
      </c>
      <c r="G173" s="80"/>
      <c r="H173" s="83" t="s">
        <v>755</v>
      </c>
      <c r="I173" s="103" t="s">
        <v>729</v>
      </c>
      <c r="J173" s="103"/>
      <c r="K173" s="104">
        <v>0.12</v>
      </c>
      <c r="L173" s="104">
        <v>0.12</v>
      </c>
      <c r="M173" s="104">
        <v>0.12</v>
      </c>
      <c r="N173" s="104">
        <v>0.12</v>
      </c>
      <c r="O173" s="104">
        <v>0.12</v>
      </c>
      <c r="P173" s="104">
        <v>0.12</v>
      </c>
      <c r="Q173" s="83"/>
      <c r="R173" s="83" t="s">
        <v>614</v>
      </c>
      <c r="S173" s="83" t="s">
        <v>614</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756</v>
      </c>
      <c r="G174" s="80"/>
      <c r="H174" s="83" t="s">
        <v>757</v>
      </c>
      <c r="I174" s="103" t="s">
        <v>729</v>
      </c>
      <c r="J174" s="103"/>
      <c r="K174" s="104">
        <v>4.2999999999999997E-2</v>
      </c>
      <c r="L174" s="104">
        <v>4.2999999999999997E-2</v>
      </c>
      <c r="M174" s="104">
        <v>4.2999999999999997E-2</v>
      </c>
      <c r="N174" s="104">
        <v>4.2999999999999997E-2</v>
      </c>
      <c r="O174" s="104">
        <v>4.2999999999999997E-2</v>
      </c>
      <c r="P174" s="104">
        <v>4.2999999999999997E-2</v>
      </c>
      <c r="Q174" s="83"/>
      <c r="R174" s="83" t="s">
        <v>730</v>
      </c>
      <c r="S174" s="83" t="s">
        <v>614</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758</v>
      </c>
      <c r="G175" s="80"/>
      <c r="H175" s="83" t="s">
        <v>759</v>
      </c>
      <c r="I175" s="103" t="s">
        <v>729</v>
      </c>
      <c r="J175" s="103"/>
      <c r="K175" s="104">
        <v>0.18</v>
      </c>
      <c r="L175" s="104">
        <v>0.18</v>
      </c>
      <c r="M175" s="83"/>
      <c r="N175" s="83"/>
      <c r="O175" s="83"/>
      <c r="P175" s="83"/>
      <c r="Q175" s="83"/>
      <c r="R175" s="83" t="s">
        <v>614</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760</v>
      </c>
      <c r="G176" s="80"/>
      <c r="H176" s="298" t="s">
        <v>761</v>
      </c>
      <c r="I176" s="103"/>
      <c r="J176" s="103" t="s">
        <v>621</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762</v>
      </c>
      <c r="F177" s="75" t="s">
        <v>763</v>
      </c>
      <c r="G177" s="80"/>
      <c r="H177" s="83" t="s">
        <v>764</v>
      </c>
      <c r="I177" s="103" t="s">
        <v>765</v>
      </c>
      <c r="J177" s="103"/>
      <c r="K177" s="104">
        <v>25</v>
      </c>
      <c r="L177" s="104">
        <v>25</v>
      </c>
      <c r="M177" s="104">
        <v>25</v>
      </c>
      <c r="N177" s="104">
        <v>25</v>
      </c>
      <c r="O177" s="104">
        <v>25</v>
      </c>
      <c r="P177" s="104">
        <v>25</v>
      </c>
      <c r="Q177" s="83"/>
      <c r="R177" s="83" t="s">
        <v>766</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767</v>
      </c>
      <c r="G178" s="80"/>
      <c r="H178" s="83" t="s">
        <v>768</v>
      </c>
      <c r="I178" s="103" t="s">
        <v>603</v>
      </c>
      <c r="J178" s="103"/>
      <c r="K178" s="104">
        <v>0.09</v>
      </c>
      <c r="L178" s="104">
        <v>0.09</v>
      </c>
      <c r="M178" s="104">
        <v>0.09</v>
      </c>
      <c r="N178" s="104">
        <v>0.09</v>
      </c>
      <c r="O178" s="104">
        <v>0.09</v>
      </c>
      <c r="P178" s="104">
        <v>0.09</v>
      </c>
      <c r="Q178" s="83"/>
      <c r="R178" s="83" t="s">
        <v>614</v>
      </c>
      <c r="S178" s="83" t="s">
        <v>614</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769</v>
      </c>
      <c r="G179" s="80"/>
      <c r="H179" s="83" t="s">
        <v>770</v>
      </c>
      <c r="I179" s="103" t="s">
        <v>771</v>
      </c>
      <c r="J179" s="103"/>
      <c r="K179" s="104">
        <v>0.26</v>
      </c>
      <c r="L179" s="104">
        <v>0.26</v>
      </c>
      <c r="M179" s="104">
        <v>0.36</v>
      </c>
      <c r="N179" s="104">
        <v>0.31</v>
      </c>
      <c r="O179" s="104">
        <v>0.36</v>
      </c>
      <c r="P179" s="104">
        <v>0.36</v>
      </c>
      <c r="Q179" s="83"/>
      <c r="R179" s="83" t="s">
        <v>614</v>
      </c>
      <c r="S179" s="83" t="s">
        <v>614</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772</v>
      </c>
      <c r="G180" s="80"/>
      <c r="H180" s="83" t="s">
        <v>773</v>
      </c>
      <c r="I180" s="103" t="s">
        <v>631</v>
      </c>
      <c r="J180" s="103"/>
      <c r="K180" s="104">
        <v>8.0000000000000007E-5</v>
      </c>
      <c r="L180" s="104">
        <v>8.0000000000000007E-5</v>
      </c>
      <c r="M180" s="104">
        <v>8.0000000000000007E-5</v>
      </c>
      <c r="N180" s="104">
        <v>8.0000000000000007E-5</v>
      </c>
      <c r="O180" s="104">
        <v>8.0000000000000007E-5</v>
      </c>
      <c r="P180" s="104">
        <v>8.0000000000000007E-5</v>
      </c>
      <c r="Q180" s="83"/>
      <c r="R180" s="83" t="s">
        <v>614</v>
      </c>
      <c r="S180" s="83" t="s">
        <v>614</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774</v>
      </c>
      <c r="G181" s="80"/>
      <c r="H181" s="83" t="s">
        <v>775</v>
      </c>
      <c r="I181" s="103" t="s">
        <v>603</v>
      </c>
      <c r="J181" s="103"/>
      <c r="K181" s="104">
        <v>0.84</v>
      </c>
      <c r="L181" s="104">
        <v>0.84</v>
      </c>
      <c r="M181" s="104">
        <v>0.84</v>
      </c>
      <c r="N181" s="104">
        <v>0.84</v>
      </c>
      <c r="O181" s="104">
        <v>0.84</v>
      </c>
      <c r="P181" s="104">
        <v>0.84</v>
      </c>
      <c r="Q181" s="83"/>
      <c r="R181" s="83" t="s">
        <v>614</v>
      </c>
      <c r="S181" s="83" t="s">
        <v>614</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776</v>
      </c>
      <c r="G182" s="80"/>
      <c r="H182" s="83" t="s">
        <v>777</v>
      </c>
      <c r="I182" s="103" t="s">
        <v>603</v>
      </c>
      <c r="J182" s="103"/>
      <c r="K182" s="104">
        <v>0.23</v>
      </c>
      <c r="L182" s="104">
        <v>0.23</v>
      </c>
      <c r="M182" s="104">
        <v>0.23</v>
      </c>
      <c r="N182" s="104">
        <v>0.23</v>
      </c>
      <c r="O182" s="104">
        <v>0.23</v>
      </c>
      <c r="P182" s="104">
        <v>0.23</v>
      </c>
      <c r="Q182" s="83"/>
      <c r="R182" s="83" t="s">
        <v>778</v>
      </c>
      <c r="S182" s="83" t="s">
        <v>614</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779</v>
      </c>
      <c r="G183" s="80"/>
      <c r="H183" s="83" t="s">
        <v>780</v>
      </c>
      <c r="I183" s="103" t="s">
        <v>781</v>
      </c>
      <c r="J183" s="103"/>
      <c r="K183" s="104">
        <v>0.02</v>
      </c>
      <c r="L183" s="104">
        <v>0.02</v>
      </c>
      <c r="M183" s="104">
        <v>2.5000000000000001E-3</v>
      </c>
      <c r="N183" s="104">
        <v>2.5000000000000001E-3</v>
      </c>
      <c r="O183" s="104">
        <v>2.5000000000000001E-3</v>
      </c>
      <c r="P183" s="104">
        <v>2.5000000000000001E-3</v>
      </c>
      <c r="Q183" s="83"/>
      <c r="R183" s="83" t="s">
        <v>778</v>
      </c>
      <c r="S183" s="83" t="s">
        <v>782</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783</v>
      </c>
      <c r="G184" s="80"/>
      <c r="H184" s="83" t="s">
        <v>784</v>
      </c>
      <c r="I184" s="103" t="s">
        <v>676</v>
      </c>
      <c r="J184" s="103"/>
      <c r="K184" s="104">
        <v>0.9</v>
      </c>
      <c r="L184" s="104">
        <v>0.9</v>
      </c>
      <c r="M184" s="104">
        <v>0.9</v>
      </c>
      <c r="N184" s="104">
        <v>0.9</v>
      </c>
      <c r="O184" s="104">
        <v>0.9</v>
      </c>
      <c r="P184" s="104">
        <v>0.9</v>
      </c>
      <c r="Q184" s="83"/>
      <c r="R184" s="83" t="s">
        <v>614</v>
      </c>
      <c r="S184" s="83" t="s">
        <v>782</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785</v>
      </c>
      <c r="G185" s="80"/>
      <c r="H185" s="83" t="s">
        <v>786</v>
      </c>
      <c r="I185" s="103" t="s">
        <v>2474</v>
      </c>
      <c r="J185" s="103"/>
      <c r="K185" s="104">
        <v>5.7000000000000003E-5</v>
      </c>
      <c r="L185" s="104">
        <v>5.7000000000000003E-5</v>
      </c>
      <c r="M185" s="104">
        <v>5.7000000000000003E-5</v>
      </c>
      <c r="N185" s="104">
        <v>5.7000000000000003E-5</v>
      </c>
      <c r="O185" s="104">
        <v>5.7000000000000003E-5</v>
      </c>
      <c r="P185" s="104">
        <v>5.7000000000000003E-5</v>
      </c>
      <c r="Q185" s="83"/>
      <c r="R185" s="83" t="s">
        <v>778</v>
      </c>
      <c r="S185" s="83" t="s">
        <v>782</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787</v>
      </c>
      <c r="G186" s="80"/>
      <c r="H186" s="83" t="s">
        <v>788</v>
      </c>
      <c r="I186" s="103" t="s">
        <v>729</v>
      </c>
      <c r="J186" s="103"/>
      <c r="K186" s="104">
        <v>0.16</v>
      </c>
      <c r="L186" s="104">
        <v>0.16</v>
      </c>
      <c r="M186" s="104">
        <v>0.16</v>
      </c>
      <c r="N186" s="104">
        <v>0.16</v>
      </c>
      <c r="O186" s="104">
        <v>0.16</v>
      </c>
      <c r="P186" s="104">
        <v>0.16</v>
      </c>
      <c r="Q186" s="83"/>
      <c r="R186" s="83" t="s">
        <v>778</v>
      </c>
      <c r="S186" s="83" t="s">
        <v>782</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789</v>
      </c>
      <c r="G187" s="80"/>
      <c r="H187" s="83" t="s">
        <v>790</v>
      </c>
      <c r="I187" s="103" t="s">
        <v>626</v>
      </c>
      <c r="J187" s="103"/>
      <c r="K187" s="104">
        <v>1.52E-2</v>
      </c>
      <c r="L187" s="104">
        <v>1.52E-2</v>
      </c>
      <c r="M187" s="104">
        <v>1.52E-2</v>
      </c>
      <c r="N187" s="104">
        <v>1.52E-2</v>
      </c>
      <c r="O187" s="104">
        <v>1.52E-2</v>
      </c>
      <c r="P187" s="104">
        <v>1.52E-2</v>
      </c>
      <c r="Q187" s="83"/>
      <c r="R187" s="83" t="s">
        <v>614</v>
      </c>
      <c r="S187" s="83" t="s">
        <v>614</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791</v>
      </c>
      <c r="G188" s="80"/>
      <c r="H188" s="83" t="s">
        <v>792</v>
      </c>
      <c r="I188" s="103" t="s">
        <v>729</v>
      </c>
      <c r="J188" s="103"/>
      <c r="K188" s="310">
        <v>4.6000000000000001E-4</v>
      </c>
      <c r="L188" s="310">
        <v>4.6000000000000001E-4</v>
      </c>
      <c r="M188" s="104">
        <v>5.2599999999999999E-4</v>
      </c>
      <c r="N188" s="104">
        <v>5.2599999999999999E-4</v>
      </c>
      <c r="O188" s="104">
        <v>5.2599999999999999E-4</v>
      </c>
      <c r="P188" s="104">
        <v>5.2599999999999999E-4</v>
      </c>
      <c r="Q188" s="83"/>
      <c r="R188" s="83" t="s">
        <v>793</v>
      </c>
      <c r="S188" s="83" t="s">
        <v>793</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794</v>
      </c>
      <c r="G189" s="80"/>
      <c r="H189" s="83" t="s">
        <v>795</v>
      </c>
      <c r="I189" s="103" t="s">
        <v>603</v>
      </c>
      <c r="J189" s="103"/>
      <c r="K189" s="310">
        <v>1.47E-4</v>
      </c>
      <c r="L189" s="310">
        <v>1.47E-4</v>
      </c>
      <c r="M189" s="104">
        <v>1.61E-2</v>
      </c>
      <c r="N189" s="104">
        <v>1.29E-2</v>
      </c>
      <c r="O189" s="104">
        <v>1.61E-2</v>
      </c>
      <c r="P189" s="104">
        <v>1.61E-2</v>
      </c>
      <c r="Q189" s="83"/>
      <c r="R189" s="83" t="s">
        <v>793</v>
      </c>
      <c r="S189" s="83" t="s">
        <v>793</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796</v>
      </c>
      <c r="G190" s="80"/>
      <c r="H190" s="83" t="s">
        <v>797</v>
      </c>
      <c r="I190" s="103" t="s">
        <v>798</v>
      </c>
      <c r="J190" s="103"/>
      <c r="K190" s="104">
        <v>3.375E-3</v>
      </c>
      <c r="L190" s="104">
        <v>3.375E-3</v>
      </c>
      <c r="M190" s="104">
        <v>4.2200000000000001E-2</v>
      </c>
      <c r="N190" s="104">
        <v>3.3799999999999997E-2</v>
      </c>
      <c r="O190" s="104">
        <v>4.2200000000000001E-2</v>
      </c>
      <c r="P190" s="104">
        <v>4.2200000000000001E-2</v>
      </c>
      <c r="Q190" s="83"/>
      <c r="R190" s="83" t="s">
        <v>793</v>
      </c>
      <c r="S190" s="83" t="s">
        <v>793</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799</v>
      </c>
      <c r="G191" s="80"/>
      <c r="H191" s="83" t="s">
        <v>800</v>
      </c>
      <c r="I191" s="103" t="s">
        <v>801</v>
      </c>
      <c r="J191" s="103"/>
      <c r="K191" s="83"/>
      <c r="L191" s="83"/>
      <c r="M191" s="104">
        <v>1.1E-4</v>
      </c>
      <c r="N191" s="104">
        <v>1.1E-4</v>
      </c>
      <c r="O191" s="104">
        <v>1.1E-4</v>
      </c>
      <c r="P191" s="104">
        <v>1.1E-4</v>
      </c>
      <c r="Q191" s="83"/>
      <c r="R191" s="83"/>
      <c r="S191" s="83" t="s">
        <v>614</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802</v>
      </c>
      <c r="G192" s="80"/>
      <c r="H192" s="83" t="s">
        <v>803</v>
      </c>
      <c r="I192" s="103" t="s">
        <v>603</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804</v>
      </c>
      <c r="G193" s="80"/>
      <c r="H193" s="83" t="s">
        <v>805</v>
      </c>
      <c r="I193" s="103" t="s">
        <v>2473</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614</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806</v>
      </c>
      <c r="G194" s="80"/>
      <c r="H194" s="83" t="s">
        <v>807</v>
      </c>
      <c r="I194" s="103" t="s">
        <v>808</v>
      </c>
      <c r="J194" s="103"/>
      <c r="K194" s="104">
        <v>40</v>
      </c>
      <c r="L194" s="104">
        <v>40</v>
      </c>
      <c r="M194" s="104">
        <v>5</v>
      </c>
      <c r="N194" s="104">
        <v>5</v>
      </c>
      <c r="O194" s="104">
        <v>5</v>
      </c>
      <c r="P194" s="104">
        <v>5</v>
      </c>
      <c r="Q194" s="83"/>
      <c r="R194" s="83" t="s">
        <v>614</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809</v>
      </c>
      <c r="G195" s="80"/>
      <c r="H195" s="83" t="s">
        <v>810</v>
      </c>
      <c r="I195" s="103" t="s">
        <v>811</v>
      </c>
      <c r="J195" s="103"/>
      <c r="K195" s="104">
        <v>100</v>
      </c>
      <c r="L195" s="104">
        <v>100</v>
      </c>
      <c r="M195" s="104">
        <v>100</v>
      </c>
      <c r="N195" s="104">
        <v>100</v>
      </c>
      <c r="O195" s="104">
        <v>100</v>
      </c>
      <c r="P195" s="104">
        <v>100</v>
      </c>
      <c r="Q195" s="83"/>
      <c r="R195" s="83" t="s">
        <v>614</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812</v>
      </c>
      <c r="G196" s="80"/>
      <c r="H196" s="83" t="s">
        <v>813</v>
      </c>
      <c r="I196" s="103" t="s">
        <v>811</v>
      </c>
      <c r="J196" s="103"/>
      <c r="K196" s="104">
        <v>100</v>
      </c>
      <c r="L196" s="104">
        <v>100</v>
      </c>
      <c r="M196" s="104">
        <v>100</v>
      </c>
      <c r="N196" s="104">
        <v>100</v>
      </c>
      <c r="O196" s="104">
        <v>100</v>
      </c>
      <c r="P196" s="104">
        <v>100</v>
      </c>
      <c r="Q196" s="83"/>
      <c r="R196" s="83" t="s">
        <v>614</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814</v>
      </c>
      <c r="G197" s="80"/>
      <c r="H197" s="298" t="s">
        <v>815</v>
      </c>
      <c r="I197" s="103"/>
      <c r="J197" s="103" t="s">
        <v>621</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816</v>
      </c>
      <c r="F198" s="75" t="s">
        <v>817</v>
      </c>
      <c r="G198" s="80"/>
      <c r="H198" s="83" t="s">
        <v>596</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818</v>
      </c>
      <c r="G199" s="80"/>
      <c r="H199" s="83" t="s">
        <v>819</v>
      </c>
      <c r="I199" s="103" t="s">
        <v>603</v>
      </c>
      <c r="J199" s="103"/>
      <c r="K199" s="104">
        <v>0.3</v>
      </c>
      <c r="L199" s="104">
        <v>0.3</v>
      </c>
      <c r="M199" s="104">
        <v>0.3</v>
      </c>
      <c r="N199" s="104">
        <v>0.3</v>
      </c>
      <c r="O199" s="104">
        <v>0.3</v>
      </c>
      <c r="P199" s="104">
        <v>0.3</v>
      </c>
      <c r="Q199" s="83"/>
      <c r="R199" s="83" t="s">
        <v>820</v>
      </c>
      <c r="S199" s="83" t="s">
        <v>820</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821</v>
      </c>
      <c r="G200" s="80"/>
      <c r="H200" s="83" t="s">
        <v>822</v>
      </c>
      <c r="I200" s="103" t="s">
        <v>603</v>
      </c>
      <c r="J200" s="103"/>
      <c r="K200" s="104">
        <v>0.25</v>
      </c>
      <c r="L200" s="104">
        <v>0.25</v>
      </c>
      <c r="M200" s="104">
        <v>0.25</v>
      </c>
      <c r="N200" s="104">
        <v>0.25</v>
      </c>
      <c r="O200" s="104">
        <v>0.25</v>
      </c>
      <c r="P200" s="104">
        <v>0.25</v>
      </c>
      <c r="Q200" s="83"/>
      <c r="R200" s="83" t="s">
        <v>820</v>
      </c>
      <c r="S200" s="83" t="s">
        <v>820</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823</v>
      </c>
      <c r="G201" s="80"/>
      <c r="H201" s="83" t="s">
        <v>824</v>
      </c>
      <c r="I201" s="103" t="s">
        <v>603</v>
      </c>
      <c r="J201" s="103"/>
      <c r="K201" s="104">
        <v>0.1</v>
      </c>
      <c r="L201" s="104">
        <v>0.1</v>
      </c>
      <c r="M201" s="104">
        <v>0.1</v>
      </c>
      <c r="N201" s="104">
        <v>0.1</v>
      </c>
      <c r="O201" s="104">
        <v>0.1</v>
      </c>
      <c r="P201" s="104">
        <v>0.1</v>
      </c>
      <c r="Q201" s="83"/>
      <c r="R201" s="83" t="s">
        <v>820</v>
      </c>
      <c r="S201" s="83" t="s">
        <v>820</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825</v>
      </c>
      <c r="G202" s="80"/>
      <c r="H202" s="83" t="s">
        <v>826</v>
      </c>
      <c r="I202" s="103" t="s">
        <v>648</v>
      </c>
      <c r="J202" s="103"/>
      <c r="K202" s="104">
        <v>7.0000000000000001E-3</v>
      </c>
      <c r="L202" s="104">
        <v>7.0000000000000001E-3</v>
      </c>
      <c r="M202" s="104">
        <v>7.0000000000000001E-3</v>
      </c>
      <c r="N202" s="104">
        <v>7.0000000000000001E-3</v>
      </c>
      <c r="O202" s="104">
        <v>7.0000000000000001E-3</v>
      </c>
      <c r="P202" s="104">
        <v>7.0000000000000001E-3</v>
      </c>
      <c r="Q202" s="83"/>
      <c r="R202" s="83" t="s">
        <v>820</v>
      </c>
      <c r="S202" s="83" t="s">
        <v>820</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827</v>
      </c>
      <c r="G203" s="80"/>
      <c r="H203" s="83" t="s">
        <v>828</v>
      </c>
      <c r="I203" s="103" t="s">
        <v>648</v>
      </c>
      <c r="J203" s="103"/>
      <c r="K203" s="104">
        <v>5.0000000000000001E-3</v>
      </c>
      <c r="L203" s="104">
        <v>5.0000000000000001E-3</v>
      </c>
      <c r="M203" s="104">
        <v>5.0000000000000001E-3</v>
      </c>
      <c r="N203" s="104">
        <v>5.0000000000000001E-3</v>
      </c>
      <c r="O203" s="104">
        <v>5.0000000000000001E-3</v>
      </c>
      <c r="P203" s="104">
        <v>5.0000000000000001E-3</v>
      </c>
      <c r="Q203" s="83"/>
      <c r="R203" s="83" t="s">
        <v>820</v>
      </c>
      <c r="S203" s="83" t="s">
        <v>820</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829</v>
      </c>
      <c r="G204" s="80"/>
      <c r="H204" s="83" t="s">
        <v>830</v>
      </c>
      <c r="I204" s="103" t="s">
        <v>603</v>
      </c>
      <c r="J204" s="103"/>
      <c r="K204" s="104">
        <v>0.35</v>
      </c>
      <c r="L204" s="104">
        <v>0.35</v>
      </c>
      <c r="M204" s="104">
        <v>0.35</v>
      </c>
      <c r="N204" s="104">
        <v>0.35</v>
      </c>
      <c r="O204" s="104">
        <v>0.35</v>
      </c>
      <c r="P204" s="104">
        <v>0.35</v>
      </c>
      <c r="Q204" s="83"/>
      <c r="R204" s="83" t="s">
        <v>820</v>
      </c>
      <c r="S204" s="83" t="s">
        <v>820</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831</v>
      </c>
      <c r="G205" s="80"/>
      <c r="H205" s="83" t="s">
        <v>832</v>
      </c>
      <c r="I205" s="103" t="s">
        <v>603</v>
      </c>
      <c r="J205" s="103"/>
      <c r="K205" s="104">
        <v>0.1</v>
      </c>
      <c r="L205" s="104">
        <v>0.1</v>
      </c>
      <c r="M205" s="104">
        <v>0.1</v>
      </c>
      <c r="N205" s="104">
        <v>0.1</v>
      </c>
      <c r="O205" s="104">
        <v>0.1</v>
      </c>
      <c r="P205" s="104">
        <v>0.1</v>
      </c>
      <c r="Q205" s="83"/>
      <c r="R205" s="83" t="s">
        <v>778</v>
      </c>
      <c r="S205" s="83" t="s">
        <v>820</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833</v>
      </c>
      <c r="G206" s="80"/>
      <c r="H206" s="298" t="s">
        <v>834</v>
      </c>
      <c r="I206" s="103"/>
      <c r="J206" s="103" t="s">
        <v>621</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835</v>
      </c>
      <c r="F207" s="75" t="s">
        <v>836</v>
      </c>
      <c r="G207" s="80"/>
      <c r="H207" s="83" t="s">
        <v>596</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837</v>
      </c>
      <c r="G208" s="80"/>
      <c r="H208" s="83" t="s">
        <v>838</v>
      </c>
      <c r="I208" s="103" t="s">
        <v>603</v>
      </c>
      <c r="J208" s="103"/>
      <c r="K208" s="104">
        <v>0.05</v>
      </c>
      <c r="L208" s="104">
        <v>0.05</v>
      </c>
      <c r="M208" s="104">
        <v>0.05</v>
      </c>
      <c r="N208" s="104">
        <v>0.05</v>
      </c>
      <c r="O208" s="104">
        <v>0.05</v>
      </c>
      <c r="P208" s="104">
        <v>0.05</v>
      </c>
      <c r="Q208" s="83"/>
      <c r="R208" s="83" t="s">
        <v>839</v>
      </c>
      <c r="S208" s="83" t="s">
        <v>839</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840</v>
      </c>
      <c r="G209" s="80"/>
      <c r="H209" s="83" t="s">
        <v>841</v>
      </c>
      <c r="I209" s="103" t="s">
        <v>603</v>
      </c>
      <c r="J209" s="103"/>
      <c r="K209" s="104">
        <v>0.85</v>
      </c>
      <c r="L209" s="104">
        <v>0.85</v>
      </c>
      <c r="M209" s="104">
        <v>0.85</v>
      </c>
      <c r="N209" s="104">
        <v>0.85</v>
      </c>
      <c r="O209" s="104">
        <v>0.85</v>
      </c>
      <c r="P209" s="104">
        <v>0.85</v>
      </c>
      <c r="Q209" s="83"/>
      <c r="R209" s="83" t="s">
        <v>839</v>
      </c>
      <c r="S209" s="83" t="s">
        <v>839</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842</v>
      </c>
      <c r="G210" s="80"/>
      <c r="H210" s="83" t="s">
        <v>843</v>
      </c>
      <c r="I210" s="103" t="s">
        <v>603</v>
      </c>
      <c r="J210" s="103"/>
      <c r="K210" s="104">
        <v>5.5</v>
      </c>
      <c r="L210" s="104">
        <v>5.5</v>
      </c>
      <c r="M210" s="104">
        <v>5.5</v>
      </c>
      <c r="N210" s="104">
        <v>5.5</v>
      </c>
      <c r="O210" s="104">
        <v>5.5</v>
      </c>
      <c r="P210" s="104">
        <v>5.5</v>
      </c>
      <c r="Q210" s="83"/>
      <c r="R210" s="83" t="s">
        <v>839</v>
      </c>
      <c r="S210" s="83" t="s">
        <v>839</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844</v>
      </c>
      <c r="G211" s="80"/>
      <c r="H211" s="83" t="s">
        <v>845</v>
      </c>
      <c r="I211" s="103" t="s">
        <v>603</v>
      </c>
      <c r="J211" s="103"/>
      <c r="K211" s="104">
        <v>0.17799999999999999</v>
      </c>
      <c r="L211" s="104">
        <v>0.17799999999999999</v>
      </c>
      <c r="M211" s="104">
        <v>0.17799999999999999</v>
      </c>
      <c r="N211" s="104">
        <v>0.17799999999999999</v>
      </c>
      <c r="O211" s="104">
        <v>0.17799999999999999</v>
      </c>
      <c r="P211" s="104">
        <v>0.17799999999999999</v>
      </c>
      <c r="Q211" s="83"/>
      <c r="R211" s="83" t="s">
        <v>839</v>
      </c>
      <c r="S211" s="83" t="s">
        <v>839</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846</v>
      </c>
      <c r="G212" s="80"/>
      <c r="H212" s="83" t="s">
        <v>847</v>
      </c>
      <c r="I212" s="103" t="s">
        <v>676</v>
      </c>
      <c r="J212" s="103"/>
      <c r="K212" s="104">
        <v>0.92</v>
      </c>
      <c r="L212" s="104">
        <v>0.92</v>
      </c>
      <c r="M212" s="104">
        <v>0.92</v>
      </c>
      <c r="N212" s="104">
        <v>0.92</v>
      </c>
      <c r="O212" s="104">
        <v>0.92</v>
      </c>
      <c r="P212" s="104">
        <v>0.92</v>
      </c>
      <c r="Q212" s="83"/>
      <c r="R212" s="83" t="s">
        <v>730</v>
      </c>
      <c r="S212" s="83" t="s">
        <v>730</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848</v>
      </c>
      <c r="G213" s="80"/>
      <c r="H213" s="83" t="s">
        <v>849</v>
      </c>
      <c r="I213" s="103" t="s">
        <v>603</v>
      </c>
      <c r="J213" s="103"/>
      <c r="K213" s="104">
        <v>1</v>
      </c>
      <c r="L213" s="104">
        <v>1</v>
      </c>
      <c r="M213" s="104">
        <v>1</v>
      </c>
      <c r="N213" s="104">
        <v>1</v>
      </c>
      <c r="O213" s="104">
        <v>1</v>
      </c>
      <c r="P213" s="104">
        <v>1</v>
      </c>
      <c r="Q213" s="83"/>
      <c r="R213" s="83" t="s">
        <v>793</v>
      </c>
      <c r="S213" s="83" t="s">
        <v>793</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850</v>
      </c>
      <c r="G214" s="80"/>
      <c r="H214" s="83" t="s">
        <v>851</v>
      </c>
      <c r="I214" s="103" t="s">
        <v>603</v>
      </c>
      <c r="J214" s="103"/>
      <c r="K214" s="104">
        <v>0.6</v>
      </c>
      <c r="L214" s="104">
        <v>0.6</v>
      </c>
      <c r="M214" s="104">
        <v>0.6</v>
      </c>
      <c r="N214" s="104">
        <v>0.6</v>
      </c>
      <c r="O214" s="104">
        <v>0.6</v>
      </c>
      <c r="P214" s="104">
        <v>0.6</v>
      </c>
      <c r="Q214" s="83"/>
      <c r="R214" s="83" t="s">
        <v>793</v>
      </c>
      <c r="S214" s="83" t="s">
        <v>793</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852</v>
      </c>
      <c r="G215" s="80"/>
      <c r="H215" s="83" t="s">
        <v>853</v>
      </c>
      <c r="I215" s="103" t="s">
        <v>603</v>
      </c>
      <c r="J215" s="103"/>
      <c r="K215" s="104">
        <v>0.25</v>
      </c>
      <c r="L215" s="104">
        <v>0.25</v>
      </c>
      <c r="M215" s="104">
        <v>0.25</v>
      </c>
      <c r="N215" s="104">
        <v>0.25</v>
      </c>
      <c r="O215" s="104">
        <v>0.25</v>
      </c>
      <c r="P215" s="104">
        <v>0.25</v>
      </c>
      <c r="Q215" s="83"/>
      <c r="R215" s="83" t="s">
        <v>793</v>
      </c>
      <c r="S215" s="83" t="s">
        <v>793</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854</v>
      </c>
      <c r="G216" s="80"/>
      <c r="H216" s="83" t="s">
        <v>855</v>
      </c>
      <c r="I216" s="103" t="s">
        <v>603</v>
      </c>
      <c r="J216" s="103"/>
      <c r="K216" s="104">
        <v>0.9</v>
      </c>
      <c r="L216" s="104">
        <v>0.9</v>
      </c>
      <c r="M216" s="104">
        <v>0.9</v>
      </c>
      <c r="N216" s="104">
        <v>0.9</v>
      </c>
      <c r="O216" s="104">
        <v>0.9</v>
      </c>
      <c r="P216" s="104">
        <v>0.9</v>
      </c>
      <c r="Q216" s="83"/>
      <c r="R216" s="83" t="s">
        <v>856</v>
      </c>
      <c r="S216" s="83" t="s">
        <v>856</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857</v>
      </c>
      <c r="G217" s="80"/>
      <c r="H217" s="298" t="s">
        <v>858</v>
      </c>
      <c r="I217" s="103"/>
      <c r="J217" s="103" t="s">
        <v>621</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859</v>
      </c>
      <c r="F218" s="75" t="s">
        <v>860</v>
      </c>
      <c r="G218" s="80"/>
      <c r="H218" s="83" t="s">
        <v>861</v>
      </c>
      <c r="I218" s="103" t="s">
        <v>633</v>
      </c>
      <c r="J218" s="103"/>
      <c r="K218" s="104">
        <v>90</v>
      </c>
      <c r="L218" s="104">
        <v>90</v>
      </c>
      <c r="M218" s="104">
        <v>0</v>
      </c>
      <c r="N218" s="104">
        <v>0</v>
      </c>
      <c r="O218" s="104">
        <v>0</v>
      </c>
      <c r="P218" s="104">
        <v>0</v>
      </c>
      <c r="Q218" s="83"/>
      <c r="R218" s="83" t="s">
        <v>862</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863</v>
      </c>
      <c r="G219" s="80"/>
      <c r="H219" s="83" t="s">
        <v>864</v>
      </c>
      <c r="I219" s="103" t="s">
        <v>633</v>
      </c>
      <c r="J219" s="103"/>
      <c r="K219" s="104">
        <v>150</v>
      </c>
      <c r="L219" s="104">
        <v>150</v>
      </c>
      <c r="M219" s="104">
        <v>285</v>
      </c>
      <c r="N219" s="104">
        <v>285</v>
      </c>
      <c r="O219" s="104">
        <v>285</v>
      </c>
      <c r="P219" s="104">
        <v>285</v>
      </c>
      <c r="Q219" s="83"/>
      <c r="R219" s="83" t="s">
        <v>865</v>
      </c>
      <c r="S219" s="83" t="s">
        <v>865</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866</v>
      </c>
      <c r="G220" s="80"/>
      <c r="H220" s="83" t="s">
        <v>867</v>
      </c>
      <c r="I220" s="103" t="s">
        <v>603</v>
      </c>
      <c r="J220" s="103"/>
      <c r="K220" s="104">
        <v>1.304</v>
      </c>
      <c r="L220" s="104">
        <v>1.304</v>
      </c>
      <c r="M220" s="104">
        <v>2.2000000000000002</v>
      </c>
      <c r="N220" s="104">
        <v>2.2000000000000002</v>
      </c>
      <c r="O220" s="104">
        <v>2.2000000000000002</v>
      </c>
      <c r="P220" s="104">
        <v>2.2000000000000002</v>
      </c>
      <c r="Q220" s="83"/>
      <c r="R220" s="83" t="s">
        <v>865</v>
      </c>
      <c r="S220" s="83" t="s">
        <v>865</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868</v>
      </c>
      <c r="G221" s="80"/>
      <c r="H221" s="83" t="s">
        <v>867</v>
      </c>
      <c r="I221" s="103" t="s">
        <v>603</v>
      </c>
      <c r="J221" s="103"/>
      <c r="K221" s="104">
        <v>2.625</v>
      </c>
      <c r="L221" s="104">
        <v>2.625</v>
      </c>
      <c r="M221" s="104">
        <v>1.77</v>
      </c>
      <c r="N221" s="104">
        <v>1.77</v>
      </c>
      <c r="O221" s="104">
        <v>1.77</v>
      </c>
      <c r="P221" s="104">
        <v>1.77</v>
      </c>
      <c r="Q221" s="83"/>
      <c r="R221" s="83" t="s">
        <v>865</v>
      </c>
      <c r="S221" s="83" t="s">
        <v>865</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869</v>
      </c>
      <c r="G222" s="80"/>
      <c r="H222" s="83" t="s">
        <v>870</v>
      </c>
      <c r="I222" s="103" t="s">
        <v>603</v>
      </c>
      <c r="J222" s="103"/>
      <c r="K222" s="104">
        <v>0.33</v>
      </c>
      <c r="L222" s="104">
        <v>0.33</v>
      </c>
      <c r="M222" s="104">
        <v>0.33</v>
      </c>
      <c r="N222" s="104">
        <v>0.33</v>
      </c>
      <c r="O222" s="104">
        <v>0.33</v>
      </c>
      <c r="P222" s="104">
        <v>0.33</v>
      </c>
      <c r="Q222" s="83"/>
      <c r="R222" s="83" t="s">
        <v>865</v>
      </c>
      <c r="S222" s="83" t="s">
        <v>865</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871</v>
      </c>
      <c r="G223" s="80"/>
      <c r="H223" s="83" t="s">
        <v>872</v>
      </c>
      <c r="I223" s="103" t="s">
        <v>873</v>
      </c>
      <c r="J223" s="103"/>
      <c r="K223" s="104">
        <v>1.43</v>
      </c>
      <c r="L223" s="104">
        <v>1.43</v>
      </c>
      <c r="M223" s="104">
        <v>1.8</v>
      </c>
      <c r="N223" s="104">
        <v>1.8</v>
      </c>
      <c r="O223" s="104">
        <v>1.8</v>
      </c>
      <c r="P223" s="104">
        <v>1.8</v>
      </c>
      <c r="Q223" s="83"/>
      <c r="R223" s="83" t="s">
        <v>865</v>
      </c>
      <c r="S223" s="83" t="s">
        <v>865</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874</v>
      </c>
      <c r="G224" s="80"/>
      <c r="H224" s="83" t="s">
        <v>875</v>
      </c>
      <c r="I224" s="103" t="s">
        <v>603</v>
      </c>
      <c r="J224" s="103"/>
      <c r="K224" s="104">
        <v>3.38</v>
      </c>
      <c r="L224" s="104">
        <v>3.38</v>
      </c>
      <c r="M224" s="104">
        <v>2.42</v>
      </c>
      <c r="N224" s="104">
        <v>2.42</v>
      </c>
      <c r="O224" s="104">
        <v>2.42</v>
      </c>
      <c r="P224" s="104">
        <v>2.42</v>
      </c>
      <c r="Q224" s="83"/>
      <c r="R224" s="83" t="s">
        <v>865</v>
      </c>
      <c r="S224" s="83" t="s">
        <v>865</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876</v>
      </c>
      <c r="G225" s="80"/>
      <c r="H225" s="83" t="s">
        <v>877</v>
      </c>
      <c r="I225" s="103" t="s">
        <v>603</v>
      </c>
      <c r="J225" s="103"/>
      <c r="K225" s="104">
        <v>0.91</v>
      </c>
      <c r="L225" s="104">
        <v>0.91</v>
      </c>
      <c r="M225" s="104">
        <v>1.1599999999999999</v>
      </c>
      <c r="N225" s="104">
        <v>1.1599999999999999</v>
      </c>
      <c r="O225" s="104">
        <v>1.1599999999999999</v>
      </c>
      <c r="P225" s="104">
        <v>1.1599999999999999</v>
      </c>
      <c r="Q225" s="83"/>
      <c r="R225" s="83" t="s">
        <v>865</v>
      </c>
      <c r="S225" s="83" t="s">
        <v>865</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878</v>
      </c>
      <c r="G226" s="80"/>
      <c r="H226" s="83" t="s">
        <v>879</v>
      </c>
      <c r="I226" s="103" t="s">
        <v>880</v>
      </c>
      <c r="J226" s="103"/>
      <c r="K226" s="104">
        <v>4.33</v>
      </c>
      <c r="L226" s="104">
        <v>4.33</v>
      </c>
      <c r="M226" s="104">
        <v>4.1100000000000003</v>
      </c>
      <c r="N226" s="104">
        <v>4.1100000000000003</v>
      </c>
      <c r="O226" s="104">
        <v>4.1100000000000003</v>
      </c>
      <c r="P226" s="104">
        <v>4.1100000000000003</v>
      </c>
      <c r="Q226" s="83"/>
      <c r="R226" s="83" t="s">
        <v>865</v>
      </c>
      <c r="S226" s="83" t="s">
        <v>865</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881</v>
      </c>
      <c r="G227" s="80"/>
      <c r="H227" s="83" t="s">
        <v>882</v>
      </c>
      <c r="I227" s="103" t="s">
        <v>603</v>
      </c>
      <c r="J227" s="103"/>
      <c r="K227" s="104">
        <v>4.37</v>
      </c>
      <c r="L227" s="104">
        <v>4.37</v>
      </c>
      <c r="M227" s="104">
        <v>343.5</v>
      </c>
      <c r="N227" s="104">
        <v>343.5</v>
      </c>
      <c r="O227" s="104">
        <v>343.5</v>
      </c>
      <c r="P227" s="104">
        <v>343.5</v>
      </c>
      <c r="Q227" s="83"/>
      <c r="R227" s="83" t="s">
        <v>865</v>
      </c>
      <c r="S227" s="83" t="s">
        <v>865</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883</v>
      </c>
      <c r="G228" s="80"/>
      <c r="H228" s="83" t="s">
        <v>884</v>
      </c>
      <c r="I228" s="103" t="s">
        <v>603</v>
      </c>
      <c r="J228" s="103"/>
      <c r="K228" s="104">
        <v>0.96499999999999997</v>
      </c>
      <c r="L228" s="104">
        <v>0.96499999999999997</v>
      </c>
      <c r="M228" s="104">
        <v>1.6400000000000001E-2</v>
      </c>
      <c r="N228" s="104">
        <v>1.6400000000000001E-2</v>
      </c>
      <c r="O228" s="104">
        <v>1.6400000000000001E-2</v>
      </c>
      <c r="P228" s="104">
        <v>1.6400000000000001E-2</v>
      </c>
      <c r="Q228" s="83"/>
      <c r="R228" s="83" t="s">
        <v>865</v>
      </c>
      <c r="S228" s="83" t="s">
        <v>865</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885</v>
      </c>
      <c r="G229" s="80"/>
      <c r="H229" s="83" t="s">
        <v>886</v>
      </c>
      <c r="I229" s="103" t="s">
        <v>873</v>
      </c>
      <c r="J229" s="103"/>
      <c r="K229" s="104">
        <v>0.14499999999999999</v>
      </c>
      <c r="L229" s="104">
        <v>0.14499999999999999</v>
      </c>
      <c r="M229" s="104">
        <v>0.13400000000000001</v>
      </c>
      <c r="N229" s="104">
        <v>0.13400000000000001</v>
      </c>
      <c r="O229" s="104">
        <v>0.13400000000000001</v>
      </c>
      <c r="P229" s="104">
        <v>0.13400000000000001</v>
      </c>
      <c r="Q229" s="83"/>
      <c r="R229" s="83" t="s">
        <v>865</v>
      </c>
      <c r="S229" s="83" t="s">
        <v>865</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887</v>
      </c>
      <c r="G230" s="80"/>
      <c r="H230" s="83" t="s">
        <v>888</v>
      </c>
      <c r="I230" s="103" t="s">
        <v>603</v>
      </c>
      <c r="J230" s="103"/>
      <c r="K230" s="104">
        <v>4.5599999999999996</v>
      </c>
      <c r="L230" s="104">
        <v>4.5599999999999996</v>
      </c>
      <c r="M230" s="104">
        <v>6.22</v>
      </c>
      <c r="N230" s="104">
        <v>6.22</v>
      </c>
      <c r="O230" s="104">
        <v>6.22</v>
      </c>
      <c r="P230" s="104">
        <v>6.22</v>
      </c>
      <c r="Q230" s="83"/>
      <c r="R230" s="83" t="s">
        <v>865</v>
      </c>
      <c r="S230" s="83" t="s">
        <v>865</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889</v>
      </c>
      <c r="G231" s="80"/>
      <c r="H231" s="83" t="s">
        <v>884</v>
      </c>
      <c r="I231" s="103" t="s">
        <v>631</v>
      </c>
      <c r="J231" s="103"/>
      <c r="K231" s="104">
        <v>0.9</v>
      </c>
      <c r="L231" s="104">
        <v>0.9</v>
      </c>
      <c r="M231" s="104">
        <v>0.747</v>
      </c>
      <c r="N231" s="104">
        <v>0.747</v>
      </c>
      <c r="O231" s="104">
        <v>0.747</v>
      </c>
      <c r="P231" s="104">
        <v>0.747</v>
      </c>
      <c r="Q231" s="83"/>
      <c r="R231" s="83" t="s">
        <v>865</v>
      </c>
      <c r="S231" s="83" t="s">
        <v>865</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890</v>
      </c>
      <c r="F232" s="75" t="s">
        <v>891</v>
      </c>
      <c r="G232" s="80"/>
      <c r="H232" s="83" t="s">
        <v>892</v>
      </c>
      <c r="I232" s="103" t="s">
        <v>603</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893</v>
      </c>
      <c r="F233" s="75" t="s">
        <v>802</v>
      </c>
      <c r="G233" s="80"/>
      <c r="H233" s="83" t="s">
        <v>894</v>
      </c>
      <c r="I233" s="103" t="s">
        <v>603</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895</v>
      </c>
      <c r="G234" s="80"/>
      <c r="H234" s="298" t="s">
        <v>896</v>
      </c>
      <c r="I234" s="103"/>
      <c r="J234" s="103" t="s">
        <v>621</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897</v>
      </c>
      <c r="F235" s="75" t="s">
        <v>898</v>
      </c>
      <c r="G235" s="80"/>
      <c r="H235" s="83" t="s">
        <v>899</v>
      </c>
      <c r="I235" s="103" t="s">
        <v>771</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900</v>
      </c>
      <c r="G236" s="80"/>
      <c r="H236" s="83" t="s">
        <v>901</v>
      </c>
      <c r="I236" s="103" t="s">
        <v>633</v>
      </c>
      <c r="J236" s="103"/>
      <c r="K236" s="104">
        <v>2</v>
      </c>
      <c r="L236" s="104">
        <v>2</v>
      </c>
      <c r="M236" s="104">
        <v>4</v>
      </c>
      <c r="N236" s="104">
        <v>4</v>
      </c>
      <c r="O236" s="104">
        <v>4</v>
      </c>
      <c r="P236" s="104">
        <v>4</v>
      </c>
      <c r="Q236" s="83"/>
      <c r="R236" s="83" t="s">
        <v>778</v>
      </c>
      <c r="S236" s="83" t="s">
        <v>902</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903</v>
      </c>
      <c r="G237" s="80"/>
      <c r="H237" s="83" t="s">
        <v>904</v>
      </c>
      <c r="I237" s="103" t="s">
        <v>633</v>
      </c>
      <c r="J237" s="103"/>
      <c r="K237" s="104">
        <v>22</v>
      </c>
      <c r="L237" s="104">
        <v>22</v>
      </c>
      <c r="M237" s="104">
        <v>30</v>
      </c>
      <c r="N237" s="104">
        <v>30</v>
      </c>
      <c r="O237" s="104">
        <v>30</v>
      </c>
      <c r="P237" s="104">
        <v>30</v>
      </c>
      <c r="Q237" s="83"/>
      <c r="R237" s="83" t="s">
        <v>778</v>
      </c>
      <c r="S237" s="83" t="s">
        <v>902</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905</v>
      </c>
      <c r="G238" s="80"/>
      <c r="H238" s="83" t="s">
        <v>906</v>
      </c>
      <c r="I238" s="103" t="s">
        <v>603</v>
      </c>
      <c r="J238" s="103"/>
      <c r="K238" s="104">
        <v>1</v>
      </c>
      <c r="L238" s="104">
        <v>1</v>
      </c>
      <c r="M238" s="104">
        <v>0.6</v>
      </c>
      <c r="N238" s="104">
        <v>0.6</v>
      </c>
      <c r="O238" s="104">
        <v>0.6</v>
      </c>
      <c r="P238" s="104">
        <v>0.6</v>
      </c>
      <c r="Q238" s="83"/>
      <c r="R238" s="83" t="s">
        <v>778</v>
      </c>
      <c r="S238" s="83" t="s">
        <v>902</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907</v>
      </c>
      <c r="G239" s="80"/>
      <c r="H239" s="83" t="s">
        <v>908</v>
      </c>
      <c r="I239" s="103" t="s">
        <v>603</v>
      </c>
      <c r="J239" s="103"/>
      <c r="K239" s="83"/>
      <c r="L239" s="83"/>
      <c r="M239" s="104">
        <v>0.6</v>
      </c>
      <c r="N239" s="104">
        <v>0.6</v>
      </c>
      <c r="O239" s="104">
        <v>0.6</v>
      </c>
      <c r="P239" s="104">
        <v>0.105</v>
      </c>
      <c r="Q239" s="83"/>
      <c r="R239" s="83"/>
      <c r="S239" s="83" t="s">
        <v>902</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909</v>
      </c>
      <c r="G240" s="80"/>
      <c r="H240" s="83" t="s">
        <v>910</v>
      </c>
      <c r="I240" s="103" t="s">
        <v>676</v>
      </c>
      <c r="J240" s="103"/>
      <c r="K240" s="104">
        <v>0.94</v>
      </c>
      <c r="L240" s="104">
        <v>0.94</v>
      </c>
      <c r="M240" s="104">
        <v>0.94</v>
      </c>
      <c r="N240" s="104">
        <v>0.94</v>
      </c>
      <c r="O240" s="104">
        <v>0.94</v>
      </c>
      <c r="P240" s="104">
        <v>0.94</v>
      </c>
      <c r="Q240" s="83"/>
      <c r="R240" s="83" t="s">
        <v>730</v>
      </c>
      <c r="S240" s="83" t="s">
        <v>730</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911</v>
      </c>
      <c r="G241" s="80"/>
      <c r="H241" s="83" t="s">
        <v>912</v>
      </c>
      <c r="I241" s="103" t="s">
        <v>697</v>
      </c>
      <c r="J241" s="103"/>
      <c r="K241" s="104">
        <v>4.7</v>
      </c>
      <c r="L241" s="104">
        <v>4.7</v>
      </c>
      <c r="M241" s="104">
        <v>3.1</v>
      </c>
      <c r="N241" s="104">
        <v>3.1</v>
      </c>
      <c r="O241" s="104">
        <v>3.1</v>
      </c>
      <c r="P241" s="104">
        <v>3.1</v>
      </c>
      <c r="Q241" s="83"/>
      <c r="R241" s="83" t="s">
        <v>913</v>
      </c>
      <c r="S241" s="83" t="s">
        <v>614</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914</v>
      </c>
      <c r="G242" s="80"/>
      <c r="H242" s="83" t="s">
        <v>915</v>
      </c>
      <c r="I242" s="103" t="s">
        <v>603</v>
      </c>
      <c r="J242" s="103"/>
      <c r="K242" s="104">
        <v>1.17</v>
      </c>
      <c r="L242" s="104">
        <v>1.17</v>
      </c>
      <c r="M242" s="104">
        <v>1.17</v>
      </c>
      <c r="N242" s="104">
        <v>1.17</v>
      </c>
      <c r="O242" s="104">
        <v>1.17</v>
      </c>
      <c r="P242" s="104">
        <v>1.17</v>
      </c>
      <c r="Q242" s="83"/>
      <c r="R242" s="83" t="s">
        <v>778</v>
      </c>
      <c r="S242" s="83" t="s">
        <v>652</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916</v>
      </c>
      <c r="G243" s="80"/>
      <c r="H243" s="83" t="s">
        <v>658</v>
      </c>
      <c r="I243" s="103" t="s">
        <v>603</v>
      </c>
      <c r="J243" s="103"/>
      <c r="K243" s="104">
        <v>0.77</v>
      </c>
      <c r="L243" s="104">
        <v>0.77</v>
      </c>
      <c r="M243" s="83"/>
      <c r="N243" s="83"/>
      <c r="O243" s="83"/>
      <c r="P243" s="83"/>
      <c r="Q243" s="83"/>
      <c r="R243" s="83" t="s">
        <v>778</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917</v>
      </c>
      <c r="G244" s="80"/>
      <c r="H244" s="83" t="s">
        <v>658</v>
      </c>
      <c r="I244" s="103" t="s">
        <v>603</v>
      </c>
      <c r="J244" s="103"/>
      <c r="K244" s="104">
        <v>0</v>
      </c>
      <c r="L244" s="104">
        <v>0</v>
      </c>
      <c r="M244" s="83"/>
      <c r="N244" s="83"/>
      <c r="O244" s="83"/>
      <c r="P244" s="83"/>
      <c r="Q244" s="83"/>
      <c r="R244" s="83" t="s">
        <v>778</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918</v>
      </c>
      <c r="G245" s="80"/>
      <c r="H245" s="83" t="s">
        <v>658</v>
      </c>
      <c r="I245" s="103" t="s">
        <v>603</v>
      </c>
      <c r="J245" s="103"/>
      <c r="K245" s="104">
        <v>0.4</v>
      </c>
      <c r="L245" s="104">
        <v>0.4</v>
      </c>
      <c r="M245" s="104">
        <v>0.04</v>
      </c>
      <c r="N245" s="104">
        <v>0.04</v>
      </c>
      <c r="O245" s="104">
        <v>0.04</v>
      </c>
      <c r="P245" s="104">
        <v>0.04</v>
      </c>
      <c r="Q245" s="83"/>
      <c r="R245" s="83" t="s">
        <v>778</v>
      </c>
      <c r="S245" s="83" t="s">
        <v>652</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919</v>
      </c>
      <c r="G246" s="80"/>
      <c r="H246" s="83" t="s">
        <v>658</v>
      </c>
      <c r="I246" s="103" t="s">
        <v>603</v>
      </c>
      <c r="J246" s="103"/>
      <c r="K246" s="104">
        <v>30</v>
      </c>
      <c r="L246" s="104">
        <v>30</v>
      </c>
      <c r="M246" s="104">
        <v>90</v>
      </c>
      <c r="N246" s="104">
        <v>90</v>
      </c>
      <c r="O246" s="104">
        <v>90</v>
      </c>
      <c r="P246" s="104">
        <v>90</v>
      </c>
      <c r="Q246" s="83"/>
      <c r="R246" s="83" t="s">
        <v>652</v>
      </c>
      <c r="S246" s="83" t="s">
        <v>652</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920</v>
      </c>
      <c r="G247" s="80"/>
      <c r="H247" s="83" t="s">
        <v>921</v>
      </c>
      <c r="I247" s="103" t="s">
        <v>922</v>
      </c>
      <c r="J247" s="103"/>
      <c r="K247" s="104">
        <v>0.3</v>
      </c>
      <c r="L247" s="104">
        <v>0.3</v>
      </c>
      <c r="M247" s="104">
        <v>0.42</v>
      </c>
      <c r="N247" s="104">
        <v>0.42</v>
      </c>
      <c r="O247" s="104">
        <v>0.42</v>
      </c>
      <c r="P247" s="104">
        <v>0.42</v>
      </c>
      <c r="Q247" s="83"/>
      <c r="R247" s="83" t="s">
        <v>652</v>
      </c>
      <c r="S247" s="83" t="s">
        <v>652</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923</v>
      </c>
      <c r="G248" s="80"/>
      <c r="H248" s="83" t="s">
        <v>924</v>
      </c>
      <c r="I248" s="103" t="s">
        <v>922</v>
      </c>
      <c r="J248" s="103"/>
      <c r="K248" s="104">
        <v>0.41</v>
      </c>
      <c r="L248" s="104">
        <v>0.41</v>
      </c>
      <c r="M248" s="104">
        <v>0.57999999999999996</v>
      </c>
      <c r="N248" s="104">
        <v>0.57999999999999996</v>
      </c>
      <c r="O248" s="104">
        <v>0.57999999999999996</v>
      </c>
      <c r="P248" s="104">
        <v>0.57999999999999996</v>
      </c>
      <c r="Q248" s="83"/>
      <c r="R248" s="83" t="s">
        <v>925</v>
      </c>
      <c r="S248" s="83" t="s">
        <v>925</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926</v>
      </c>
      <c r="G249" s="80"/>
      <c r="H249" s="83" t="s">
        <v>927</v>
      </c>
      <c r="I249" s="103" t="s">
        <v>633</v>
      </c>
      <c r="J249" s="103"/>
      <c r="K249" s="104">
        <v>7.0999999999999994E-2</v>
      </c>
      <c r="L249" s="104">
        <v>7.0999999999999994E-2</v>
      </c>
      <c r="M249" s="104">
        <v>3.5999999999999997E-2</v>
      </c>
      <c r="N249" s="104">
        <v>3.5999999999999997E-2</v>
      </c>
      <c r="O249" s="104">
        <v>3.5999999999999997E-2</v>
      </c>
      <c r="P249" s="104">
        <v>3.5999999999999997E-2</v>
      </c>
      <c r="Q249" s="83"/>
      <c r="R249" s="83" t="s">
        <v>925</v>
      </c>
      <c r="S249" s="83" t="s">
        <v>925</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928</v>
      </c>
      <c r="G250" s="80"/>
      <c r="H250" s="83" t="s">
        <v>929</v>
      </c>
      <c r="I250" s="103" t="s">
        <v>676</v>
      </c>
      <c r="J250" s="103"/>
      <c r="K250" s="104">
        <v>4.4999999999999998E-2</v>
      </c>
      <c r="L250" s="104">
        <v>4.4999999999999998E-2</v>
      </c>
      <c r="M250" s="104">
        <v>3.2000000000000001E-2</v>
      </c>
      <c r="N250" s="104">
        <v>3.2000000000000001E-2</v>
      </c>
      <c r="O250" s="104">
        <v>3.2000000000000001E-2</v>
      </c>
      <c r="P250" s="104">
        <v>3.2000000000000001E-2</v>
      </c>
      <c r="Q250" s="83"/>
      <c r="R250" s="83" t="s">
        <v>913</v>
      </c>
      <c r="S250" s="83" t="s">
        <v>925</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930</v>
      </c>
      <c r="G251" s="80"/>
      <c r="H251" s="83" t="s">
        <v>931</v>
      </c>
      <c r="I251" s="103" t="s">
        <v>603</v>
      </c>
      <c r="J251" s="103"/>
      <c r="K251" s="104">
        <v>0.7</v>
      </c>
      <c r="L251" s="104">
        <v>0.7</v>
      </c>
      <c r="M251" s="104">
        <v>0.7</v>
      </c>
      <c r="N251" s="104">
        <v>0.7</v>
      </c>
      <c r="O251" s="104">
        <v>0.7</v>
      </c>
      <c r="P251" s="104">
        <v>0.7</v>
      </c>
      <c r="Q251" s="83"/>
      <c r="R251" s="83" t="s">
        <v>778</v>
      </c>
      <c r="S251" s="83" t="s">
        <v>652</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932</v>
      </c>
      <c r="G252" s="80"/>
      <c r="H252" s="83" t="s">
        <v>933</v>
      </c>
      <c r="I252" s="103" t="s">
        <v>603</v>
      </c>
      <c r="J252" s="103"/>
      <c r="K252" s="104">
        <v>0.01</v>
      </c>
      <c r="L252" s="104">
        <v>0.01</v>
      </c>
      <c r="M252" s="104">
        <v>0.01</v>
      </c>
      <c r="N252" s="104">
        <v>0.01</v>
      </c>
      <c r="O252" s="104">
        <v>0.01</v>
      </c>
      <c r="P252" s="104">
        <v>0.01</v>
      </c>
      <c r="Q252" s="83"/>
      <c r="R252" s="83" t="s">
        <v>778</v>
      </c>
      <c r="S252" s="83" t="s">
        <v>652</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934</v>
      </c>
      <c r="G253" s="80"/>
      <c r="H253" s="83" t="s">
        <v>933</v>
      </c>
      <c r="I253" s="103" t="s">
        <v>603</v>
      </c>
      <c r="J253" s="103"/>
      <c r="K253" s="104">
        <v>0.1</v>
      </c>
      <c r="L253" s="104">
        <v>0.1</v>
      </c>
      <c r="M253" s="104">
        <v>0.1</v>
      </c>
      <c r="N253" s="104">
        <v>0.1</v>
      </c>
      <c r="O253" s="104">
        <v>0.1</v>
      </c>
      <c r="P253" s="104">
        <v>0.1</v>
      </c>
      <c r="Q253" s="83"/>
      <c r="R253" s="83" t="s">
        <v>778</v>
      </c>
      <c r="S253" s="83" t="s">
        <v>652</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935</v>
      </c>
      <c r="G254" s="80"/>
      <c r="H254" s="83" t="s">
        <v>936</v>
      </c>
      <c r="I254" s="103" t="s">
        <v>603</v>
      </c>
      <c r="J254" s="103"/>
      <c r="K254" s="104">
        <v>1.6</v>
      </c>
      <c r="L254" s="104">
        <v>1.6</v>
      </c>
      <c r="M254" s="104">
        <v>1.6</v>
      </c>
      <c r="N254" s="104">
        <v>1.6</v>
      </c>
      <c r="O254" s="104">
        <v>1.6</v>
      </c>
      <c r="P254" s="104">
        <v>1.6</v>
      </c>
      <c r="Q254" s="83"/>
      <c r="R254" s="83" t="s">
        <v>778</v>
      </c>
      <c r="S254" s="83" t="s">
        <v>652</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937</v>
      </c>
      <c r="G255" s="80"/>
      <c r="H255" s="83" t="s">
        <v>938</v>
      </c>
      <c r="I255" s="103" t="s">
        <v>603</v>
      </c>
      <c r="J255" s="103"/>
      <c r="K255" s="104">
        <v>4</v>
      </c>
      <c r="L255" s="104">
        <v>4</v>
      </c>
      <c r="M255" s="104">
        <v>4</v>
      </c>
      <c r="N255" s="104">
        <v>4</v>
      </c>
      <c r="O255" s="104">
        <v>4</v>
      </c>
      <c r="P255" s="104">
        <v>4</v>
      </c>
      <c r="Q255" s="83"/>
      <c r="R255" s="83" t="s">
        <v>778</v>
      </c>
      <c r="S255" s="83" t="s">
        <v>652</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939</v>
      </c>
      <c r="G256" s="80"/>
      <c r="H256" s="83" t="s">
        <v>940</v>
      </c>
      <c r="I256" s="103" t="s">
        <v>603</v>
      </c>
      <c r="J256" s="103"/>
      <c r="K256" s="104">
        <v>8.0000000000000002E-3</v>
      </c>
      <c r="L256" s="104">
        <v>8.0000000000000002E-3</v>
      </c>
      <c r="M256" s="104">
        <v>4.0000000000000001E-3</v>
      </c>
      <c r="N256" s="104">
        <v>4.0000000000000001E-3</v>
      </c>
      <c r="O256" s="104">
        <v>4.0000000000000001E-3</v>
      </c>
      <c r="P256" s="104">
        <v>2.7000000000000001E-3</v>
      </c>
      <c r="Q256" s="83"/>
      <c r="R256" s="83" t="s">
        <v>778</v>
      </c>
      <c r="S256" s="83" t="s">
        <v>652</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941</v>
      </c>
      <c r="G257" s="80"/>
      <c r="H257" s="83" t="s">
        <v>940</v>
      </c>
      <c r="I257" s="103" t="s">
        <v>603</v>
      </c>
      <c r="J257" s="103"/>
      <c r="K257" s="104">
        <v>1.2E-2</v>
      </c>
      <c r="L257" s="104">
        <v>1.2E-2</v>
      </c>
      <c r="M257" s="104">
        <v>6.0000000000000001E-3</v>
      </c>
      <c r="N257" s="104">
        <v>6.0000000000000001E-3</v>
      </c>
      <c r="O257" s="104">
        <v>6.0000000000000001E-3</v>
      </c>
      <c r="P257" s="104">
        <v>4.0000000000000001E-3</v>
      </c>
      <c r="Q257" s="83"/>
      <c r="R257" s="83" t="s">
        <v>778</v>
      </c>
      <c r="S257" s="83" t="s">
        <v>652</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942</v>
      </c>
      <c r="G258" s="80"/>
      <c r="H258" s="83" t="s">
        <v>943</v>
      </c>
      <c r="I258" s="103" t="s">
        <v>603</v>
      </c>
      <c r="J258" s="103"/>
      <c r="K258" s="104">
        <v>3</v>
      </c>
      <c r="L258" s="104">
        <v>3</v>
      </c>
      <c r="M258" s="104">
        <v>3</v>
      </c>
      <c r="N258" s="104">
        <v>3</v>
      </c>
      <c r="O258" s="104">
        <v>3</v>
      </c>
      <c r="P258" s="104">
        <v>3</v>
      </c>
      <c r="Q258" s="83"/>
      <c r="R258" s="83" t="s">
        <v>778</v>
      </c>
      <c r="S258" s="83" t="s">
        <v>652</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944</v>
      </c>
      <c r="G259" s="80"/>
      <c r="H259" s="83" t="s">
        <v>943</v>
      </c>
      <c r="I259" s="103" t="s">
        <v>603</v>
      </c>
      <c r="J259" s="103"/>
      <c r="K259" s="104">
        <v>0.6</v>
      </c>
      <c r="L259" s="104">
        <v>0.6</v>
      </c>
      <c r="M259" s="104">
        <v>0.6</v>
      </c>
      <c r="N259" s="104">
        <v>0.6</v>
      </c>
      <c r="O259" s="104">
        <v>0.6</v>
      </c>
      <c r="P259" s="104">
        <v>0.6</v>
      </c>
      <c r="Q259" s="83"/>
      <c r="R259" s="83" t="s">
        <v>945</v>
      </c>
      <c r="S259" s="83" t="s">
        <v>652</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946</v>
      </c>
      <c r="G260" s="80"/>
      <c r="H260" s="83" t="s">
        <v>947</v>
      </c>
      <c r="I260" s="103" t="s">
        <v>603</v>
      </c>
      <c r="J260" s="103"/>
      <c r="K260" s="104">
        <v>0.17</v>
      </c>
      <c r="L260" s="104">
        <v>0.17</v>
      </c>
      <c r="M260" s="104">
        <v>0.13</v>
      </c>
      <c r="N260" s="104">
        <v>0.13</v>
      </c>
      <c r="O260" s="104">
        <v>0.13</v>
      </c>
      <c r="P260" s="104">
        <v>0.13</v>
      </c>
      <c r="Q260" s="83"/>
      <c r="R260" s="83" t="s">
        <v>948</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524</v>
      </c>
      <c r="G261" s="80"/>
      <c r="H261" s="298" t="s">
        <v>949</v>
      </c>
      <c r="I261" s="103"/>
      <c r="J261" s="103" t="s">
        <v>621</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950</v>
      </c>
      <c r="F262" s="75" t="s">
        <v>951</v>
      </c>
      <c r="G262" s="80"/>
      <c r="H262" s="83" t="s">
        <v>596</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952</v>
      </c>
      <c r="G263" s="80"/>
      <c r="H263" s="83" t="s">
        <v>2471</v>
      </c>
      <c r="I263" s="103" t="s">
        <v>953</v>
      </c>
      <c r="J263" s="103"/>
      <c r="K263" s="104">
        <f>23*0.85</f>
        <v>19.55</v>
      </c>
      <c r="L263" s="104">
        <f>22*0.85</f>
        <v>18.7</v>
      </c>
      <c r="M263" s="83"/>
      <c r="N263" s="83"/>
      <c r="O263" s="83"/>
      <c r="P263" s="83"/>
      <c r="Q263" s="83"/>
      <c r="R263" s="83" t="s">
        <v>954</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955</v>
      </c>
      <c r="G264" s="80"/>
      <c r="H264" s="83" t="s">
        <v>956</v>
      </c>
      <c r="I264" s="103" t="s">
        <v>957</v>
      </c>
      <c r="J264" s="103"/>
      <c r="K264" s="104">
        <v>4.0000000000000001E-3</v>
      </c>
      <c r="L264" s="104">
        <v>4.0000000000000001E-3</v>
      </c>
      <c r="M264" s="83"/>
      <c r="N264" s="83"/>
      <c r="O264" s="83"/>
      <c r="P264" s="83"/>
      <c r="Q264" s="83"/>
      <c r="R264" s="83" t="s">
        <v>614</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958</v>
      </c>
      <c r="G265" s="80"/>
      <c r="H265" s="83" t="s">
        <v>2472</v>
      </c>
      <c r="I265" s="103" t="s">
        <v>676</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2439</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959</v>
      </c>
      <c r="G266" s="80"/>
      <c r="H266" s="83" t="s">
        <v>960</v>
      </c>
      <c r="I266" s="103" t="s">
        <v>676</v>
      </c>
      <c r="J266" s="103"/>
      <c r="K266" s="104">
        <v>0.04</v>
      </c>
      <c r="L266" s="104">
        <v>0.04</v>
      </c>
      <c r="M266" s="83"/>
      <c r="N266" s="83"/>
      <c r="O266" s="83"/>
      <c r="P266" s="83"/>
      <c r="Q266" s="83"/>
      <c r="R266" s="83" t="s">
        <v>961</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962</v>
      </c>
      <c r="G267" s="80"/>
      <c r="H267" s="83" t="s">
        <v>963</v>
      </c>
      <c r="I267" s="103" t="s">
        <v>631</v>
      </c>
      <c r="J267" s="103"/>
      <c r="K267" s="104">
        <v>0.25</v>
      </c>
      <c r="L267" s="104">
        <v>0.25</v>
      </c>
      <c r="M267" s="83"/>
      <c r="N267" s="83"/>
      <c r="O267" s="83"/>
      <c r="P267" s="83"/>
      <c r="Q267" s="83"/>
      <c r="R267" s="83" t="s">
        <v>964</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965</v>
      </c>
      <c r="G268" s="80"/>
      <c r="H268" s="83" t="s">
        <v>966</v>
      </c>
      <c r="I268" s="103" t="s">
        <v>967</v>
      </c>
      <c r="J268" s="103"/>
      <c r="K268" s="83"/>
      <c r="L268" s="83"/>
      <c r="M268" s="83"/>
      <c r="N268" s="83"/>
      <c r="O268" s="83"/>
      <c r="P268" s="83"/>
      <c r="Q268" s="83"/>
      <c r="R268" s="83" t="s">
        <v>968</v>
      </c>
      <c r="S268" s="83"/>
      <c r="T268" s="83"/>
      <c r="U268" s="104">
        <v>0.03</v>
      </c>
      <c r="V268" s="104">
        <v>0.03</v>
      </c>
      <c r="W268" s="104">
        <v>0.03</v>
      </c>
      <c r="X268" s="104">
        <v>0.2</v>
      </c>
      <c r="Y268" s="104">
        <v>0.06</v>
      </c>
      <c r="Z268" s="104">
        <v>0.06</v>
      </c>
      <c r="AA268" s="104">
        <v>0.11</v>
      </c>
      <c r="AB268" s="104">
        <v>0.11</v>
      </c>
      <c r="AC268" s="83"/>
      <c r="AD268" s="104" t="s">
        <v>968</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969</v>
      </c>
      <c r="G269" s="80"/>
      <c r="H269" s="83" t="s">
        <v>970</v>
      </c>
      <c r="I269" s="103" t="s">
        <v>626</v>
      </c>
      <c r="J269" s="103"/>
      <c r="K269" s="104">
        <v>1.35</v>
      </c>
      <c r="L269" s="104">
        <v>1.35</v>
      </c>
      <c r="M269" s="83"/>
      <c r="N269" s="83"/>
      <c r="O269" s="83"/>
      <c r="P269" s="83"/>
      <c r="Q269" s="83"/>
      <c r="R269" s="83" t="s">
        <v>971</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972</v>
      </c>
      <c r="G270" s="80"/>
      <c r="H270" s="83" t="s">
        <v>973</v>
      </c>
      <c r="I270" s="103" t="s">
        <v>729</v>
      </c>
      <c r="J270" s="103"/>
      <c r="K270" s="104">
        <v>1.6E-2</v>
      </c>
      <c r="L270" s="104">
        <v>1.6E-2</v>
      </c>
      <c r="M270" s="83"/>
      <c r="N270" s="83"/>
      <c r="O270" s="83"/>
      <c r="P270" s="83"/>
      <c r="Q270" s="83"/>
      <c r="R270" s="83" t="s">
        <v>974</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975</v>
      </c>
      <c r="G271" s="80"/>
      <c r="H271" s="83" t="s">
        <v>976</v>
      </c>
      <c r="I271" s="103" t="s">
        <v>676</v>
      </c>
      <c r="J271" s="103"/>
      <c r="K271" s="104">
        <v>1</v>
      </c>
      <c r="L271" s="104">
        <v>1</v>
      </c>
      <c r="M271" s="83"/>
      <c r="N271" s="83"/>
      <c r="O271" s="83"/>
      <c r="P271" s="83"/>
      <c r="Q271" s="83"/>
      <c r="R271" s="83" t="s">
        <v>689</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977</v>
      </c>
      <c r="G272" s="80"/>
      <c r="H272" s="83" t="s">
        <v>978</v>
      </c>
      <c r="I272" s="103" t="s">
        <v>979</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980</v>
      </c>
      <c r="G273" s="80"/>
      <c r="H273" s="83" t="s">
        <v>981</v>
      </c>
      <c r="I273" s="103" t="s">
        <v>982</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983</v>
      </c>
      <c r="G274" s="80"/>
      <c r="H274" s="83" t="s">
        <v>984</v>
      </c>
      <c r="I274" s="103" t="s">
        <v>603</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964</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985</v>
      </c>
      <c r="G275" s="80"/>
      <c r="H275" s="83" t="s">
        <v>986</v>
      </c>
      <c r="I275" s="103" t="s">
        <v>603</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713</v>
      </c>
      <c r="AE275" s="83"/>
      <c r="AF275" s="104">
        <v>1</v>
      </c>
      <c r="AG275" s="104">
        <v>1</v>
      </c>
      <c r="AH275" s="80"/>
      <c r="AI275" s="62"/>
      <c r="AJ275" s="50"/>
      <c r="AK275" s="50"/>
      <c r="AL275" s="50"/>
    </row>
    <row r="276" spans="1:38" hidden="1" outlineLevel="2" x14ac:dyDescent="0.25">
      <c r="A276" s="50"/>
      <c r="B276" s="59"/>
      <c r="C276" s="52">
        <f>INT($C$40)+2</f>
        <v>3</v>
      </c>
      <c r="D276" s="80"/>
      <c r="E276" s="75"/>
      <c r="F276" s="75" t="s">
        <v>987</v>
      </c>
      <c r="G276" s="80"/>
      <c r="H276" s="83" t="s">
        <v>988</v>
      </c>
      <c r="I276" s="103" t="s">
        <v>989</v>
      </c>
      <c r="J276" s="103"/>
      <c r="K276" s="104">
        <v>0.2</v>
      </c>
      <c r="L276" s="104">
        <v>0.2</v>
      </c>
      <c r="M276" s="83"/>
      <c r="N276" s="83"/>
      <c r="O276" s="83"/>
      <c r="P276" s="83"/>
      <c r="Q276" s="83"/>
      <c r="R276" s="83" t="s">
        <v>713</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990</v>
      </c>
      <c r="G277" s="80"/>
      <c r="H277" s="83" t="s">
        <v>991</v>
      </c>
      <c r="I277" s="103" t="s">
        <v>992</v>
      </c>
      <c r="J277" s="103"/>
      <c r="K277" s="104">
        <f>1/1.17</f>
        <v>0.85470085470085477</v>
      </c>
      <c r="L277" s="104">
        <f>1/1.17</f>
        <v>0.85470085470085477</v>
      </c>
      <c r="M277" s="83"/>
      <c r="N277" s="83"/>
      <c r="O277" s="83"/>
      <c r="P277" s="83"/>
      <c r="Q277" s="83"/>
      <c r="R277" s="83" t="s">
        <v>993</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994</v>
      </c>
      <c r="G278" s="80"/>
      <c r="H278" s="83" t="s">
        <v>995</v>
      </c>
      <c r="I278" s="103" t="s">
        <v>996</v>
      </c>
      <c r="J278" s="103"/>
      <c r="K278" s="104">
        <v>51</v>
      </c>
      <c r="L278" s="104">
        <v>51</v>
      </c>
      <c r="M278" s="83"/>
      <c r="N278" s="83"/>
      <c r="O278" s="83"/>
      <c r="P278" s="83"/>
      <c r="Q278" s="83"/>
      <c r="R278" s="83" t="s">
        <v>997</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998</v>
      </c>
      <c r="G279" s="80"/>
      <c r="H279" s="298" t="s">
        <v>999</v>
      </c>
      <c r="I279" s="103"/>
      <c r="J279" s="103" t="s">
        <v>621</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1000</v>
      </c>
      <c r="F280" s="75" t="s">
        <v>1001</v>
      </c>
      <c r="G280" s="80"/>
      <c r="H280" s="83" t="s">
        <v>596</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1002</v>
      </c>
      <c r="G281" s="80"/>
      <c r="H281" s="83" t="s">
        <v>1003</v>
      </c>
      <c r="I281" s="103" t="s">
        <v>1004</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1005</v>
      </c>
      <c r="G282" s="80"/>
      <c r="H282" s="83" t="s">
        <v>1006</v>
      </c>
      <c r="I282" s="103" t="s">
        <v>1007</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1008</v>
      </c>
      <c r="G283" s="80"/>
      <c r="H283" s="83" t="s">
        <v>1009</v>
      </c>
      <c r="I283" s="103" t="s">
        <v>1010</v>
      </c>
      <c r="J283" s="103"/>
      <c r="K283" s="104">
        <v>1.3</v>
      </c>
      <c r="L283" s="104">
        <v>1.3</v>
      </c>
      <c r="M283" s="104">
        <v>1.6</v>
      </c>
      <c r="N283" s="104">
        <v>1.6</v>
      </c>
      <c r="O283" s="104">
        <v>1.6</v>
      </c>
      <c r="P283" s="104">
        <v>1.6</v>
      </c>
      <c r="Q283" s="83"/>
      <c r="R283" s="83" t="s">
        <v>614</v>
      </c>
      <c r="S283" s="83" t="s">
        <v>614</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1011</v>
      </c>
      <c r="G284" s="80"/>
      <c r="H284" s="83" t="s">
        <v>1012</v>
      </c>
      <c r="I284" s="103" t="s">
        <v>603</v>
      </c>
      <c r="J284" s="103"/>
      <c r="K284" s="104">
        <v>0.5</v>
      </c>
      <c r="L284" s="104">
        <v>0.5</v>
      </c>
      <c r="M284" s="104">
        <v>0.5</v>
      </c>
      <c r="N284" s="104">
        <v>0.5</v>
      </c>
      <c r="O284" s="104">
        <v>0.5</v>
      </c>
      <c r="P284" s="104">
        <v>0.5</v>
      </c>
      <c r="Q284" s="83"/>
      <c r="R284" s="83" t="s">
        <v>614</v>
      </c>
      <c r="S284" s="83" t="s">
        <v>614</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1013</v>
      </c>
      <c r="G285" s="80"/>
      <c r="H285" s="83" t="s">
        <v>1014</v>
      </c>
      <c r="I285" s="103" t="s">
        <v>676</v>
      </c>
      <c r="J285" s="103"/>
      <c r="K285" s="104">
        <v>0.7</v>
      </c>
      <c r="L285" s="104">
        <v>0.7</v>
      </c>
      <c r="M285" s="104">
        <v>0.7</v>
      </c>
      <c r="N285" s="104">
        <v>0.7</v>
      </c>
      <c r="O285" s="104">
        <v>0.7</v>
      </c>
      <c r="P285" s="104">
        <v>0.7</v>
      </c>
      <c r="Q285" s="83"/>
      <c r="R285" s="83" t="s">
        <v>614</v>
      </c>
      <c r="S285" s="83" t="s">
        <v>614</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1015</v>
      </c>
      <c r="G286" s="80"/>
      <c r="H286" s="83" t="s">
        <v>1016</v>
      </c>
      <c r="I286" s="103" t="s">
        <v>1017</v>
      </c>
      <c r="J286" s="103"/>
      <c r="K286" s="104">
        <v>0.15</v>
      </c>
      <c r="L286" s="104">
        <v>0.15</v>
      </c>
      <c r="M286" s="104">
        <v>0.15</v>
      </c>
      <c r="N286" s="104">
        <v>0.15</v>
      </c>
      <c r="O286" s="104">
        <v>0.15</v>
      </c>
      <c r="P286" s="104">
        <v>0.15</v>
      </c>
      <c r="Q286" s="83"/>
      <c r="R286" s="83" t="s">
        <v>614</v>
      </c>
      <c r="S286" s="83" t="s">
        <v>614</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1018</v>
      </c>
      <c r="G287" s="80"/>
      <c r="H287" s="83" t="s">
        <v>1019</v>
      </c>
      <c r="I287" s="103" t="s">
        <v>603</v>
      </c>
      <c r="J287" s="103"/>
      <c r="K287" s="104">
        <v>0.48099999999999998</v>
      </c>
      <c r="L287" s="104">
        <v>0.48099999999999998</v>
      </c>
      <c r="M287" s="104">
        <v>0.48099999999999998</v>
      </c>
      <c r="N287" s="104">
        <v>0.48099999999999998</v>
      </c>
      <c r="O287" s="104">
        <v>0.48099999999999998</v>
      </c>
      <c r="P287" s="104">
        <v>0.48099999999999998</v>
      </c>
      <c r="Q287" s="83"/>
      <c r="R287" s="83" t="s">
        <v>614</v>
      </c>
      <c r="S287" s="83" t="s">
        <v>614</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1020</v>
      </c>
      <c r="G288" s="80"/>
      <c r="H288" s="83" t="s">
        <v>1016</v>
      </c>
      <c r="I288" s="103" t="s">
        <v>603</v>
      </c>
      <c r="J288" s="103"/>
      <c r="K288" s="104">
        <v>0.61899999999999999</v>
      </c>
      <c r="L288" s="104">
        <v>0.61899999999999999</v>
      </c>
      <c r="M288" s="104">
        <v>0.61899999999999999</v>
      </c>
      <c r="N288" s="104">
        <v>0.61899999999999999</v>
      </c>
      <c r="O288" s="104">
        <v>0.61899999999999999</v>
      </c>
      <c r="P288" s="104">
        <v>0.61899999999999999</v>
      </c>
      <c r="Q288" s="83"/>
      <c r="R288" s="83" t="s">
        <v>614</v>
      </c>
      <c r="S288" s="83" t="s">
        <v>614</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1021</v>
      </c>
      <c r="G289" s="80"/>
      <c r="H289" s="83" t="s">
        <v>1022</v>
      </c>
      <c r="I289" s="103" t="s">
        <v>1010</v>
      </c>
      <c r="J289" s="103"/>
      <c r="K289" s="104">
        <v>1.41</v>
      </c>
      <c r="L289" s="104">
        <v>1.41</v>
      </c>
      <c r="M289" s="104">
        <v>1.1000000000000001</v>
      </c>
      <c r="N289" s="104">
        <v>1.1000000000000001</v>
      </c>
      <c r="O289" s="104">
        <v>1.1000000000000001</v>
      </c>
      <c r="P289" s="104">
        <v>1.1000000000000001</v>
      </c>
      <c r="Q289" s="83"/>
      <c r="R289" s="83" t="s">
        <v>614</v>
      </c>
      <c r="S289" s="83" t="s">
        <v>614</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1023</v>
      </c>
      <c r="G290" s="80"/>
      <c r="H290" s="83" t="s">
        <v>1016</v>
      </c>
      <c r="I290" s="103" t="s">
        <v>603</v>
      </c>
      <c r="J290" s="103"/>
      <c r="K290" s="104">
        <v>0.32200000000000001</v>
      </c>
      <c r="L290" s="104">
        <v>0.32200000000000001</v>
      </c>
      <c r="M290" s="104">
        <v>0.32200000000000001</v>
      </c>
      <c r="N290" s="104">
        <v>0.32200000000000001</v>
      </c>
      <c r="O290" s="104">
        <v>0.32200000000000001</v>
      </c>
      <c r="P290" s="104">
        <v>0.32200000000000001</v>
      </c>
      <c r="Q290" s="83"/>
      <c r="R290" s="83" t="s">
        <v>1024</v>
      </c>
      <c r="S290" s="83" t="s">
        <v>614</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1025</v>
      </c>
      <c r="G291" s="80"/>
      <c r="H291" s="83" t="s">
        <v>1026</v>
      </c>
      <c r="I291" s="103" t="s">
        <v>639</v>
      </c>
      <c r="J291" s="103"/>
      <c r="K291" s="104">
        <v>39</v>
      </c>
      <c r="L291" s="104">
        <v>39</v>
      </c>
      <c r="M291" s="104">
        <v>39</v>
      </c>
      <c r="N291" s="104">
        <v>39</v>
      </c>
      <c r="O291" s="104">
        <v>39</v>
      </c>
      <c r="P291" s="104">
        <v>39</v>
      </c>
      <c r="Q291" s="83"/>
      <c r="R291" s="83" t="s">
        <v>614</v>
      </c>
      <c r="S291" s="83" t="s">
        <v>614</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1027</v>
      </c>
      <c r="G292" s="80"/>
      <c r="H292" s="83" t="s">
        <v>1028</v>
      </c>
      <c r="I292" s="103" t="s">
        <v>1029</v>
      </c>
      <c r="J292" s="103"/>
      <c r="K292" s="104">
        <v>1.3</v>
      </c>
      <c r="L292" s="104">
        <v>1.3</v>
      </c>
      <c r="M292" s="104">
        <v>1.5</v>
      </c>
      <c r="N292" s="104">
        <v>1.5</v>
      </c>
      <c r="O292" s="104">
        <v>1.5</v>
      </c>
      <c r="P292" s="104">
        <v>1.5</v>
      </c>
      <c r="Q292" s="83"/>
      <c r="R292" s="83" t="s">
        <v>614</v>
      </c>
      <c r="S292" s="83" t="s">
        <v>614</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1030</v>
      </c>
      <c r="G293" s="80"/>
      <c r="H293" s="83" t="s">
        <v>1031</v>
      </c>
      <c r="I293" s="103" t="s">
        <v>639</v>
      </c>
      <c r="J293" s="103"/>
      <c r="K293" s="104">
        <v>5</v>
      </c>
      <c r="L293" s="104">
        <v>5</v>
      </c>
      <c r="M293" s="104">
        <v>5</v>
      </c>
      <c r="N293" s="104">
        <v>5</v>
      </c>
      <c r="O293" s="104">
        <v>5</v>
      </c>
      <c r="P293" s="104">
        <v>5</v>
      </c>
      <c r="Q293" s="83"/>
      <c r="R293" s="83" t="s">
        <v>614</v>
      </c>
      <c r="S293" s="83" t="s">
        <v>614</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1032</v>
      </c>
      <c r="G294" s="80"/>
      <c r="H294" s="83" t="s">
        <v>1033</v>
      </c>
      <c r="I294" s="103" t="s">
        <v>1034</v>
      </c>
      <c r="J294" s="103"/>
      <c r="K294" s="104">
        <v>0.15</v>
      </c>
      <c r="L294" s="104">
        <v>0.15</v>
      </c>
      <c r="M294" s="104">
        <v>0.15</v>
      </c>
      <c r="N294" s="104">
        <v>0.15</v>
      </c>
      <c r="O294" s="104">
        <v>0.15</v>
      </c>
      <c r="P294" s="104">
        <v>0.15</v>
      </c>
      <c r="Q294" s="83"/>
      <c r="R294" s="83" t="s">
        <v>614</v>
      </c>
      <c r="S294" s="83" t="s">
        <v>614</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1035</v>
      </c>
      <c r="G295" s="80"/>
      <c r="H295" s="83" t="s">
        <v>1033</v>
      </c>
      <c r="I295" s="103" t="s">
        <v>639</v>
      </c>
      <c r="J295" s="103"/>
      <c r="K295" s="104">
        <v>10</v>
      </c>
      <c r="L295" s="104">
        <v>10</v>
      </c>
      <c r="M295" s="104">
        <v>10</v>
      </c>
      <c r="N295" s="104">
        <v>10</v>
      </c>
      <c r="O295" s="104">
        <v>10</v>
      </c>
      <c r="P295" s="104">
        <v>10</v>
      </c>
      <c r="Q295" s="83"/>
      <c r="R295" s="83" t="s">
        <v>614</v>
      </c>
      <c r="S295" s="83" t="s">
        <v>614</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1036</v>
      </c>
      <c r="G296" s="80"/>
      <c r="H296" s="83" t="s">
        <v>1037</v>
      </c>
      <c r="I296" s="103" t="s">
        <v>1038</v>
      </c>
      <c r="J296" s="103"/>
      <c r="K296" s="104">
        <v>0.38</v>
      </c>
      <c r="L296" s="104">
        <v>0.38</v>
      </c>
      <c r="M296" s="104">
        <v>0.38</v>
      </c>
      <c r="N296" s="104">
        <v>0.38</v>
      </c>
      <c r="O296" s="104">
        <v>0.38</v>
      </c>
      <c r="P296" s="104">
        <v>0.38</v>
      </c>
      <c r="Q296" s="83"/>
      <c r="R296" s="83" t="s">
        <v>614</v>
      </c>
      <c r="S296" s="83" t="s">
        <v>614</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1039</v>
      </c>
      <c r="G297" s="80"/>
      <c r="H297" s="298" t="s">
        <v>1040</v>
      </c>
      <c r="I297" s="103"/>
      <c r="J297" s="103" t="s">
        <v>621</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1041</v>
      </c>
      <c r="F298" s="75" t="s">
        <v>1042</v>
      </c>
      <c r="G298" s="80"/>
      <c r="H298" s="83" t="s">
        <v>596</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1043</v>
      </c>
      <c r="G299" s="80"/>
      <c r="H299" s="83" t="s">
        <v>1044</v>
      </c>
      <c r="I299" s="103" t="s">
        <v>676</v>
      </c>
      <c r="J299" s="103"/>
      <c r="K299" s="104">
        <v>0.6</v>
      </c>
      <c r="L299" s="104">
        <v>0.6</v>
      </c>
      <c r="M299" s="104">
        <v>0.6</v>
      </c>
      <c r="N299" s="104">
        <v>0.6</v>
      </c>
      <c r="O299" s="104">
        <v>0.6</v>
      </c>
      <c r="P299" s="104">
        <v>0.6</v>
      </c>
      <c r="Q299" s="83"/>
      <c r="R299" s="83" t="s">
        <v>614</v>
      </c>
      <c r="S299" s="83" t="s">
        <v>614</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1045</v>
      </c>
      <c r="G300" s="80"/>
      <c r="H300" s="83" t="s">
        <v>1046</v>
      </c>
      <c r="I300" s="103" t="s">
        <v>676</v>
      </c>
      <c r="J300" s="103"/>
      <c r="K300" s="104">
        <v>0.7</v>
      </c>
      <c r="L300" s="104">
        <v>0.7</v>
      </c>
      <c r="M300" s="104">
        <v>0.7</v>
      </c>
      <c r="N300" s="104">
        <v>0.7</v>
      </c>
      <c r="O300" s="104">
        <v>0.7</v>
      </c>
      <c r="P300" s="104">
        <v>0.7</v>
      </c>
      <c r="Q300" s="83"/>
      <c r="R300" s="83" t="s">
        <v>614</v>
      </c>
      <c r="S300" s="83" t="s">
        <v>614</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1047</v>
      </c>
      <c r="G301" s="80"/>
      <c r="H301" s="83" t="s">
        <v>1048</v>
      </c>
      <c r="I301" s="103" t="s">
        <v>676</v>
      </c>
      <c r="J301" s="103"/>
      <c r="K301" s="104">
        <v>0.8</v>
      </c>
      <c r="L301" s="104">
        <v>0.8</v>
      </c>
      <c r="M301" s="104">
        <v>0.8</v>
      </c>
      <c r="N301" s="104">
        <v>0.8</v>
      </c>
      <c r="O301" s="104">
        <v>0.8</v>
      </c>
      <c r="P301" s="104">
        <v>0.8</v>
      </c>
      <c r="Q301" s="83"/>
      <c r="R301" s="83" t="s">
        <v>614</v>
      </c>
      <c r="S301" s="83" t="s">
        <v>614</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1049</v>
      </c>
      <c r="G302" s="80"/>
      <c r="H302" s="83" t="s">
        <v>1050</v>
      </c>
      <c r="I302" s="103" t="s">
        <v>603</v>
      </c>
      <c r="J302" s="103"/>
      <c r="K302" s="104">
        <v>6</v>
      </c>
      <c r="L302" s="104">
        <v>6</v>
      </c>
      <c r="M302" s="104">
        <v>6</v>
      </c>
      <c r="N302" s="104">
        <v>6</v>
      </c>
      <c r="O302" s="104">
        <v>6</v>
      </c>
      <c r="P302" s="104">
        <v>6</v>
      </c>
      <c r="Q302" s="83"/>
      <c r="R302" s="83" t="s">
        <v>614</v>
      </c>
      <c r="S302" s="83" t="s">
        <v>614</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1051</v>
      </c>
      <c r="G303" s="80"/>
      <c r="H303" s="83" t="s">
        <v>1052</v>
      </c>
      <c r="I303" s="103" t="s">
        <v>603</v>
      </c>
      <c r="J303" s="103"/>
      <c r="K303" s="104">
        <v>0.4</v>
      </c>
      <c r="L303" s="104">
        <v>0.4</v>
      </c>
      <c r="M303" s="104">
        <v>0.4</v>
      </c>
      <c r="N303" s="104">
        <v>0.4</v>
      </c>
      <c r="O303" s="104">
        <v>0.4</v>
      </c>
      <c r="P303" s="104">
        <v>0.4</v>
      </c>
      <c r="Q303" s="83"/>
      <c r="R303" s="83" t="s">
        <v>614</v>
      </c>
      <c r="S303" s="83" t="s">
        <v>614</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1053</v>
      </c>
      <c r="G304" s="80"/>
      <c r="H304" s="83" t="s">
        <v>1054</v>
      </c>
      <c r="I304" s="103" t="s">
        <v>697</v>
      </c>
      <c r="J304" s="103"/>
      <c r="K304" s="104">
        <v>0.9</v>
      </c>
      <c r="L304" s="104">
        <v>0.9</v>
      </c>
      <c r="M304" s="104">
        <v>0.9</v>
      </c>
      <c r="N304" s="104">
        <v>0.9</v>
      </c>
      <c r="O304" s="104">
        <v>0.9</v>
      </c>
      <c r="P304" s="104">
        <v>0.9</v>
      </c>
      <c r="Q304" s="83"/>
      <c r="R304" s="83" t="s">
        <v>614</v>
      </c>
      <c r="S304" s="83" t="s">
        <v>614</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1055</v>
      </c>
      <c r="G305" s="80"/>
      <c r="H305" s="83" t="s">
        <v>1056</v>
      </c>
      <c r="I305" s="103" t="s">
        <v>697</v>
      </c>
      <c r="J305" s="103"/>
      <c r="K305" s="104">
        <v>0.97</v>
      </c>
      <c r="L305" s="104">
        <v>0.97</v>
      </c>
      <c r="M305" s="104">
        <v>0.97</v>
      </c>
      <c r="N305" s="104">
        <v>0.97</v>
      </c>
      <c r="O305" s="104">
        <v>0.97</v>
      </c>
      <c r="P305" s="104">
        <v>0.97</v>
      </c>
      <c r="Q305" s="83"/>
      <c r="R305" s="83" t="s">
        <v>614</v>
      </c>
      <c r="S305" s="83" t="s">
        <v>614</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1057</v>
      </c>
      <c r="G306" s="80"/>
      <c r="H306" s="83" t="s">
        <v>1058</v>
      </c>
      <c r="I306" s="103" t="s">
        <v>626</v>
      </c>
      <c r="J306" s="103"/>
      <c r="K306" s="104">
        <v>27</v>
      </c>
      <c r="L306" s="104">
        <v>27</v>
      </c>
      <c r="M306" s="104">
        <v>27</v>
      </c>
      <c r="N306" s="104">
        <v>23.2</v>
      </c>
      <c r="O306" s="104">
        <v>23.2</v>
      </c>
      <c r="P306" s="104">
        <v>27</v>
      </c>
      <c r="Q306" s="83"/>
      <c r="R306" s="83" t="s">
        <v>614</v>
      </c>
      <c r="S306" s="83" t="s">
        <v>614</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1059</v>
      </c>
      <c r="G307" s="80"/>
      <c r="H307" s="83" t="s">
        <v>1060</v>
      </c>
      <c r="I307" s="103" t="s">
        <v>697</v>
      </c>
      <c r="J307" s="103"/>
      <c r="K307" s="104">
        <v>20.3</v>
      </c>
      <c r="L307" s="104">
        <v>20.3</v>
      </c>
      <c r="M307" s="104">
        <v>20.3</v>
      </c>
      <c r="N307" s="104">
        <v>16.5</v>
      </c>
      <c r="O307" s="104">
        <v>16.5</v>
      </c>
      <c r="P307" s="104">
        <v>20.3</v>
      </c>
      <c r="Q307" s="83"/>
      <c r="R307" s="83" t="s">
        <v>614</v>
      </c>
      <c r="S307" s="83" t="s">
        <v>614</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1061</v>
      </c>
      <c r="G308" s="80"/>
      <c r="H308" s="83" t="s">
        <v>1062</v>
      </c>
      <c r="I308" s="103" t="s">
        <v>626</v>
      </c>
      <c r="J308" s="103"/>
      <c r="K308" s="104">
        <v>2</v>
      </c>
      <c r="L308" s="104">
        <v>2</v>
      </c>
      <c r="M308" s="104">
        <v>2</v>
      </c>
      <c r="N308" s="104">
        <v>2</v>
      </c>
      <c r="O308" s="104">
        <v>2</v>
      </c>
      <c r="P308" s="104">
        <v>2</v>
      </c>
      <c r="Q308" s="83"/>
      <c r="R308" s="83" t="s">
        <v>614</v>
      </c>
      <c r="S308" s="83" t="s">
        <v>614</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1063</v>
      </c>
      <c r="G309" s="80"/>
      <c r="H309" s="83" t="s">
        <v>1064</v>
      </c>
      <c r="I309" s="103" t="s">
        <v>603</v>
      </c>
      <c r="J309" s="103"/>
      <c r="K309" s="104">
        <v>13.8</v>
      </c>
      <c r="L309" s="104">
        <v>13.8</v>
      </c>
      <c r="M309" s="104">
        <v>13.8</v>
      </c>
      <c r="N309" s="104">
        <v>13.8</v>
      </c>
      <c r="O309" s="104">
        <v>13.8</v>
      </c>
      <c r="P309" s="104">
        <v>13.8</v>
      </c>
      <c r="Q309" s="83"/>
      <c r="R309" s="83" t="s">
        <v>652</v>
      </c>
      <c r="S309" s="83" t="s">
        <v>652</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1065</v>
      </c>
      <c r="G310" s="80"/>
      <c r="H310" s="83" t="s">
        <v>1066</v>
      </c>
      <c r="I310" s="103" t="s">
        <v>603</v>
      </c>
      <c r="J310" s="103"/>
      <c r="K310" s="104">
        <v>7.1999999999999995E-2</v>
      </c>
      <c r="L310" s="104">
        <v>7.1999999999999995E-2</v>
      </c>
      <c r="M310" s="104">
        <v>7.1999999999999995E-2</v>
      </c>
      <c r="N310" s="104">
        <v>9.1999999999999998E-2</v>
      </c>
      <c r="O310" s="104">
        <v>9.1999999999999998E-2</v>
      </c>
      <c r="P310" s="104">
        <v>7.1999999999999995E-2</v>
      </c>
      <c r="Q310" s="83"/>
      <c r="R310" s="83" t="s">
        <v>652</v>
      </c>
      <c r="S310" s="83" t="s">
        <v>652</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1067</v>
      </c>
      <c r="G311" s="80"/>
      <c r="H311" s="83" t="s">
        <v>1068</v>
      </c>
      <c r="I311" s="103" t="s">
        <v>603</v>
      </c>
      <c r="J311" s="103"/>
      <c r="K311" s="104">
        <v>0.14000000000000001</v>
      </c>
      <c r="L311" s="104">
        <v>0.14000000000000001</v>
      </c>
      <c r="M311" s="104">
        <v>0.14000000000000001</v>
      </c>
      <c r="N311" s="104">
        <v>0.12</v>
      </c>
      <c r="O311" s="104">
        <v>0.12</v>
      </c>
      <c r="P311" s="104">
        <v>0.14000000000000001</v>
      </c>
      <c r="Q311" s="83"/>
      <c r="R311" s="83" t="s">
        <v>614</v>
      </c>
      <c r="S311" s="83" t="s">
        <v>614</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1069</v>
      </c>
      <c r="G312" s="80"/>
      <c r="H312" s="83" t="s">
        <v>1070</v>
      </c>
      <c r="I312" s="103" t="s">
        <v>603</v>
      </c>
      <c r="J312" s="103"/>
      <c r="K312" s="104">
        <v>8.0000000000000002E-3</v>
      </c>
      <c r="L312" s="104">
        <v>8.0000000000000002E-3</v>
      </c>
      <c r="M312" s="104">
        <v>8.0000000000000002E-3</v>
      </c>
      <c r="N312" s="104">
        <v>8.0000000000000002E-3</v>
      </c>
      <c r="O312" s="104">
        <v>8.0000000000000002E-3</v>
      </c>
      <c r="P312" s="104">
        <v>8.0000000000000002E-3</v>
      </c>
      <c r="Q312" s="83"/>
      <c r="R312" s="83" t="s">
        <v>614</v>
      </c>
      <c r="S312" s="83" t="s">
        <v>614</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1071</v>
      </c>
      <c r="G313" s="80"/>
      <c r="H313" s="83" t="s">
        <v>1072</v>
      </c>
      <c r="I313" s="103" t="s">
        <v>603</v>
      </c>
      <c r="J313" s="103"/>
      <c r="K313" s="104">
        <v>0.115</v>
      </c>
      <c r="L313" s="104">
        <v>0.115</v>
      </c>
      <c r="M313" s="104">
        <v>0.115</v>
      </c>
      <c r="N313" s="104">
        <v>0.115</v>
      </c>
      <c r="O313" s="104">
        <v>0.115</v>
      </c>
      <c r="P313" s="104">
        <v>0.115</v>
      </c>
      <c r="Q313" s="83"/>
      <c r="R313" s="83" t="s">
        <v>614</v>
      </c>
      <c r="S313" s="83" t="s">
        <v>614</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1073</v>
      </c>
      <c r="G314" s="80"/>
      <c r="H314" s="83" t="s">
        <v>658</v>
      </c>
      <c r="I314" s="103" t="s">
        <v>603</v>
      </c>
      <c r="J314" s="103"/>
      <c r="K314" s="83"/>
      <c r="L314" s="83"/>
      <c r="M314" s="83"/>
      <c r="N314" s="83"/>
      <c r="O314" s="83"/>
      <c r="P314" s="83"/>
      <c r="Q314" s="83"/>
      <c r="R314" s="83" t="s">
        <v>614</v>
      </c>
      <c r="S314" s="83" t="s">
        <v>614</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1074</v>
      </c>
      <c r="G315" s="80"/>
      <c r="H315" s="83" t="s">
        <v>658</v>
      </c>
      <c r="I315" s="103" t="s">
        <v>603</v>
      </c>
      <c r="J315" s="103"/>
      <c r="K315" s="83"/>
      <c r="L315" s="83"/>
      <c r="M315" s="83"/>
      <c r="N315" s="83"/>
      <c r="O315" s="83"/>
      <c r="P315" s="83"/>
      <c r="Q315" s="83"/>
      <c r="R315" s="83" t="s">
        <v>614</v>
      </c>
      <c r="S315" s="83" t="s">
        <v>614</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1075</v>
      </c>
      <c r="G316" s="80"/>
      <c r="H316" s="83" t="s">
        <v>1076</v>
      </c>
      <c r="I316" s="103" t="s">
        <v>603</v>
      </c>
      <c r="J316" s="103"/>
      <c r="K316" s="104">
        <v>1.0900000000000001</v>
      </c>
      <c r="L316" s="104">
        <v>1.0900000000000001</v>
      </c>
      <c r="M316" s="104">
        <v>1.0900000000000001</v>
      </c>
      <c r="N316" s="104">
        <v>1.0900000000000001</v>
      </c>
      <c r="O316" s="104">
        <v>1.0900000000000001</v>
      </c>
      <c r="P316" s="104">
        <v>1.0900000000000001</v>
      </c>
      <c r="Q316" s="83"/>
      <c r="R316" s="83" t="s">
        <v>614</v>
      </c>
      <c r="S316" s="83" t="s">
        <v>614</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1077</v>
      </c>
      <c r="G317" s="80"/>
      <c r="H317" s="83" t="s">
        <v>1078</v>
      </c>
      <c r="I317" s="103" t="s">
        <v>603</v>
      </c>
      <c r="J317" s="103"/>
      <c r="K317" s="104">
        <v>0.21</v>
      </c>
      <c r="L317" s="104">
        <v>0.21</v>
      </c>
      <c r="M317" s="104">
        <v>0.21</v>
      </c>
      <c r="N317" s="104">
        <v>0.21</v>
      </c>
      <c r="O317" s="104">
        <v>0.21</v>
      </c>
      <c r="P317" s="104">
        <v>0.21</v>
      </c>
      <c r="Q317" s="83"/>
      <c r="R317" s="83" t="s">
        <v>1079</v>
      </c>
      <c r="S317" s="83" t="s">
        <v>1080</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1081</v>
      </c>
      <c r="G318" s="80"/>
      <c r="H318" s="83" t="s">
        <v>1082</v>
      </c>
      <c r="I318" s="103" t="s">
        <v>603</v>
      </c>
      <c r="J318" s="103"/>
      <c r="K318" s="104">
        <v>0.9</v>
      </c>
      <c r="L318" s="104">
        <v>0.9</v>
      </c>
      <c r="M318" s="104">
        <v>0.9</v>
      </c>
      <c r="N318" s="104">
        <v>0.9</v>
      </c>
      <c r="O318" s="104">
        <v>0.9</v>
      </c>
      <c r="P318" s="104">
        <v>0.9</v>
      </c>
      <c r="Q318" s="83"/>
      <c r="R318" s="83" t="s">
        <v>1083</v>
      </c>
      <c r="S318" s="83" t="s">
        <v>1084</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1085</v>
      </c>
      <c r="G319" s="80"/>
      <c r="H319" s="83" t="s">
        <v>1086</v>
      </c>
      <c r="I319" s="103" t="s">
        <v>2456</v>
      </c>
      <c r="J319" s="103"/>
      <c r="K319" s="104">
        <v>23.8</v>
      </c>
      <c r="L319" s="104">
        <v>23.8</v>
      </c>
      <c r="M319" s="104">
        <v>23.8</v>
      </c>
      <c r="N319" s="104">
        <v>23.8</v>
      </c>
      <c r="O319" s="104">
        <v>23.8</v>
      </c>
      <c r="P319" s="104">
        <v>23.8</v>
      </c>
      <c r="Q319" s="83"/>
      <c r="R319" s="83" t="s">
        <v>2457</v>
      </c>
      <c r="S319" s="83" t="s">
        <v>2457</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1087</v>
      </c>
      <c r="G320" s="80"/>
      <c r="H320" s="83" t="s">
        <v>1088</v>
      </c>
      <c r="I320" s="103" t="s">
        <v>2456</v>
      </c>
      <c r="J320" s="103"/>
      <c r="K320" s="104">
        <v>39.6</v>
      </c>
      <c r="L320" s="104">
        <v>39.6</v>
      </c>
      <c r="M320" s="104">
        <v>39.6</v>
      </c>
      <c r="N320" s="104">
        <v>39.6</v>
      </c>
      <c r="O320" s="104">
        <v>39.6</v>
      </c>
      <c r="P320" s="104">
        <v>39.6</v>
      </c>
      <c r="Q320" s="83"/>
      <c r="R320" s="83" t="s">
        <v>2457</v>
      </c>
      <c r="S320" s="83" t="s">
        <v>2457</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1089</v>
      </c>
      <c r="G321" s="80"/>
      <c r="H321" s="298" t="s">
        <v>1090</v>
      </c>
      <c r="I321" s="103"/>
      <c r="J321" s="103" t="s">
        <v>621</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1091</v>
      </c>
      <c r="F322" s="75" t="s">
        <v>1092</v>
      </c>
      <c r="G322" s="80"/>
      <c r="H322" s="83" t="s">
        <v>596</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1093</v>
      </c>
      <c r="G323" s="80"/>
      <c r="H323" s="83" t="s">
        <v>1094</v>
      </c>
      <c r="I323" s="103" t="s">
        <v>697</v>
      </c>
      <c r="J323" s="103"/>
      <c r="K323" s="104">
        <v>1.84E-2</v>
      </c>
      <c r="L323" s="104">
        <v>1.84E-2</v>
      </c>
      <c r="M323" s="104">
        <v>1.84E-2</v>
      </c>
      <c r="N323" s="104">
        <v>1.84E-2</v>
      </c>
      <c r="O323" s="104">
        <v>1.84E-2</v>
      </c>
      <c r="P323" s="104">
        <v>1.84E-2</v>
      </c>
      <c r="Q323" s="83"/>
      <c r="R323" s="83" t="s">
        <v>1095</v>
      </c>
      <c r="S323" s="83" t="s">
        <v>1095</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1096</v>
      </c>
      <c r="G324" s="80"/>
      <c r="H324" s="83" t="s">
        <v>1097</v>
      </c>
      <c r="I324" s="103" t="s">
        <v>603</v>
      </c>
      <c r="J324" s="103"/>
      <c r="K324" s="104">
        <v>13</v>
      </c>
      <c r="L324" s="104">
        <v>13</v>
      </c>
      <c r="M324" s="104">
        <v>13</v>
      </c>
      <c r="N324" s="104">
        <v>13</v>
      </c>
      <c r="O324" s="104">
        <v>13</v>
      </c>
      <c r="P324" s="104">
        <v>13</v>
      </c>
      <c r="Q324" s="83"/>
      <c r="R324" s="83" t="s">
        <v>1095</v>
      </c>
      <c r="S324" s="83" t="s">
        <v>1095</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1098</v>
      </c>
      <c r="G325" s="80"/>
      <c r="H325" s="83" t="s">
        <v>1097</v>
      </c>
      <c r="I325" s="103" t="s">
        <v>729</v>
      </c>
      <c r="J325" s="103"/>
      <c r="K325" s="104">
        <v>7.52</v>
      </c>
      <c r="L325" s="104">
        <v>7.52</v>
      </c>
      <c r="M325" s="104">
        <v>7.52</v>
      </c>
      <c r="N325" s="104">
        <v>7.52</v>
      </c>
      <c r="O325" s="104">
        <v>7.52</v>
      </c>
      <c r="P325" s="104">
        <v>7.52</v>
      </c>
      <c r="Q325" s="83"/>
      <c r="R325" s="83" t="s">
        <v>1095</v>
      </c>
      <c r="S325" s="83" t="s">
        <v>1095</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1099</v>
      </c>
      <c r="G326" s="80"/>
      <c r="H326" s="83" t="s">
        <v>1097</v>
      </c>
      <c r="I326" s="103" t="s">
        <v>603</v>
      </c>
      <c r="J326" s="103"/>
      <c r="K326" s="104">
        <v>23.7</v>
      </c>
      <c r="L326" s="104">
        <v>23.7</v>
      </c>
      <c r="M326" s="104">
        <v>23.7</v>
      </c>
      <c r="N326" s="104">
        <v>23.7</v>
      </c>
      <c r="O326" s="104">
        <v>23.7</v>
      </c>
      <c r="P326" s="104">
        <v>23.7</v>
      </c>
      <c r="Q326" s="83"/>
      <c r="R326" s="83" t="s">
        <v>1095</v>
      </c>
      <c r="S326" s="83" t="s">
        <v>1095</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1100</v>
      </c>
      <c r="G327" s="80"/>
      <c r="H327" s="83" t="s">
        <v>1097</v>
      </c>
      <c r="I327" s="103" t="s">
        <v>729</v>
      </c>
      <c r="J327" s="103"/>
      <c r="K327" s="104">
        <v>3.36</v>
      </c>
      <c r="L327" s="104">
        <v>3.36</v>
      </c>
      <c r="M327" s="104">
        <v>3.36</v>
      </c>
      <c r="N327" s="104">
        <v>3.36</v>
      </c>
      <c r="O327" s="104">
        <v>3.36</v>
      </c>
      <c r="P327" s="104">
        <v>3.36</v>
      </c>
      <c r="Q327" s="83"/>
      <c r="R327" s="83" t="s">
        <v>1095</v>
      </c>
      <c r="S327" s="83" t="s">
        <v>1095</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1101</v>
      </c>
      <c r="I328" s="103"/>
      <c r="J328" s="103" t="s">
        <v>621</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1102</v>
      </c>
      <c r="F329" s="75" t="s">
        <v>1103</v>
      </c>
      <c r="G329" s="80"/>
      <c r="H329" s="83" t="s">
        <v>596</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1104</v>
      </c>
      <c r="G330" s="80"/>
      <c r="H330" s="83" t="s">
        <v>1105</v>
      </c>
      <c r="I330" s="103" t="s">
        <v>603</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1106</v>
      </c>
      <c r="G331" s="80"/>
      <c r="H331" s="83" t="s">
        <v>1107</v>
      </c>
      <c r="I331" s="103" t="s">
        <v>603</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1108</v>
      </c>
      <c r="G332" s="80"/>
      <c r="H332" s="83" t="s">
        <v>1109</v>
      </c>
      <c r="I332" s="103" t="s">
        <v>603</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1110</v>
      </c>
      <c r="G333" s="80"/>
      <c r="H333" s="83" t="s">
        <v>1111</v>
      </c>
      <c r="I333" s="103" t="s">
        <v>633</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1112</v>
      </c>
      <c r="G334" s="80"/>
      <c r="H334" s="83" t="s">
        <v>1113</v>
      </c>
      <c r="I334" s="103" t="s">
        <v>676</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551</v>
      </c>
      <c r="AE334" s="83"/>
      <c r="AF334" s="104">
        <v>1</v>
      </c>
      <c r="AG334" s="104">
        <v>1</v>
      </c>
      <c r="AH334" s="80"/>
      <c r="AI334" s="62"/>
      <c r="AJ334" s="50"/>
      <c r="AK334" s="50"/>
      <c r="AL334" s="50"/>
    </row>
    <row r="335" spans="1:38" outlineLevel="1" x14ac:dyDescent="0.25">
      <c r="A335" s="50"/>
      <c r="B335" s="59"/>
      <c r="C335" s="52">
        <f>INT($C$40)+1</f>
        <v>2</v>
      </c>
      <c r="D335" s="80"/>
      <c r="E335" s="75"/>
      <c r="F335" s="308" t="s">
        <v>1114</v>
      </c>
      <c r="G335" s="80"/>
      <c r="H335" s="298" t="s">
        <v>1115</v>
      </c>
      <c r="I335" s="103"/>
      <c r="J335" s="103" t="s">
        <v>621</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outlineLevel="3" x14ac:dyDescent="0.25">
      <c r="A336" s="50"/>
      <c r="B336" s="59"/>
      <c r="C336" s="52">
        <f>INT($C$40)+3</f>
        <v>4</v>
      </c>
      <c r="D336" s="80"/>
      <c r="E336" s="75" t="s">
        <v>1116</v>
      </c>
      <c r="F336" s="75" t="s">
        <v>1117</v>
      </c>
      <c r="G336" s="80"/>
      <c r="H336" s="83" t="s">
        <v>596</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outlineLevel="2" x14ac:dyDescent="0.25">
      <c r="A337" s="50"/>
      <c r="B337" s="59"/>
      <c r="C337" s="52">
        <f t="shared" si="43"/>
        <v>3</v>
      </c>
      <c r="D337" s="80"/>
      <c r="E337" s="75"/>
      <c r="F337" s="75" t="s">
        <v>1118</v>
      </c>
      <c r="G337" s="80"/>
      <c r="H337" s="83" t="s">
        <v>1119</v>
      </c>
      <c r="I337" s="103" t="s">
        <v>2451</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2475</v>
      </c>
      <c r="S337" s="83" t="s">
        <v>652</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outlineLevel="2" x14ac:dyDescent="0.25">
      <c r="A338" s="50"/>
      <c r="B338" s="59"/>
      <c r="C338" s="52">
        <f t="shared" si="43"/>
        <v>3</v>
      </c>
      <c r="D338" s="80"/>
      <c r="E338" s="75"/>
      <c r="F338" s="75" t="s">
        <v>1120</v>
      </c>
      <c r="G338" s="80"/>
      <c r="H338" s="313" t="s">
        <v>1121</v>
      </c>
      <c r="I338" s="103" t="s">
        <v>603</v>
      </c>
      <c r="J338" s="103"/>
      <c r="K338" s="104">
        <v>0.3</v>
      </c>
      <c r="L338" s="104">
        <v>0.3</v>
      </c>
      <c r="M338" s="104">
        <v>0.3</v>
      </c>
      <c r="N338" s="104">
        <v>0.3</v>
      </c>
      <c r="O338" s="104">
        <v>0.3</v>
      </c>
      <c r="P338" s="104">
        <v>0.3</v>
      </c>
      <c r="Q338" s="83"/>
      <c r="R338" s="83" t="s">
        <v>652</v>
      </c>
      <c r="S338" s="83" t="s">
        <v>652</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outlineLevel="2" x14ac:dyDescent="0.25">
      <c r="A339" s="50"/>
      <c r="B339" s="59"/>
      <c r="C339" s="52">
        <f t="shared" si="43"/>
        <v>3</v>
      </c>
      <c r="D339" s="80"/>
      <c r="E339" s="75"/>
      <c r="F339" s="75" t="s">
        <v>1122</v>
      </c>
      <c r="G339" s="80"/>
      <c r="H339" s="83" t="s">
        <v>1123</v>
      </c>
      <c r="I339" s="103" t="s">
        <v>603</v>
      </c>
      <c r="J339" s="103"/>
      <c r="K339" s="104">
        <v>0.6</v>
      </c>
      <c r="L339" s="104">
        <v>0.6</v>
      </c>
      <c r="M339" s="104">
        <v>0.6</v>
      </c>
      <c r="N339" s="104">
        <v>0.6</v>
      </c>
      <c r="O339" s="104">
        <v>0.6</v>
      </c>
      <c r="P339" s="104">
        <v>0.6</v>
      </c>
      <c r="Q339" s="83"/>
      <c r="R339" s="83" t="s">
        <v>652</v>
      </c>
      <c r="S339" s="83" t="s">
        <v>652</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outlineLevel="3" x14ac:dyDescent="0.25">
      <c r="A340" s="50"/>
      <c r="B340" s="59"/>
      <c r="C340" s="52">
        <f>INT($C$40)+3</f>
        <v>4</v>
      </c>
      <c r="D340" s="80"/>
      <c r="E340" s="75"/>
      <c r="F340" s="75" t="s">
        <v>1124</v>
      </c>
      <c r="G340" s="80"/>
      <c r="H340" s="83" t="s">
        <v>1125</v>
      </c>
      <c r="I340" s="103" t="s">
        <v>603</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outlineLevel="3" x14ac:dyDescent="0.25">
      <c r="A341" s="50"/>
      <c r="B341" s="59"/>
      <c r="C341" s="52">
        <f>INT($C$40)+3</f>
        <v>4</v>
      </c>
      <c r="D341" s="80"/>
      <c r="E341" s="75"/>
      <c r="F341" s="75" t="s">
        <v>1126</v>
      </c>
      <c r="G341" s="80"/>
      <c r="H341" s="83" t="s">
        <v>1127</v>
      </c>
      <c r="I341" s="103" t="s">
        <v>603</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outlineLevel="3" x14ac:dyDescent="0.25">
      <c r="A342" s="50"/>
      <c r="B342" s="59"/>
      <c r="C342" s="52">
        <f>INT($C$40)+2</f>
        <v>3</v>
      </c>
      <c r="D342" s="80"/>
      <c r="E342" s="75"/>
      <c r="F342" s="75" t="s">
        <v>1128</v>
      </c>
      <c r="G342" s="80"/>
      <c r="H342" s="83" t="s">
        <v>1129</v>
      </c>
      <c r="I342" s="103" t="s">
        <v>603</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outlineLevel="3" x14ac:dyDescent="0.25">
      <c r="A343" s="50"/>
      <c r="B343" s="59"/>
      <c r="C343" s="52">
        <f>INT($C$40)+2</f>
        <v>3</v>
      </c>
      <c r="D343" s="80"/>
      <c r="E343" s="75"/>
      <c r="F343" s="75" t="s">
        <v>1130</v>
      </c>
      <c r="G343" s="80"/>
      <c r="H343" s="83" t="s">
        <v>1131</v>
      </c>
      <c r="I343" s="103" t="s">
        <v>603</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outlineLevel="2" x14ac:dyDescent="0.25">
      <c r="A344" s="50"/>
      <c r="B344" s="59"/>
      <c r="C344" s="52">
        <f>INT($C$40)+2</f>
        <v>3</v>
      </c>
      <c r="D344" s="80"/>
      <c r="E344" s="75"/>
      <c r="F344" s="75" t="s">
        <v>1132</v>
      </c>
      <c r="G344" s="80"/>
      <c r="H344" s="83" t="s">
        <v>1133</v>
      </c>
      <c r="I344" s="103" t="s">
        <v>603</v>
      </c>
      <c r="J344" s="103"/>
      <c r="K344" s="83"/>
      <c r="L344" s="83"/>
      <c r="M344" s="104">
        <v>-40</v>
      </c>
      <c r="N344" s="104">
        <v>-40</v>
      </c>
      <c r="O344" s="104">
        <v>-40</v>
      </c>
      <c r="P344" s="104">
        <v>-40</v>
      </c>
      <c r="Q344" s="83"/>
      <c r="R344" s="83"/>
      <c r="S344" s="83" t="s">
        <v>661</v>
      </c>
      <c r="T344" s="83"/>
      <c r="U344" s="104">
        <v>-9.9499999999999993</v>
      </c>
      <c r="V344" s="104">
        <v>-9.9499999999999993</v>
      </c>
      <c r="W344" s="104">
        <v>-9.9499999999999993</v>
      </c>
      <c r="X344" s="104">
        <v>-8.9</v>
      </c>
      <c r="Y344" s="104">
        <v>-8.9</v>
      </c>
      <c r="Z344" s="104">
        <v>-8.9</v>
      </c>
      <c r="AA344" s="104">
        <v>-8.9</v>
      </c>
      <c r="AB344" s="104">
        <v>-8.9</v>
      </c>
      <c r="AC344" s="83"/>
      <c r="AD344" s="104" t="s">
        <v>1134</v>
      </c>
      <c r="AE344" s="83"/>
      <c r="AF344" s="104">
        <v>1</v>
      </c>
      <c r="AG344" s="104">
        <v>1</v>
      </c>
      <c r="AH344" s="80"/>
      <c r="AI344" s="62"/>
      <c r="AJ344" s="50"/>
      <c r="AK344" s="50"/>
      <c r="AL344" s="50"/>
    </row>
    <row r="345" spans="1:38" outlineLevel="2" x14ac:dyDescent="0.25">
      <c r="A345" s="50"/>
      <c r="B345" s="59"/>
      <c r="C345" s="52">
        <f>INT($C$40)+2</f>
        <v>3</v>
      </c>
      <c r="D345" s="80"/>
      <c r="E345" s="75"/>
      <c r="F345" s="75" t="s">
        <v>1135</v>
      </c>
      <c r="G345" s="80"/>
      <c r="H345" s="83" t="s">
        <v>1136</v>
      </c>
      <c r="I345" s="103" t="s">
        <v>603</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1134</v>
      </c>
      <c r="AE345" s="83"/>
      <c r="AF345" s="104">
        <v>1</v>
      </c>
      <c r="AG345" s="104">
        <v>1</v>
      </c>
      <c r="AH345" s="80"/>
      <c r="AI345" s="62"/>
      <c r="AJ345" s="50"/>
      <c r="AK345" s="50"/>
      <c r="AL345" s="50"/>
    </row>
    <row r="346" spans="1:38" outlineLevel="2" x14ac:dyDescent="0.25">
      <c r="A346" s="50"/>
      <c r="B346" s="59"/>
      <c r="C346" s="52">
        <f>INT($C$40)+2</f>
        <v>3</v>
      </c>
      <c r="D346" s="80"/>
      <c r="E346" s="75"/>
      <c r="F346" s="75" t="s">
        <v>1137</v>
      </c>
      <c r="G346" s="80"/>
      <c r="H346" s="83" t="s">
        <v>1138</v>
      </c>
      <c r="I346" s="103" t="s">
        <v>603</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1134</v>
      </c>
      <c r="AE346" s="83"/>
      <c r="AF346" s="104">
        <v>1</v>
      </c>
      <c r="AG346" s="104">
        <v>1</v>
      </c>
      <c r="AH346" s="80"/>
      <c r="AI346" s="62"/>
      <c r="AJ346" s="50"/>
      <c r="AK346" s="50"/>
      <c r="AL346" s="50"/>
    </row>
    <row r="347" spans="1:38" outlineLevel="3" x14ac:dyDescent="0.25">
      <c r="A347" s="50"/>
      <c r="B347" s="59"/>
      <c r="C347" s="52">
        <f>INT($C$40)+3</f>
        <v>4</v>
      </c>
      <c r="D347" s="80"/>
      <c r="E347" s="75"/>
      <c r="F347" s="75" t="s">
        <v>1139</v>
      </c>
      <c r="G347" s="80"/>
      <c r="H347" s="83" t="s">
        <v>1140</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outlineLevel="2" x14ac:dyDescent="0.25">
      <c r="A348" s="50"/>
      <c r="B348" s="59"/>
      <c r="C348" s="52">
        <f t="shared" ref="C348:C362" si="46">INT($C$40)+2</f>
        <v>3</v>
      </c>
      <c r="D348" s="80"/>
      <c r="E348" s="75"/>
      <c r="F348" s="75" t="s">
        <v>1141</v>
      </c>
      <c r="G348" s="80"/>
      <c r="H348" s="83" t="s">
        <v>1142</v>
      </c>
      <c r="I348" s="103" t="s">
        <v>603</v>
      </c>
      <c r="J348" s="103"/>
      <c r="K348" s="104">
        <v>0.1</v>
      </c>
      <c r="L348" s="104">
        <v>0.1</v>
      </c>
      <c r="M348" s="104">
        <v>0.1</v>
      </c>
      <c r="N348" s="104">
        <v>0.1</v>
      </c>
      <c r="O348" s="104">
        <v>0.1</v>
      </c>
      <c r="P348" s="104">
        <v>0.1</v>
      </c>
      <c r="Q348" s="83"/>
      <c r="R348" s="83" t="s">
        <v>1143</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outlineLevel="2" x14ac:dyDescent="0.25">
      <c r="A349" s="50"/>
      <c r="B349" s="59"/>
      <c r="C349" s="52">
        <f t="shared" si="46"/>
        <v>3</v>
      </c>
      <c r="D349" s="80"/>
      <c r="E349" s="75"/>
      <c r="F349" s="75" t="s">
        <v>1144</v>
      </c>
      <c r="G349" s="80"/>
      <c r="H349" s="314" t="s">
        <v>1145</v>
      </c>
      <c r="I349" s="103" t="s">
        <v>603</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1146</v>
      </c>
      <c r="AE349" s="83"/>
      <c r="AF349" s="104">
        <v>1</v>
      </c>
      <c r="AG349" s="104">
        <v>1</v>
      </c>
      <c r="AH349" s="80"/>
      <c r="AI349" s="62"/>
      <c r="AJ349" s="50"/>
      <c r="AK349" s="50"/>
      <c r="AL349" s="50"/>
    </row>
    <row r="350" spans="1:38" outlineLevel="2" x14ac:dyDescent="0.25">
      <c r="A350" s="50"/>
      <c r="B350" s="59"/>
      <c r="C350" s="52">
        <f t="shared" si="46"/>
        <v>3</v>
      </c>
      <c r="D350" s="80"/>
      <c r="E350" s="75"/>
      <c r="F350" s="75" t="s">
        <v>1147</v>
      </c>
      <c r="G350" s="80"/>
      <c r="H350" s="83" t="s">
        <v>1148</v>
      </c>
      <c r="I350" s="103" t="s">
        <v>603</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outlineLevel="2" x14ac:dyDescent="0.25">
      <c r="A351" s="50"/>
      <c r="B351" s="59"/>
      <c r="C351" s="52">
        <f t="shared" si="46"/>
        <v>3</v>
      </c>
      <c r="D351" s="80"/>
      <c r="E351" s="75"/>
      <c r="F351" s="75" t="s">
        <v>1149</v>
      </c>
      <c r="G351" s="80"/>
      <c r="H351" s="83" t="s">
        <v>1150</v>
      </c>
      <c r="I351" s="103" t="s">
        <v>603</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outlineLevel="2" x14ac:dyDescent="0.25">
      <c r="A352" s="50"/>
      <c r="B352" s="59"/>
      <c r="C352" s="52">
        <f t="shared" si="46"/>
        <v>3</v>
      </c>
      <c r="D352" s="80"/>
      <c r="E352" s="75"/>
      <c r="F352" s="75" t="s">
        <v>1151</v>
      </c>
      <c r="G352" s="80"/>
      <c r="H352" s="83" t="s">
        <v>1152</v>
      </c>
      <c r="I352" s="103" t="s">
        <v>603</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outlineLevel="2" x14ac:dyDescent="0.25">
      <c r="A353" s="50"/>
      <c r="B353" s="59"/>
      <c r="C353" s="52">
        <f t="shared" si="46"/>
        <v>3</v>
      </c>
      <c r="D353" s="80"/>
      <c r="E353" s="75"/>
      <c r="F353" s="75" t="s">
        <v>1153</v>
      </c>
      <c r="G353" s="80"/>
      <c r="H353" s="83" t="s">
        <v>1154</v>
      </c>
      <c r="I353" s="103" t="s">
        <v>603</v>
      </c>
      <c r="J353" s="103"/>
      <c r="K353" s="104">
        <v>0.5</v>
      </c>
      <c r="L353" s="104">
        <v>0.5</v>
      </c>
      <c r="M353" s="104"/>
      <c r="N353" s="104"/>
      <c r="O353" s="104"/>
      <c r="P353" s="104"/>
      <c r="Q353" s="83"/>
      <c r="R353" s="83" t="s">
        <v>551</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outlineLevel="2" x14ac:dyDescent="0.25">
      <c r="A354" s="50"/>
      <c r="B354" s="59"/>
      <c r="C354" s="52">
        <f t="shared" si="46"/>
        <v>3</v>
      </c>
      <c r="D354" s="80"/>
      <c r="E354" s="75"/>
      <c r="F354" s="75" t="s">
        <v>1155</v>
      </c>
      <c r="G354" s="80"/>
      <c r="H354" s="83" t="s">
        <v>1156</v>
      </c>
      <c r="I354" s="103" t="s">
        <v>603</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outlineLevel="2" x14ac:dyDescent="0.25">
      <c r="A355" s="50"/>
      <c r="B355" s="59"/>
      <c r="C355" s="52">
        <f t="shared" si="46"/>
        <v>3</v>
      </c>
      <c r="D355" s="80"/>
      <c r="E355" s="75"/>
      <c r="F355" s="75" t="s">
        <v>1157</v>
      </c>
      <c r="G355" s="80"/>
      <c r="H355" s="83" t="s">
        <v>1158</v>
      </c>
      <c r="I355" s="103" t="s">
        <v>603</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outlineLevel="2" x14ac:dyDescent="0.25">
      <c r="A356" s="50"/>
      <c r="B356" s="59"/>
      <c r="C356" s="52">
        <f t="shared" si="46"/>
        <v>3</v>
      </c>
      <c r="D356" s="80"/>
      <c r="E356" s="75"/>
      <c r="F356" s="75" t="s">
        <v>1159</v>
      </c>
      <c r="G356" s="80"/>
      <c r="H356" s="83" t="s">
        <v>1160</v>
      </c>
      <c r="I356" s="103" t="s">
        <v>603</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outlineLevel="2" x14ac:dyDescent="0.25">
      <c r="A357" s="50"/>
      <c r="B357" s="59"/>
      <c r="C357" s="52">
        <f t="shared" si="46"/>
        <v>3</v>
      </c>
      <c r="D357" s="80"/>
      <c r="E357" s="75"/>
      <c r="F357" s="75" t="s">
        <v>1161</v>
      </c>
      <c r="G357" s="80"/>
      <c r="H357" s="83" t="s">
        <v>1162</v>
      </c>
      <c r="I357" s="103" t="s">
        <v>603</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outlineLevel="2" x14ac:dyDescent="0.25">
      <c r="A358" s="50"/>
      <c r="B358" s="59"/>
      <c r="C358" s="52">
        <f t="shared" si="46"/>
        <v>3</v>
      </c>
      <c r="D358" s="80"/>
      <c r="E358" s="75"/>
      <c r="F358" s="75" t="s">
        <v>2443</v>
      </c>
      <c r="G358" s="80"/>
      <c r="H358" s="83" t="s">
        <v>2448</v>
      </c>
      <c r="I358" s="103" t="s">
        <v>2451</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1146</v>
      </c>
      <c r="AE358" s="83"/>
      <c r="AF358" s="104">
        <v>1</v>
      </c>
      <c r="AG358" s="104">
        <v>1</v>
      </c>
      <c r="AH358" s="80"/>
      <c r="AI358" s="62"/>
      <c r="AJ358" s="50"/>
      <c r="AK358" s="50"/>
      <c r="AL358" s="50"/>
    </row>
    <row r="359" spans="1:38" outlineLevel="2" x14ac:dyDescent="0.25">
      <c r="A359" s="50"/>
      <c r="B359" s="59"/>
      <c r="C359" s="52">
        <f t="shared" si="46"/>
        <v>3</v>
      </c>
      <c r="D359" s="80"/>
      <c r="E359" s="75"/>
      <c r="F359" s="75" t="s">
        <v>2444</v>
      </c>
      <c r="G359" s="80"/>
      <c r="H359" s="83" t="s">
        <v>2452</v>
      </c>
      <c r="I359" s="103" t="s">
        <v>603</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551</v>
      </c>
      <c r="AE359" s="83"/>
      <c r="AF359" s="104">
        <v>1</v>
      </c>
      <c r="AG359" s="104">
        <v>1</v>
      </c>
      <c r="AH359" s="80"/>
      <c r="AI359" s="62"/>
      <c r="AJ359" s="50"/>
      <c r="AK359" s="50"/>
      <c r="AL359" s="50"/>
    </row>
    <row r="360" spans="1:38" outlineLevel="2" x14ac:dyDescent="0.25">
      <c r="A360" s="50"/>
      <c r="B360" s="59"/>
      <c r="C360" s="52">
        <f t="shared" si="46"/>
        <v>3</v>
      </c>
      <c r="D360" s="80"/>
      <c r="E360" s="75"/>
      <c r="F360" s="75" t="s">
        <v>2445</v>
      </c>
      <c r="G360" s="80"/>
      <c r="H360" s="83" t="s">
        <v>2449</v>
      </c>
      <c r="I360" s="103" t="s">
        <v>603</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551</v>
      </c>
      <c r="AE360" s="83"/>
      <c r="AF360" s="104">
        <v>1</v>
      </c>
      <c r="AG360" s="104">
        <v>1</v>
      </c>
      <c r="AH360" s="80"/>
      <c r="AI360" s="62"/>
      <c r="AJ360" s="50"/>
      <c r="AK360" s="50"/>
      <c r="AL360" s="50"/>
    </row>
    <row r="361" spans="1:38" outlineLevel="2" x14ac:dyDescent="0.25">
      <c r="A361" s="50"/>
      <c r="B361" s="59"/>
      <c r="C361" s="52">
        <f t="shared" si="46"/>
        <v>3</v>
      </c>
      <c r="D361" s="80"/>
      <c r="E361" s="75"/>
      <c r="F361" s="75" t="s">
        <v>2446</v>
      </c>
      <c r="G361" s="80"/>
      <c r="H361" s="83" t="s">
        <v>2453</v>
      </c>
      <c r="I361" s="103" t="s">
        <v>2454</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551</v>
      </c>
      <c r="AE361" s="83"/>
      <c r="AF361" s="104">
        <v>1</v>
      </c>
      <c r="AG361" s="104">
        <v>1</v>
      </c>
      <c r="AH361" s="80"/>
      <c r="AI361" s="62"/>
      <c r="AJ361" s="50"/>
      <c r="AK361" s="50"/>
      <c r="AL361" s="50"/>
    </row>
    <row r="362" spans="1:38" outlineLevel="2" x14ac:dyDescent="0.25">
      <c r="A362" s="50"/>
      <c r="B362" s="59"/>
      <c r="C362" s="52">
        <f t="shared" si="46"/>
        <v>3</v>
      </c>
      <c r="D362" s="80"/>
      <c r="E362" s="75"/>
      <c r="F362" s="75" t="s">
        <v>2447</v>
      </c>
      <c r="G362" s="80"/>
      <c r="H362" s="83" t="s">
        <v>2450</v>
      </c>
      <c r="I362" s="103" t="s">
        <v>2454</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551</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1163</v>
      </c>
      <c r="G363" s="80"/>
      <c r="H363" s="298" t="s">
        <v>1164</v>
      </c>
      <c r="I363" s="144"/>
      <c r="J363" s="144" t="s">
        <v>1165</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1166</v>
      </c>
      <c r="G364" s="80"/>
      <c r="H364" s="83" t="s">
        <v>706</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1167</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1168</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1169</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1170</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1171</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1172</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1173</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1174</v>
      </c>
      <c r="G372" s="80"/>
      <c r="H372" s="83" t="s">
        <v>706</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1175</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1176</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1177</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1178</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1179</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1180</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1181</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1182</v>
      </c>
      <c r="G380" s="80"/>
      <c r="H380" s="83" t="s">
        <v>2488</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1183</v>
      </c>
      <c r="G381" s="80"/>
      <c r="H381" s="83" t="s">
        <v>2489</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2496</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1184</v>
      </c>
      <c r="G382" s="80"/>
      <c r="H382" s="83" t="s">
        <v>2490</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1185</v>
      </c>
      <c r="G383" s="80"/>
      <c r="H383" s="83" t="s">
        <v>2491</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1186</v>
      </c>
      <c r="G384" s="80"/>
      <c r="H384" s="83" t="s">
        <v>2492</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1187</v>
      </c>
      <c r="G385" s="80"/>
      <c r="H385" s="83" t="s">
        <v>2493</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1188</v>
      </c>
      <c r="G386" s="80"/>
      <c r="H386" s="83" t="s">
        <v>2494</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1189</v>
      </c>
      <c r="G387" s="80"/>
      <c r="H387" s="83" t="s">
        <v>2495</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1190</v>
      </c>
      <c r="G388" s="80"/>
      <c r="H388" s="83" t="s">
        <v>706</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1191</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1192</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1193</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1194</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1195</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1196</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1197</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1198</v>
      </c>
      <c r="G396" s="80"/>
      <c r="H396" s="83" t="s">
        <v>706</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1199</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1200</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1201</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1202</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1203</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1204</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1205</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1206</v>
      </c>
      <c r="G404" s="80"/>
      <c r="H404" s="83" t="s">
        <v>706</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1207</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1208</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1209</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1210</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1211</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1212</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1213</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1214</v>
      </c>
      <c r="G412" s="80"/>
      <c r="H412" s="83" t="s">
        <v>706</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1215</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1216</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1217</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1218</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1219</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1220</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1221</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1222</v>
      </c>
      <c r="G420" s="80"/>
      <c r="H420" s="83" t="s">
        <v>706</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1223</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1224</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1225</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1226</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1227</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1228</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1229</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1230</v>
      </c>
      <c r="G428" s="80"/>
      <c r="H428" s="83" t="s">
        <v>2371</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1231</v>
      </c>
      <c r="G429" s="80"/>
      <c r="H429" s="83" t="s">
        <v>2372</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1232</v>
      </c>
      <c r="G430" s="80"/>
      <c r="H430" s="83" t="s">
        <v>2373</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1233</v>
      </c>
      <c r="G431" s="80"/>
      <c r="H431" s="83" t="s">
        <v>2374</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1234</v>
      </c>
      <c r="G432" s="80"/>
      <c r="H432" s="83" t="s">
        <v>2375</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1235</v>
      </c>
      <c r="G433" s="80"/>
      <c r="H433" s="83" t="s">
        <v>2376</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1236</v>
      </c>
      <c r="G434" s="80"/>
      <c r="H434" s="83" t="s">
        <v>2377</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1237</v>
      </c>
      <c r="G435" s="80"/>
      <c r="H435" s="83" t="s">
        <v>2378</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1238</v>
      </c>
      <c r="G436" s="80"/>
      <c r="H436" s="83" t="s">
        <v>706</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1239</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1240</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1241</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1242</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1243</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1244</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1245</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1246</v>
      </c>
      <c r="G444" s="80"/>
      <c r="H444" s="83" t="s">
        <v>706</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1247</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1248</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1249</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1250</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1251</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1252</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1253</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1254</v>
      </c>
      <c r="G452" s="80"/>
      <c r="H452" s="83" t="s">
        <v>706</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1255</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1256</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1257</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1258</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1259</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1260</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1261</v>
      </c>
      <c r="G459" s="80"/>
      <c r="H459" s="83"/>
      <c r="I459" s="103"/>
      <c r="J459" s="103"/>
      <c r="K459" s="83"/>
      <c r="L459" s="83"/>
      <c r="M459" s="83"/>
      <c r="N459" s="83"/>
      <c r="O459" s="83"/>
      <c r="P459" s="83"/>
      <c r="Q459" s="83"/>
      <c r="R459" s="83"/>
      <c r="S459" s="83"/>
      <c r="T459" s="103" t="s">
        <v>1262</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1263</v>
      </c>
      <c r="G460" s="80"/>
      <c r="H460" s="83" t="s">
        <v>1264</v>
      </c>
      <c r="I460" s="103" t="s">
        <v>603</v>
      </c>
      <c r="J460" s="103" t="s">
        <v>1265</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1266</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1267</v>
      </c>
      <c r="G461" s="80"/>
      <c r="H461" s="83" t="s">
        <v>1268</v>
      </c>
      <c r="I461" s="103" t="s">
        <v>603</v>
      </c>
      <c r="J461" s="103" t="s">
        <v>1265</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1269</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1270</v>
      </c>
      <c r="G462" s="80"/>
      <c r="H462" s="83" t="s">
        <v>1271</v>
      </c>
      <c r="I462" s="103" t="s">
        <v>603</v>
      </c>
      <c r="J462" s="103" t="s">
        <v>1265</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1272</v>
      </c>
      <c r="G463" s="80"/>
      <c r="H463" s="83" t="s">
        <v>1273</v>
      </c>
      <c r="I463" s="103" t="s">
        <v>603</v>
      </c>
      <c r="J463" s="103" t="s">
        <v>1265</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1274</v>
      </c>
      <c r="G464" s="80"/>
      <c r="H464" s="83" t="s">
        <v>1275</v>
      </c>
      <c r="I464" s="103" t="s">
        <v>603</v>
      </c>
      <c r="J464" s="103" t="s">
        <v>1265</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1276</v>
      </c>
      <c r="G465" s="80"/>
      <c r="H465" s="83" t="s">
        <v>1277</v>
      </c>
      <c r="I465" s="103" t="s">
        <v>603</v>
      </c>
      <c r="J465" s="103" t="s">
        <v>1265</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1278</v>
      </c>
      <c r="G466" s="80"/>
      <c r="H466" s="83" t="s">
        <v>1279</v>
      </c>
      <c r="I466" s="103" t="s">
        <v>603</v>
      </c>
      <c r="J466" s="103" t="s">
        <v>1265</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1280</v>
      </c>
      <c r="G467" s="80"/>
      <c r="H467" s="83" t="s">
        <v>1281</v>
      </c>
      <c r="I467" s="103" t="s">
        <v>603</v>
      </c>
      <c r="J467" s="103" t="s">
        <v>1265</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1282</v>
      </c>
      <c r="G468" s="80"/>
      <c r="H468" s="83" t="s">
        <v>1283</v>
      </c>
      <c r="I468" s="103" t="s">
        <v>603</v>
      </c>
      <c r="J468" s="103" t="s">
        <v>1265</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1284</v>
      </c>
      <c r="G469" s="80"/>
      <c r="H469" s="83" t="s">
        <v>1285</v>
      </c>
      <c r="I469" s="103" t="s">
        <v>603</v>
      </c>
      <c r="J469" s="103" t="s">
        <v>1265</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1286</v>
      </c>
      <c r="G470" s="80"/>
      <c r="H470" s="83" t="s">
        <v>1287</v>
      </c>
      <c r="I470" s="103" t="s">
        <v>603</v>
      </c>
      <c r="J470" s="103" t="s">
        <v>1265</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1288</v>
      </c>
      <c r="G471" s="80"/>
      <c r="H471" s="83" t="s">
        <v>1289</v>
      </c>
      <c r="I471" s="103" t="s">
        <v>603</v>
      </c>
      <c r="J471" s="103" t="s">
        <v>1265</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1290</v>
      </c>
      <c r="G472" s="80"/>
      <c r="H472" s="83" t="s">
        <v>1291</v>
      </c>
      <c r="I472" s="103" t="s">
        <v>603</v>
      </c>
      <c r="J472" s="103" t="s">
        <v>1265</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1292</v>
      </c>
      <c r="G473" s="80"/>
      <c r="H473" s="83" t="s">
        <v>1293</v>
      </c>
      <c r="I473" s="103" t="s">
        <v>603</v>
      </c>
      <c r="J473" s="103" t="s">
        <v>1265</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1294</v>
      </c>
      <c r="G474" s="80"/>
      <c r="H474" s="83" t="s">
        <v>1295</v>
      </c>
      <c r="I474" s="103" t="s">
        <v>603</v>
      </c>
      <c r="J474" s="103" t="s">
        <v>1265</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1296</v>
      </c>
      <c r="G475" s="80"/>
      <c r="H475" s="83" t="s">
        <v>1297</v>
      </c>
      <c r="I475" s="103" t="s">
        <v>603</v>
      </c>
      <c r="J475" s="103" t="s">
        <v>1265</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1298</v>
      </c>
      <c r="G476" s="80"/>
      <c r="H476" s="83" t="s">
        <v>706</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1299</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1300</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1301</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1302</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1303</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1304</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1305</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1306</v>
      </c>
      <c r="G484" s="80"/>
      <c r="H484" s="83" t="s">
        <v>1307</v>
      </c>
      <c r="I484" s="103" t="s">
        <v>603</v>
      </c>
      <c r="J484" s="103" t="s">
        <v>1308</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1309</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1310</v>
      </c>
      <c r="G485" s="80"/>
      <c r="H485" s="83" t="s">
        <v>1311</v>
      </c>
      <c r="I485" s="103" t="s">
        <v>603</v>
      </c>
      <c r="J485" s="103" t="s">
        <v>1308</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1312</v>
      </c>
      <c r="G486" s="80"/>
      <c r="H486" s="83" t="s">
        <v>1313</v>
      </c>
      <c r="I486" s="103" t="s">
        <v>603</v>
      </c>
      <c r="J486" s="103" t="s">
        <v>1308</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1314</v>
      </c>
      <c r="G487" s="80"/>
      <c r="H487" s="83" t="s">
        <v>1315</v>
      </c>
      <c r="I487" s="103" t="s">
        <v>603</v>
      </c>
      <c r="J487" s="103" t="s">
        <v>1308</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1316</v>
      </c>
      <c r="G488" s="80"/>
      <c r="H488" s="83" t="s">
        <v>1317</v>
      </c>
      <c r="I488" s="103" t="s">
        <v>603</v>
      </c>
      <c r="J488" s="103" t="s">
        <v>1308</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1318</v>
      </c>
      <c r="G489" s="80"/>
      <c r="H489" s="83" t="s">
        <v>1319</v>
      </c>
      <c r="I489" s="103" t="s">
        <v>603</v>
      </c>
      <c r="J489" s="103" t="s">
        <v>1308</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1320</v>
      </c>
      <c r="G490" s="80"/>
      <c r="H490" s="83" t="s">
        <v>1321</v>
      </c>
      <c r="I490" s="103" t="s">
        <v>603</v>
      </c>
      <c r="J490" s="103" t="s">
        <v>1308</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1322</v>
      </c>
      <c r="G491" s="80"/>
      <c r="H491" s="83" t="s">
        <v>1323</v>
      </c>
      <c r="I491" s="103" t="s">
        <v>603</v>
      </c>
      <c r="J491" s="103" t="s">
        <v>1308</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1324</v>
      </c>
      <c r="G492" s="80"/>
      <c r="H492" s="83" t="s">
        <v>2383</v>
      </c>
      <c r="I492" s="103" t="s">
        <v>603</v>
      </c>
      <c r="J492" s="103" t="s">
        <v>1265</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1325</v>
      </c>
      <c r="G493" s="80"/>
      <c r="H493" s="83" t="s">
        <v>1326</v>
      </c>
      <c r="I493" s="103" t="s">
        <v>603</v>
      </c>
      <c r="J493" s="103" t="s">
        <v>1265</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1327</v>
      </c>
      <c r="G494" s="80"/>
      <c r="H494" s="83" t="s">
        <v>1328</v>
      </c>
      <c r="I494" s="103" t="s">
        <v>603</v>
      </c>
      <c r="J494" s="103" t="s">
        <v>1265</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1329</v>
      </c>
      <c r="G495" s="80"/>
      <c r="H495" s="83" t="s">
        <v>1330</v>
      </c>
      <c r="I495" s="103" t="s">
        <v>603</v>
      </c>
      <c r="J495" s="103" t="s">
        <v>1265</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1331</v>
      </c>
      <c r="G496" s="80"/>
      <c r="H496" s="83" t="s">
        <v>1332</v>
      </c>
      <c r="I496" s="103" t="s">
        <v>603</v>
      </c>
      <c r="J496" s="103" t="s">
        <v>1265</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1333</v>
      </c>
      <c r="G497" s="80"/>
      <c r="H497" s="83" t="s">
        <v>1334</v>
      </c>
      <c r="I497" s="103" t="s">
        <v>603</v>
      </c>
      <c r="J497" s="103" t="s">
        <v>1265</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1335</v>
      </c>
      <c r="G498" s="80"/>
      <c r="H498" s="83" t="s">
        <v>1336</v>
      </c>
      <c r="I498" s="103" t="s">
        <v>603</v>
      </c>
      <c r="J498" s="103" t="s">
        <v>1265</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1337</v>
      </c>
      <c r="G499" s="80"/>
      <c r="H499" s="83" t="s">
        <v>1338</v>
      </c>
      <c r="I499" s="103" t="s">
        <v>603</v>
      </c>
      <c r="J499" s="103" t="s">
        <v>1265</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1339</v>
      </c>
      <c r="G500" s="80"/>
      <c r="H500" s="83" t="s">
        <v>1340</v>
      </c>
      <c r="I500" s="103" t="s">
        <v>603</v>
      </c>
      <c r="J500" s="103" t="s">
        <v>1265</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1341</v>
      </c>
      <c r="G501" s="80"/>
      <c r="H501" s="83" t="s">
        <v>1342</v>
      </c>
      <c r="I501" s="103" t="s">
        <v>603</v>
      </c>
      <c r="J501" s="103" t="s">
        <v>1265</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1343</v>
      </c>
      <c r="G502" s="80"/>
      <c r="H502" s="83" t="s">
        <v>1344</v>
      </c>
      <c r="I502" s="103" t="s">
        <v>603</v>
      </c>
      <c r="J502" s="103" t="s">
        <v>1265</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1345</v>
      </c>
      <c r="G503" s="80"/>
      <c r="H503" s="83" t="s">
        <v>1346</v>
      </c>
      <c r="I503" s="103" t="s">
        <v>603</v>
      </c>
      <c r="J503" s="103" t="s">
        <v>1265</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1347</v>
      </c>
      <c r="G504" s="80"/>
      <c r="H504" s="83" t="s">
        <v>1348</v>
      </c>
      <c r="I504" s="103" t="s">
        <v>603</v>
      </c>
      <c r="J504" s="103" t="s">
        <v>1265</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1349</v>
      </c>
      <c r="G505" s="80"/>
      <c r="H505" s="83" t="s">
        <v>1350</v>
      </c>
      <c r="I505" s="103" t="s">
        <v>603</v>
      </c>
      <c r="J505" s="103" t="s">
        <v>1265</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1351</v>
      </c>
      <c r="G506" s="80"/>
      <c r="H506" s="83" t="s">
        <v>1352</v>
      </c>
      <c r="I506" s="103" t="s">
        <v>603</v>
      </c>
      <c r="J506" s="103" t="s">
        <v>1265</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1353</v>
      </c>
      <c r="G507" s="80"/>
      <c r="H507" s="83" t="s">
        <v>1354</v>
      </c>
      <c r="I507" s="103" t="s">
        <v>603</v>
      </c>
      <c r="J507" s="103" t="s">
        <v>1265</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1355</v>
      </c>
      <c r="G508" s="80"/>
      <c r="H508" s="83" t="s">
        <v>1356</v>
      </c>
      <c r="I508" s="103" t="s">
        <v>603</v>
      </c>
      <c r="J508" s="103" t="s">
        <v>1265</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1357</v>
      </c>
      <c r="G509" s="80"/>
      <c r="H509" s="83" t="s">
        <v>1358</v>
      </c>
      <c r="I509" s="103" t="s">
        <v>603</v>
      </c>
      <c r="J509" s="103" t="s">
        <v>1265</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1359</v>
      </c>
      <c r="G510" s="80"/>
      <c r="H510" s="83" t="s">
        <v>1360</v>
      </c>
      <c r="I510" s="103" t="s">
        <v>603</v>
      </c>
      <c r="J510" s="103" t="s">
        <v>1265</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1361</v>
      </c>
      <c r="G511" s="80"/>
      <c r="H511" s="83" t="s">
        <v>1362</v>
      </c>
      <c r="I511" s="103" t="s">
        <v>603</v>
      </c>
      <c r="J511" s="103" t="s">
        <v>1265</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1363</v>
      </c>
      <c r="G512" s="80"/>
      <c r="H512" s="83" t="s">
        <v>1364</v>
      </c>
      <c r="I512" s="103" t="s">
        <v>603</v>
      </c>
      <c r="J512" s="103" t="s">
        <v>1265</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1365</v>
      </c>
      <c r="G513" s="80"/>
      <c r="H513" s="83" t="s">
        <v>1366</v>
      </c>
      <c r="I513" s="103" t="s">
        <v>603</v>
      </c>
      <c r="J513" s="103" t="s">
        <v>1265</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1367</v>
      </c>
      <c r="G514" s="80"/>
      <c r="H514" s="83" t="s">
        <v>1368</v>
      </c>
      <c r="I514" s="103" t="s">
        <v>603</v>
      </c>
      <c r="J514" s="103" t="s">
        <v>1265</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1369</v>
      </c>
      <c r="G515" s="80"/>
      <c r="H515" s="83" t="s">
        <v>1370</v>
      </c>
      <c r="I515" s="103" t="s">
        <v>603</v>
      </c>
      <c r="J515" s="103" t="s">
        <v>1265</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1371</v>
      </c>
      <c r="G516" s="80"/>
      <c r="H516" s="298" t="s">
        <v>1372</v>
      </c>
      <c r="I516" s="144"/>
      <c r="J516" s="144" t="s">
        <v>1165</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1373</v>
      </c>
      <c r="G517" s="80"/>
      <c r="H517" s="83" t="s">
        <v>706</v>
      </c>
      <c r="I517" s="103" t="s">
        <v>603</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1374</v>
      </c>
      <c r="G518" s="80"/>
      <c r="H518" s="83"/>
      <c r="I518" s="103" t="s">
        <v>603</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1375</v>
      </c>
      <c r="G519" s="80"/>
      <c r="H519" s="83"/>
      <c r="I519" s="103" t="s">
        <v>603</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1376</v>
      </c>
      <c r="G520" s="80"/>
      <c r="H520" s="83" t="s">
        <v>706</v>
      </c>
      <c r="I520" s="103" t="s">
        <v>603</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1377</v>
      </c>
      <c r="G521" s="80"/>
      <c r="H521" s="83"/>
      <c r="I521" s="103" t="s">
        <v>603</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1378</v>
      </c>
      <c r="G522" s="80"/>
      <c r="H522" s="83"/>
      <c r="I522" s="103" t="s">
        <v>603</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1379</v>
      </c>
      <c r="G523" s="80"/>
      <c r="H523" s="83" t="s">
        <v>706</v>
      </c>
      <c r="I523" s="103" t="s">
        <v>603</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1380</v>
      </c>
      <c r="G524" s="80"/>
      <c r="H524" s="83"/>
      <c r="I524" s="103" t="s">
        <v>603</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1381</v>
      </c>
      <c r="G525" s="80"/>
      <c r="H525" s="83"/>
      <c r="I525" s="103" t="s">
        <v>603</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1382</v>
      </c>
      <c r="G526" s="80"/>
      <c r="H526" s="83" t="s">
        <v>706</v>
      </c>
      <c r="I526" s="103" t="s">
        <v>603</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1383</v>
      </c>
      <c r="G527" s="80"/>
      <c r="H527" s="83"/>
      <c r="I527" s="103" t="s">
        <v>603</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1384</v>
      </c>
      <c r="G528" s="80"/>
      <c r="H528" s="83"/>
      <c r="I528" s="103" t="s">
        <v>603</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1385</v>
      </c>
      <c r="G529" s="80"/>
      <c r="H529" s="83" t="s">
        <v>706</v>
      </c>
      <c r="I529" s="103" t="s">
        <v>603</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1386</v>
      </c>
      <c r="G530" s="80"/>
      <c r="H530" s="83"/>
      <c r="I530" s="103" t="s">
        <v>603</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1387</v>
      </c>
      <c r="G531" s="80"/>
      <c r="H531" s="83"/>
      <c r="I531" s="103" t="s">
        <v>603</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1388</v>
      </c>
      <c r="G532" s="80"/>
      <c r="H532" s="83" t="s">
        <v>706</v>
      </c>
      <c r="I532" s="103" t="s">
        <v>603</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1389</v>
      </c>
      <c r="G533" s="80"/>
      <c r="H533" s="83"/>
      <c r="I533" s="103" t="s">
        <v>603</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1390</v>
      </c>
      <c r="G534" s="80"/>
      <c r="H534" s="83"/>
      <c r="I534" s="103" t="s">
        <v>603</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1391</v>
      </c>
      <c r="G535" s="80"/>
      <c r="H535" s="83" t="s">
        <v>706</v>
      </c>
      <c r="I535" s="103" t="s">
        <v>603</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1392</v>
      </c>
      <c r="G536" s="80"/>
      <c r="H536" s="83"/>
      <c r="I536" s="103" t="s">
        <v>603</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1393</v>
      </c>
      <c r="G537" s="80"/>
      <c r="H537" s="83"/>
      <c r="I537" s="103" t="s">
        <v>603</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1394</v>
      </c>
      <c r="G538" s="80"/>
      <c r="H538" s="83" t="s">
        <v>706</v>
      </c>
      <c r="I538" s="103" t="s">
        <v>603</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1395</v>
      </c>
      <c r="G539" s="80"/>
      <c r="H539" s="83"/>
      <c r="I539" s="103" t="s">
        <v>603</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1396</v>
      </c>
      <c r="G540" s="80"/>
      <c r="H540" s="83"/>
      <c r="I540" s="103" t="s">
        <v>603</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1397</v>
      </c>
      <c r="G541" s="80"/>
      <c r="H541" s="83" t="s">
        <v>1398</v>
      </c>
      <c r="I541" s="103" t="s">
        <v>603</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1399</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1400</v>
      </c>
      <c r="G542" s="80"/>
      <c r="H542" s="83" t="s">
        <v>1401</v>
      </c>
      <c r="I542" s="103" t="s">
        <v>603</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1402</v>
      </c>
      <c r="G543" s="80"/>
      <c r="H543" s="83" t="s">
        <v>1403</v>
      </c>
      <c r="I543" s="103" t="s">
        <v>603</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1404</v>
      </c>
      <c r="G544" s="80"/>
      <c r="H544" s="83" t="s">
        <v>1405</v>
      </c>
      <c r="I544" s="103" t="s">
        <v>603</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1399</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1406</v>
      </c>
      <c r="G545" s="80"/>
      <c r="H545" s="83" t="s">
        <v>1407</v>
      </c>
      <c r="I545" s="103" t="s">
        <v>603</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1408</v>
      </c>
      <c r="G546" s="80"/>
      <c r="H546" s="83" t="s">
        <v>1409</v>
      </c>
      <c r="I546" s="103" t="s">
        <v>603</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1410</v>
      </c>
      <c r="G547" s="80"/>
      <c r="H547" s="83" t="s">
        <v>1411</v>
      </c>
      <c r="I547" s="103"/>
      <c r="J547" s="103" t="s">
        <v>1308</v>
      </c>
      <c r="K547" s="104">
        <v>1.1499999999999999</v>
      </c>
      <c r="L547" s="104">
        <v>1.1499999999999999</v>
      </c>
      <c r="M547" s="104">
        <v>1.1499999999999999</v>
      </c>
      <c r="N547" s="104">
        <v>1.1499999999999999</v>
      </c>
      <c r="O547" s="104">
        <v>1.1499999999999999</v>
      </c>
      <c r="P547" s="104">
        <v>1.1499999999999999</v>
      </c>
      <c r="Q547" s="83"/>
      <c r="R547" s="83" t="s">
        <v>614</v>
      </c>
      <c r="S547" s="83" t="s">
        <v>614</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1412</v>
      </c>
      <c r="G548" s="80"/>
      <c r="H548" s="83" t="s">
        <v>1413</v>
      </c>
      <c r="I548" s="103"/>
      <c r="J548" s="103" t="s">
        <v>1308</v>
      </c>
      <c r="K548" s="104">
        <v>1</v>
      </c>
      <c r="L548" s="104">
        <v>1</v>
      </c>
      <c r="M548" s="104">
        <v>1</v>
      </c>
      <c r="N548" s="104">
        <v>1</v>
      </c>
      <c r="O548" s="104">
        <v>1</v>
      </c>
      <c r="P548" s="104">
        <v>1</v>
      </c>
      <c r="Q548" s="83"/>
      <c r="R548" s="83" t="s">
        <v>614</v>
      </c>
      <c r="S548" s="83" t="s">
        <v>614</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1414</v>
      </c>
      <c r="G549" s="80"/>
      <c r="H549" s="83" t="s">
        <v>1415</v>
      </c>
      <c r="I549" s="103"/>
      <c r="J549" s="103" t="s">
        <v>1308</v>
      </c>
      <c r="K549" s="104">
        <v>1</v>
      </c>
      <c r="L549" s="104">
        <v>1</v>
      </c>
      <c r="M549" s="104">
        <v>1</v>
      </c>
      <c r="N549" s="104">
        <v>1</v>
      </c>
      <c r="O549" s="104">
        <v>1</v>
      </c>
      <c r="P549" s="104">
        <v>1</v>
      </c>
      <c r="Q549" s="83"/>
      <c r="R549" s="83" t="s">
        <v>614</v>
      </c>
      <c r="S549" s="83" t="s">
        <v>614</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1416</v>
      </c>
      <c r="G550" s="80"/>
      <c r="H550" s="83" t="s">
        <v>1417</v>
      </c>
      <c r="I550" s="103"/>
      <c r="J550" s="103" t="s">
        <v>1308</v>
      </c>
      <c r="K550" s="104">
        <v>1.4</v>
      </c>
      <c r="L550" s="104">
        <v>1.4</v>
      </c>
      <c r="M550" s="104">
        <v>1.4</v>
      </c>
      <c r="N550" s="104">
        <v>1.4</v>
      </c>
      <c r="O550" s="104">
        <v>1.4</v>
      </c>
      <c r="P550" s="104">
        <v>1.4</v>
      </c>
      <c r="Q550" s="83"/>
      <c r="R550" s="83" t="s">
        <v>614</v>
      </c>
      <c r="S550" s="83" t="s">
        <v>614</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1418</v>
      </c>
      <c r="G551" s="80"/>
      <c r="H551" s="83" t="s">
        <v>1419</v>
      </c>
      <c r="I551" s="103"/>
      <c r="J551" s="103" t="s">
        <v>1308</v>
      </c>
      <c r="K551" s="104">
        <v>1</v>
      </c>
      <c r="L551" s="104">
        <v>1</v>
      </c>
      <c r="M551" s="104">
        <v>1</v>
      </c>
      <c r="N551" s="104">
        <v>1</v>
      </c>
      <c r="O551" s="104">
        <v>1</v>
      </c>
      <c r="P551" s="104">
        <v>1</v>
      </c>
      <c r="Q551" s="83"/>
      <c r="R551" s="83" t="s">
        <v>614</v>
      </c>
      <c r="S551" s="83" t="s">
        <v>614</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1420</v>
      </c>
      <c r="G552" s="80"/>
      <c r="H552" s="83" t="s">
        <v>1421</v>
      </c>
      <c r="I552" s="103"/>
      <c r="J552" s="103" t="s">
        <v>1308</v>
      </c>
      <c r="K552" s="104">
        <v>1.2</v>
      </c>
      <c r="L552" s="104">
        <v>1.2</v>
      </c>
      <c r="M552" s="104">
        <v>1.2</v>
      </c>
      <c r="N552" s="104">
        <v>1.2</v>
      </c>
      <c r="O552" s="104">
        <v>1.2</v>
      </c>
      <c r="P552" s="104">
        <v>1.2</v>
      </c>
      <c r="Q552" s="83"/>
      <c r="R552" s="83" t="s">
        <v>614</v>
      </c>
      <c r="S552" s="83" t="s">
        <v>614</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1422</v>
      </c>
      <c r="G553" s="80"/>
      <c r="H553" s="83" t="s">
        <v>1423</v>
      </c>
      <c r="I553" s="103" t="s">
        <v>603</v>
      </c>
      <c r="J553" s="103" t="s">
        <v>1265</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1424</v>
      </c>
      <c r="G554" s="80"/>
      <c r="H554" s="83" t="s">
        <v>1425</v>
      </c>
      <c r="I554" s="103" t="s">
        <v>603</v>
      </c>
      <c r="J554" s="103" t="s">
        <v>1265</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1426</v>
      </c>
      <c r="G555" s="80"/>
      <c r="H555" s="83" t="s">
        <v>1427</v>
      </c>
      <c r="I555" s="103" t="s">
        <v>603</v>
      </c>
      <c r="J555" s="103" t="s">
        <v>1265</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1428</v>
      </c>
      <c r="G556" s="80"/>
      <c r="H556" s="83" t="s">
        <v>1429</v>
      </c>
      <c r="I556" s="103" t="s">
        <v>603</v>
      </c>
      <c r="J556" s="103" t="s">
        <v>1265</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1430</v>
      </c>
      <c r="G557" s="80"/>
      <c r="H557" s="83" t="s">
        <v>1431</v>
      </c>
      <c r="I557" s="103" t="s">
        <v>603</v>
      </c>
      <c r="J557" s="103" t="s">
        <v>1265</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1432</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1433</v>
      </c>
      <c r="G558" s="80"/>
      <c r="H558" s="83" t="s">
        <v>1434</v>
      </c>
      <c r="I558" s="103" t="s">
        <v>603</v>
      </c>
      <c r="J558" s="103" t="s">
        <v>1265</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1435</v>
      </c>
      <c r="G559" s="80"/>
      <c r="H559" s="83" t="s">
        <v>706</v>
      </c>
      <c r="I559" s="103" t="s">
        <v>603</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1436</v>
      </c>
      <c r="G560" s="80"/>
      <c r="H560" s="83"/>
      <c r="I560" s="103" t="s">
        <v>603</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1437</v>
      </c>
      <c r="G561" s="80"/>
      <c r="H561" s="83"/>
      <c r="I561" s="103" t="s">
        <v>603</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1438</v>
      </c>
      <c r="G562" s="80"/>
      <c r="H562" s="83" t="s">
        <v>1439</v>
      </c>
      <c r="I562" s="103"/>
      <c r="J562" s="103" t="s">
        <v>1308</v>
      </c>
      <c r="K562" s="104">
        <f>5.1/5</f>
        <v>1.02</v>
      </c>
      <c r="L562" s="104">
        <f>5.1/5</f>
        <v>1.02</v>
      </c>
      <c r="M562" s="104">
        <v>1</v>
      </c>
      <c r="N562" s="104">
        <v>1</v>
      </c>
      <c r="O562" s="104">
        <v>1</v>
      </c>
      <c r="P562" s="104">
        <v>1</v>
      </c>
      <c r="Q562" s="83"/>
      <c r="R562" s="83" t="s">
        <v>1440</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1441</v>
      </c>
      <c r="G563" s="80"/>
      <c r="H563" s="83" t="s">
        <v>1442</v>
      </c>
      <c r="I563" s="103"/>
      <c r="J563" s="103" t="s">
        <v>1308</v>
      </c>
      <c r="K563" s="104">
        <f>4.9/5</f>
        <v>0.98000000000000009</v>
      </c>
      <c r="L563" s="104">
        <f>4.9/5</f>
        <v>0.98000000000000009</v>
      </c>
      <c r="M563" s="104">
        <v>1</v>
      </c>
      <c r="N563" s="104">
        <v>1</v>
      </c>
      <c r="O563" s="104">
        <v>1</v>
      </c>
      <c r="P563" s="104">
        <v>1</v>
      </c>
      <c r="Q563" s="83"/>
      <c r="R563" s="83" t="s">
        <v>1443</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1444</v>
      </c>
      <c r="G564" s="80"/>
      <c r="H564" s="83" t="s">
        <v>1445</v>
      </c>
      <c r="I564" s="103"/>
      <c r="J564" s="103" t="s">
        <v>1308</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1446</v>
      </c>
      <c r="G565" s="80"/>
      <c r="H565" s="83" t="s">
        <v>1447</v>
      </c>
      <c r="I565" s="103" t="s">
        <v>603</v>
      </c>
      <c r="J565" s="103" t="s">
        <v>1265</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2385</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1448</v>
      </c>
      <c r="G566" s="80"/>
      <c r="H566" s="83" t="s">
        <v>1449</v>
      </c>
      <c r="I566" s="103" t="s">
        <v>603</v>
      </c>
      <c r="J566" s="103" t="s">
        <v>1265</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1450</v>
      </c>
      <c r="G567" s="80"/>
      <c r="H567" s="83" t="s">
        <v>1451</v>
      </c>
      <c r="I567" s="103" t="s">
        <v>603</v>
      </c>
      <c r="J567" s="103" t="s">
        <v>1265</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1452</v>
      </c>
      <c r="G568" s="80"/>
      <c r="H568" s="83" t="s">
        <v>1453</v>
      </c>
      <c r="I568" s="103" t="s">
        <v>603</v>
      </c>
      <c r="J568" s="103" t="s">
        <v>1265</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2385</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1454</v>
      </c>
      <c r="G569" s="80"/>
      <c r="H569" s="83" t="s">
        <v>1455</v>
      </c>
      <c r="I569" s="103" t="s">
        <v>603</v>
      </c>
      <c r="J569" s="103" t="s">
        <v>1265</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1456</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1457</v>
      </c>
      <c r="G570" s="80"/>
      <c r="H570" s="83" t="s">
        <v>1458</v>
      </c>
      <c r="I570" s="103" t="s">
        <v>603</v>
      </c>
      <c r="J570" s="103" t="s">
        <v>1265</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1459</v>
      </c>
      <c r="G571" s="80"/>
      <c r="H571" s="83" t="s">
        <v>1460</v>
      </c>
      <c r="I571" s="103" t="s">
        <v>603</v>
      </c>
      <c r="J571" s="103" t="s">
        <v>1265</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1461</v>
      </c>
      <c r="G572" s="80"/>
      <c r="H572" s="83" t="s">
        <v>1462</v>
      </c>
      <c r="I572" s="103" t="s">
        <v>603</v>
      </c>
      <c r="J572" s="103" t="s">
        <v>1265</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1463</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1464</v>
      </c>
      <c r="G573" s="80"/>
      <c r="H573" s="83" t="s">
        <v>1465</v>
      </c>
      <c r="I573" s="103" t="s">
        <v>603</v>
      </c>
      <c r="J573" s="103" t="s">
        <v>1265</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1466</v>
      </c>
      <c r="G574" s="80"/>
      <c r="H574" s="83" t="s">
        <v>706</v>
      </c>
      <c r="I574" s="103" t="s">
        <v>603</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1467</v>
      </c>
      <c r="G575" s="80"/>
      <c r="H575" s="83"/>
      <c r="I575" s="103" t="s">
        <v>603</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1468</v>
      </c>
      <c r="G576" s="80"/>
      <c r="H576" s="83"/>
      <c r="I576" s="103" t="s">
        <v>603</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1469</v>
      </c>
      <c r="G577" s="80"/>
      <c r="H577" s="83" t="s">
        <v>1470</v>
      </c>
      <c r="I577" s="103" t="s">
        <v>603</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1471</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1472</v>
      </c>
      <c r="G578" s="80"/>
      <c r="H578" s="83" t="s">
        <v>1473</v>
      </c>
      <c r="I578" s="103" t="s">
        <v>603</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1474</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1475</v>
      </c>
      <c r="G579" s="80"/>
      <c r="H579" s="83" t="s">
        <v>1476</v>
      </c>
      <c r="I579" s="103" t="s">
        <v>603</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1477</v>
      </c>
      <c r="G580" s="80"/>
      <c r="H580" s="83" t="s">
        <v>1478</v>
      </c>
      <c r="I580" s="103" t="s">
        <v>603</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1479</v>
      </c>
      <c r="G581" s="80"/>
      <c r="H581" s="83" t="s">
        <v>1480</v>
      </c>
      <c r="I581" s="103" t="s">
        <v>603</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1481</v>
      </c>
      <c r="G582" s="80"/>
      <c r="H582" s="83" t="s">
        <v>1482</v>
      </c>
      <c r="I582" s="103" t="s">
        <v>603</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1483</v>
      </c>
      <c r="G583" s="80"/>
      <c r="H583" s="83" t="s">
        <v>706</v>
      </c>
      <c r="I583" s="103" t="s">
        <v>603</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1484</v>
      </c>
      <c r="G584" s="80"/>
      <c r="H584" s="83"/>
      <c r="I584" s="103" t="s">
        <v>603</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1485</v>
      </c>
      <c r="G585" s="80"/>
      <c r="H585" s="83"/>
      <c r="I585" s="103" t="s">
        <v>603</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1486</v>
      </c>
      <c r="G586" s="80"/>
      <c r="H586" s="83" t="s">
        <v>1487</v>
      </c>
      <c r="I586" s="103" t="s">
        <v>603</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1488</v>
      </c>
      <c r="G587" s="80"/>
      <c r="H587" s="83" t="s">
        <v>1489</v>
      </c>
      <c r="I587" s="103" t="s">
        <v>603</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1490</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1491</v>
      </c>
      <c r="G588" s="80"/>
      <c r="H588" s="83" t="s">
        <v>1492</v>
      </c>
      <c r="I588" s="103" t="s">
        <v>603</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collapsed="1" x14ac:dyDescent="0.25">
      <c r="A589" s="50"/>
      <c r="B589" s="59"/>
      <c r="C589" s="52">
        <f>INT($C$40)+1</f>
        <v>2</v>
      </c>
      <c r="D589" s="80"/>
      <c r="E589" s="75"/>
      <c r="F589" s="308" t="s">
        <v>1493</v>
      </c>
      <c r="G589" s="80"/>
      <c r="H589" s="298" t="s">
        <v>1494</v>
      </c>
      <c r="I589" s="144"/>
      <c r="J589" s="144" t="s">
        <v>1165</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hidden="1" outlineLevel="3" x14ac:dyDescent="0.25">
      <c r="A590" s="50"/>
      <c r="B590" s="59"/>
      <c r="C590" s="52">
        <f t="shared" ref="C590:C653" si="67">INT($C$40)+3</f>
        <v>4</v>
      </c>
      <c r="D590" s="80"/>
      <c r="E590" s="75"/>
      <c r="F590" s="75" t="s">
        <v>1495</v>
      </c>
      <c r="G590" s="80"/>
      <c r="H590" s="83" t="s">
        <v>706</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hidden="1" outlineLevel="3" x14ac:dyDescent="0.25">
      <c r="A591" s="50"/>
      <c r="B591" s="59"/>
      <c r="C591" s="52">
        <f t="shared" si="67"/>
        <v>4</v>
      </c>
      <c r="D591" s="80"/>
      <c r="E591" s="75"/>
      <c r="F591" s="75" t="s">
        <v>1496</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hidden="1" outlineLevel="3" x14ac:dyDescent="0.25">
      <c r="A592" s="50"/>
      <c r="B592" s="59"/>
      <c r="C592" s="52">
        <f t="shared" si="67"/>
        <v>4</v>
      </c>
      <c r="D592" s="80"/>
      <c r="E592" s="75"/>
      <c r="F592" s="75" t="s">
        <v>1497</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hidden="1" outlineLevel="3" x14ac:dyDescent="0.25">
      <c r="A593" s="50"/>
      <c r="B593" s="59"/>
      <c r="C593" s="52">
        <f t="shared" si="67"/>
        <v>4</v>
      </c>
      <c r="D593" s="80"/>
      <c r="E593" s="75"/>
      <c r="F593" s="75" t="s">
        <v>1498</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67"/>
        <v>4</v>
      </c>
      <c r="D594" s="80"/>
      <c r="E594" s="75"/>
      <c r="F594" s="75" t="s">
        <v>1499</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67"/>
        <v>4</v>
      </c>
      <c r="D595" s="80"/>
      <c r="E595" s="75"/>
      <c r="F595" s="75" t="s">
        <v>1500</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67"/>
        <v>4</v>
      </c>
      <c r="D596" s="80"/>
      <c r="E596" s="75"/>
      <c r="F596" s="75" t="s">
        <v>1501</v>
      </c>
      <c r="G596" s="80"/>
      <c r="H596" s="83" t="s">
        <v>706</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67"/>
        <v>4</v>
      </c>
      <c r="D597" s="80"/>
      <c r="E597" s="75"/>
      <c r="F597" s="75" t="s">
        <v>1502</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67"/>
        <v>4</v>
      </c>
      <c r="D598" s="80"/>
      <c r="E598" s="75"/>
      <c r="F598" s="75" t="s">
        <v>1503</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67"/>
        <v>4</v>
      </c>
      <c r="D599" s="80"/>
      <c r="E599" s="75"/>
      <c r="F599" s="75" t="s">
        <v>1504</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67"/>
        <v>4</v>
      </c>
      <c r="D600" s="80"/>
      <c r="E600" s="75"/>
      <c r="F600" s="75" t="s">
        <v>1505</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67"/>
        <v>4</v>
      </c>
      <c r="D601" s="80"/>
      <c r="E601" s="75"/>
      <c r="F601" s="75" t="s">
        <v>1506</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67"/>
        <v>4</v>
      </c>
      <c r="D602" s="80"/>
      <c r="E602" s="75"/>
      <c r="F602" s="75" t="s">
        <v>1507</v>
      </c>
      <c r="G602" s="80"/>
      <c r="H602" s="83" t="s">
        <v>706</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67"/>
        <v>4</v>
      </c>
      <c r="D603" s="80"/>
      <c r="E603" s="75"/>
      <c r="F603" s="75" t="s">
        <v>1508</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67"/>
        <v>4</v>
      </c>
      <c r="D604" s="80"/>
      <c r="E604" s="75"/>
      <c r="F604" s="75" t="s">
        <v>1509</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67"/>
        <v>4</v>
      </c>
      <c r="D605" s="80"/>
      <c r="E605" s="75"/>
      <c r="F605" s="75" t="s">
        <v>1510</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v>4</v>
      </c>
      <c r="B606" s="59"/>
      <c r="C606" s="52">
        <f t="shared" si="67"/>
        <v>4</v>
      </c>
      <c r="D606" s="80"/>
      <c r="E606" s="75"/>
      <c r="F606" s="75" t="s">
        <v>1511</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f>A606</f>
        <v>4</v>
      </c>
      <c r="B607" s="59"/>
      <c r="C607" s="52">
        <f t="shared" si="67"/>
        <v>4</v>
      </c>
      <c r="D607" s="80"/>
      <c r="E607" s="75"/>
      <c r="F607" s="75" t="s">
        <v>1512</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67"/>
        <v>4</v>
      </c>
      <c r="D608" s="80"/>
      <c r="E608" s="75"/>
      <c r="F608" s="75" t="s">
        <v>1513</v>
      </c>
      <c r="G608" s="80"/>
      <c r="H608" s="83" t="s">
        <v>706</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c r="B609" s="59"/>
      <c r="C609" s="52">
        <f t="shared" si="67"/>
        <v>4</v>
      </c>
      <c r="D609" s="80"/>
      <c r="E609" s="75"/>
      <c r="F609" s="75" t="s">
        <v>1514</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c r="B610" s="59"/>
      <c r="C610" s="52">
        <f t="shared" si="67"/>
        <v>4</v>
      </c>
      <c r="D610" s="80"/>
      <c r="E610" s="75"/>
      <c r="F610" s="75" t="s">
        <v>1515</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67"/>
        <v>4</v>
      </c>
      <c r="D611" s="80"/>
      <c r="E611" s="75"/>
      <c r="F611" s="75" t="s">
        <v>1516</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v>4</v>
      </c>
      <c r="B612" s="59"/>
      <c r="C612" s="52">
        <f t="shared" si="67"/>
        <v>4</v>
      </c>
      <c r="D612" s="80"/>
      <c r="E612" s="75"/>
      <c r="F612" s="75" t="s">
        <v>1517</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f>A612</f>
        <v>4</v>
      </c>
      <c r="B613" s="59"/>
      <c r="C613" s="52">
        <f t="shared" si="67"/>
        <v>4</v>
      </c>
      <c r="D613" s="80"/>
      <c r="E613" s="75"/>
      <c r="F613" s="75" t="s">
        <v>1518</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67"/>
        <v>4</v>
      </c>
      <c r="D614" s="80"/>
      <c r="E614" s="75"/>
      <c r="F614" s="75" t="s">
        <v>1519</v>
      </c>
      <c r="G614" s="80"/>
      <c r="H614" s="83" t="s">
        <v>706</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c r="B615" s="59"/>
      <c r="C615" s="52">
        <f t="shared" si="67"/>
        <v>4</v>
      </c>
      <c r="D615" s="80"/>
      <c r="E615" s="75"/>
      <c r="F615" s="75" t="s">
        <v>1520</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c r="B616" s="59"/>
      <c r="C616" s="52">
        <f t="shared" si="67"/>
        <v>4</v>
      </c>
      <c r="D616" s="80"/>
      <c r="E616" s="75"/>
      <c r="F616" s="75" t="s">
        <v>1521</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67"/>
        <v>4</v>
      </c>
      <c r="D617" s="80"/>
      <c r="E617" s="75"/>
      <c r="F617" s="75" t="s">
        <v>1522</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v>4</v>
      </c>
      <c r="B618" s="59"/>
      <c r="C618" s="52">
        <f t="shared" si="67"/>
        <v>4</v>
      </c>
      <c r="D618" s="80"/>
      <c r="E618" s="75"/>
      <c r="F618" s="75" t="s">
        <v>1523</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f>A618</f>
        <v>4</v>
      </c>
      <c r="B619" s="59"/>
      <c r="C619" s="52">
        <f t="shared" si="67"/>
        <v>4</v>
      </c>
      <c r="D619" s="80"/>
      <c r="E619" s="75"/>
      <c r="F619" s="75" t="s">
        <v>1524</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67"/>
        <v>4</v>
      </c>
      <c r="D620" s="80"/>
      <c r="E620" s="75"/>
      <c r="F620" s="75" t="s">
        <v>1525</v>
      </c>
      <c r="G620" s="80"/>
      <c r="H620" s="83" t="s">
        <v>706</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c r="B621" s="59"/>
      <c r="C621" s="52">
        <f t="shared" si="67"/>
        <v>4</v>
      </c>
      <c r="D621" s="80"/>
      <c r="E621" s="75"/>
      <c r="F621" s="75" t="s">
        <v>1526</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c r="B622" s="59"/>
      <c r="C622" s="52">
        <f t="shared" si="67"/>
        <v>4</v>
      </c>
      <c r="D622" s="80"/>
      <c r="E622" s="75"/>
      <c r="F622" s="75" t="s">
        <v>1527</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67"/>
        <v>4</v>
      </c>
      <c r="D623" s="80"/>
      <c r="E623" s="75"/>
      <c r="F623" s="75" t="s">
        <v>1528</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v>4</v>
      </c>
      <c r="B624" s="59"/>
      <c r="C624" s="52">
        <f t="shared" si="67"/>
        <v>4</v>
      </c>
      <c r="D624" s="80"/>
      <c r="E624" s="75"/>
      <c r="F624" s="75" t="s">
        <v>1529</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f>A624</f>
        <v>4</v>
      </c>
      <c r="B625" s="59"/>
      <c r="C625" s="52">
        <f t="shared" si="67"/>
        <v>4</v>
      </c>
      <c r="D625" s="80"/>
      <c r="E625" s="75"/>
      <c r="F625" s="75" t="s">
        <v>1530</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67"/>
        <v>4</v>
      </c>
      <c r="D626" s="80"/>
      <c r="E626" s="75"/>
      <c r="F626" s="75" t="s">
        <v>1531</v>
      </c>
      <c r="G626" s="80"/>
      <c r="H626" s="83" t="s">
        <v>706</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c r="B627" s="59"/>
      <c r="C627" s="52">
        <f t="shared" si="67"/>
        <v>4</v>
      </c>
      <c r="D627" s="80"/>
      <c r="E627" s="75"/>
      <c r="F627" s="75" t="s">
        <v>1532</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c r="B628" s="59"/>
      <c r="C628" s="52">
        <f t="shared" si="67"/>
        <v>4</v>
      </c>
      <c r="D628" s="80"/>
      <c r="E628" s="75"/>
      <c r="F628" s="75" t="s">
        <v>1533</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67"/>
        <v>4</v>
      </c>
      <c r="D629" s="80"/>
      <c r="E629" s="75"/>
      <c r="F629" s="75" t="s">
        <v>1534</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v>4</v>
      </c>
      <c r="B630" s="59"/>
      <c r="C630" s="52">
        <f t="shared" si="67"/>
        <v>4</v>
      </c>
      <c r="D630" s="80"/>
      <c r="E630" s="75"/>
      <c r="F630" s="75" t="s">
        <v>1535</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f>A630</f>
        <v>4</v>
      </c>
      <c r="B631" s="59"/>
      <c r="C631" s="52">
        <f t="shared" si="67"/>
        <v>4</v>
      </c>
      <c r="D631" s="80"/>
      <c r="E631" s="75"/>
      <c r="F631" s="75" t="s">
        <v>1536</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67"/>
        <v>4</v>
      </c>
      <c r="D632" s="80"/>
      <c r="E632" s="75"/>
      <c r="F632" s="75" t="s">
        <v>1537</v>
      </c>
      <c r="G632" s="80"/>
      <c r="H632" s="83" t="s">
        <v>706</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c r="B633" s="59"/>
      <c r="C633" s="52">
        <f t="shared" si="67"/>
        <v>4</v>
      </c>
      <c r="D633" s="80"/>
      <c r="E633" s="75"/>
      <c r="F633" s="75" t="s">
        <v>1538</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c r="B634" s="59"/>
      <c r="C634" s="52">
        <f t="shared" si="67"/>
        <v>4</v>
      </c>
      <c r="D634" s="80"/>
      <c r="E634" s="75"/>
      <c r="F634" s="75" t="s">
        <v>1539</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67"/>
        <v>4</v>
      </c>
      <c r="D635" s="80"/>
      <c r="E635" s="75"/>
      <c r="F635" s="75" t="s">
        <v>1540</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v>4</v>
      </c>
      <c r="B636" s="59"/>
      <c r="C636" s="52">
        <f t="shared" si="67"/>
        <v>4</v>
      </c>
      <c r="D636" s="80"/>
      <c r="E636" s="75"/>
      <c r="F636" s="75" t="s">
        <v>1541</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f>A636</f>
        <v>4</v>
      </c>
      <c r="B637" s="59"/>
      <c r="C637" s="52">
        <f t="shared" si="67"/>
        <v>4</v>
      </c>
      <c r="D637" s="80"/>
      <c r="E637" s="75"/>
      <c r="F637" s="75" t="s">
        <v>1542</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2" x14ac:dyDescent="0.25">
      <c r="A638" s="50"/>
      <c r="B638" s="59"/>
      <c r="C638" s="52">
        <f t="shared" ref="C638:C643" si="68">INT($C$40)+2</f>
        <v>3</v>
      </c>
      <c r="D638" s="80"/>
      <c r="E638" s="75"/>
      <c r="F638" s="75" t="s">
        <v>1543</v>
      </c>
      <c r="G638" s="80"/>
      <c r="H638" s="83" t="s">
        <v>1544</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1545</v>
      </c>
      <c r="AE638" s="83"/>
      <c r="AF638" s="315">
        <f>AF$738</f>
        <v>1</v>
      </c>
      <c r="AG638" s="315">
        <f>AG$738</f>
        <v>1</v>
      </c>
      <c r="AH638" s="80"/>
      <c r="AI638" s="62"/>
      <c r="AJ638" s="50"/>
      <c r="AK638" s="50"/>
      <c r="AL638" s="50"/>
    </row>
    <row r="639" spans="1:38" hidden="1" outlineLevel="2" x14ac:dyDescent="0.25">
      <c r="A639" s="50"/>
      <c r="B639" s="59"/>
      <c r="C639" s="52">
        <f t="shared" si="68"/>
        <v>3</v>
      </c>
      <c r="D639" s="80"/>
      <c r="E639" s="75"/>
      <c r="F639" s="75" t="s">
        <v>1546</v>
      </c>
      <c r="G639" s="80"/>
      <c r="H639" s="83" t="s">
        <v>1547</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hidden="1" outlineLevel="2" x14ac:dyDescent="0.25">
      <c r="A640" s="50"/>
      <c r="B640" s="59"/>
      <c r="C640" s="52">
        <f t="shared" si="68"/>
        <v>3</v>
      </c>
      <c r="D640" s="80"/>
      <c r="E640" s="75"/>
      <c r="F640" s="75" t="s">
        <v>1548</v>
      </c>
      <c r="G640" s="80"/>
      <c r="H640" s="83" t="s">
        <v>1549</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hidden="1" outlineLevel="2" x14ac:dyDescent="0.25">
      <c r="A641" s="50"/>
      <c r="B641" s="59"/>
      <c r="C641" s="52">
        <f t="shared" si="68"/>
        <v>3</v>
      </c>
      <c r="D641" s="80"/>
      <c r="E641" s="75"/>
      <c r="F641" s="75" t="s">
        <v>1550</v>
      </c>
      <c r="G641" s="80"/>
      <c r="H641" s="83" t="s">
        <v>1551</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hidden="1" outlineLevel="2" x14ac:dyDescent="0.25">
      <c r="A642" s="50">
        <v>4</v>
      </c>
      <c r="B642" s="59"/>
      <c r="C642" s="52">
        <f t="shared" si="68"/>
        <v>3</v>
      </c>
      <c r="D642" s="80"/>
      <c r="E642" s="75"/>
      <c r="F642" s="75" t="s">
        <v>1552</v>
      </c>
      <c r="G642" s="80"/>
      <c r="H642" s="83" t="s">
        <v>1553</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hidden="1" outlineLevel="2" x14ac:dyDescent="0.25">
      <c r="A643" s="50">
        <f>A642</f>
        <v>4</v>
      </c>
      <c r="B643" s="59"/>
      <c r="C643" s="52">
        <f t="shared" si="68"/>
        <v>3</v>
      </c>
      <c r="D643" s="80"/>
      <c r="E643" s="75"/>
      <c r="F643" s="75" t="s">
        <v>1554</v>
      </c>
      <c r="G643" s="80"/>
      <c r="H643" s="83" t="s">
        <v>1555</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hidden="1" outlineLevel="3" x14ac:dyDescent="0.25">
      <c r="A644" s="50"/>
      <c r="B644" s="59"/>
      <c r="C644" s="52">
        <f t="shared" si="67"/>
        <v>4</v>
      </c>
      <c r="D644" s="80"/>
      <c r="E644" s="75"/>
      <c r="F644" s="75" t="s">
        <v>1556</v>
      </c>
      <c r="G644" s="80"/>
      <c r="H644" s="83" t="s">
        <v>706</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hidden="1" outlineLevel="3" x14ac:dyDescent="0.25">
      <c r="A645" s="50"/>
      <c r="B645" s="59"/>
      <c r="C645" s="52">
        <f t="shared" si="67"/>
        <v>4</v>
      </c>
      <c r="D645" s="80"/>
      <c r="E645" s="75"/>
      <c r="F645" s="75" t="s">
        <v>1557</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hidden="1" outlineLevel="3" x14ac:dyDescent="0.25">
      <c r="A646" s="50"/>
      <c r="B646" s="59"/>
      <c r="C646" s="52">
        <f t="shared" si="67"/>
        <v>4</v>
      </c>
      <c r="D646" s="80"/>
      <c r="E646" s="75"/>
      <c r="F646" s="75" t="s">
        <v>1558</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hidden="1" outlineLevel="3" x14ac:dyDescent="0.25">
      <c r="A647" s="50"/>
      <c r="B647" s="59"/>
      <c r="C647" s="52">
        <f t="shared" si="67"/>
        <v>4</v>
      </c>
      <c r="D647" s="80"/>
      <c r="E647" s="75"/>
      <c r="F647" s="75" t="s">
        <v>1559</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v>4</v>
      </c>
      <c r="B648" s="59"/>
      <c r="C648" s="52">
        <f t="shared" si="67"/>
        <v>4</v>
      </c>
      <c r="D648" s="80"/>
      <c r="E648" s="75"/>
      <c r="F648" s="75" t="s">
        <v>1560</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f>A648</f>
        <v>4</v>
      </c>
      <c r="B649" s="59"/>
      <c r="C649" s="52">
        <f t="shared" si="67"/>
        <v>4</v>
      </c>
      <c r="D649" s="80"/>
      <c r="E649" s="75"/>
      <c r="F649" s="75" t="s">
        <v>1561</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67"/>
        <v>4</v>
      </c>
      <c r="D650" s="80"/>
      <c r="E650" s="75"/>
      <c r="F650" s="75" t="s">
        <v>1562</v>
      </c>
      <c r="G650" s="80"/>
      <c r="H650" s="83" t="s">
        <v>706</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c r="B651" s="59"/>
      <c r="C651" s="52">
        <f t="shared" si="67"/>
        <v>4</v>
      </c>
      <c r="D651" s="80"/>
      <c r="E651" s="75"/>
      <c r="F651" s="75" t="s">
        <v>1563</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c r="B652" s="59"/>
      <c r="C652" s="52">
        <f t="shared" si="67"/>
        <v>4</v>
      </c>
      <c r="D652" s="80"/>
      <c r="E652" s="75"/>
      <c r="F652" s="75" t="s">
        <v>1564</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67"/>
        <v>4</v>
      </c>
      <c r="D653" s="80"/>
      <c r="E653" s="75"/>
      <c r="F653" s="75" t="s">
        <v>1565</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v>4</v>
      </c>
      <c r="B654" s="59"/>
      <c r="C654" s="52">
        <f t="shared" ref="C654:C679" si="74">INT($C$40)+3</f>
        <v>4</v>
      </c>
      <c r="D654" s="80"/>
      <c r="E654" s="75"/>
      <c r="F654" s="75" t="s">
        <v>1566</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f>A654</f>
        <v>4</v>
      </c>
      <c r="B655" s="59"/>
      <c r="C655" s="52">
        <f t="shared" si="74"/>
        <v>4</v>
      </c>
      <c r="D655" s="80"/>
      <c r="E655" s="75"/>
      <c r="F655" s="75" t="s">
        <v>1567</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4"/>
        <v>4</v>
      </c>
      <c r="D656" s="80"/>
      <c r="E656" s="75"/>
      <c r="F656" s="75" t="s">
        <v>1568</v>
      </c>
      <c r="G656" s="80"/>
      <c r="H656" s="83" t="s">
        <v>706</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c r="B657" s="59"/>
      <c r="C657" s="52">
        <f t="shared" si="74"/>
        <v>4</v>
      </c>
      <c r="D657" s="80"/>
      <c r="E657" s="75"/>
      <c r="F657" s="75" t="s">
        <v>1569</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c r="B658" s="59"/>
      <c r="C658" s="52">
        <f t="shared" si="74"/>
        <v>4</v>
      </c>
      <c r="D658" s="80"/>
      <c r="E658" s="75"/>
      <c r="F658" s="75" t="s">
        <v>1570</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74"/>
        <v>4</v>
      </c>
      <c r="D659" s="80"/>
      <c r="E659" s="75"/>
      <c r="F659" s="75" t="s">
        <v>1571</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v>4</v>
      </c>
      <c r="B660" s="59"/>
      <c r="C660" s="52">
        <f t="shared" si="74"/>
        <v>4</v>
      </c>
      <c r="D660" s="80"/>
      <c r="E660" s="75"/>
      <c r="F660" s="75" t="s">
        <v>1572</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f>A660</f>
        <v>4</v>
      </c>
      <c r="B661" s="59"/>
      <c r="C661" s="52">
        <f t="shared" si="74"/>
        <v>4</v>
      </c>
      <c r="D661" s="80"/>
      <c r="E661" s="75"/>
      <c r="F661" s="75" t="s">
        <v>1573</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2" x14ac:dyDescent="0.25">
      <c r="A662" s="50"/>
      <c r="B662" s="59"/>
      <c r="C662" s="52">
        <f t="shared" ref="C662:C673" si="75">INT($C$40)+2</f>
        <v>3</v>
      </c>
      <c r="D662" s="80"/>
      <c r="E662" s="75"/>
      <c r="F662" s="75" t="s">
        <v>1574</v>
      </c>
      <c r="G662" s="80"/>
      <c r="H662" s="83" t="s">
        <v>1575</v>
      </c>
      <c r="I662" s="103" t="s">
        <v>798</v>
      </c>
      <c r="J662" s="103" t="s">
        <v>1265</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1576</v>
      </c>
      <c r="AE662" s="83"/>
      <c r="AF662" s="104">
        <v>1</v>
      </c>
      <c r="AG662" s="104">
        <v>1</v>
      </c>
      <c r="AH662" s="80"/>
      <c r="AI662" s="62"/>
      <c r="AJ662" s="50"/>
      <c r="AK662" s="50"/>
      <c r="AL662" s="50"/>
    </row>
    <row r="663" spans="1:38" hidden="1" outlineLevel="2" x14ac:dyDescent="0.25">
      <c r="A663" s="50"/>
      <c r="B663" s="59"/>
      <c r="C663" s="52">
        <f t="shared" si="75"/>
        <v>3</v>
      </c>
      <c r="D663" s="80"/>
      <c r="E663" s="75"/>
      <c r="F663" s="75" t="s">
        <v>1577</v>
      </c>
      <c r="G663" s="80"/>
      <c r="H663" s="83" t="s">
        <v>1578</v>
      </c>
      <c r="I663" s="103" t="s">
        <v>798</v>
      </c>
      <c r="J663" s="103" t="s">
        <v>1265</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1579</v>
      </c>
      <c r="AE663" s="83"/>
      <c r="AF663" s="104">
        <v>1</v>
      </c>
      <c r="AG663" s="104">
        <v>1</v>
      </c>
      <c r="AH663" s="80"/>
      <c r="AI663" s="62"/>
      <c r="AJ663" s="50"/>
      <c r="AK663" s="50"/>
      <c r="AL663" s="50"/>
    </row>
    <row r="664" spans="1:38" hidden="1" outlineLevel="2" x14ac:dyDescent="0.25">
      <c r="A664" s="50"/>
      <c r="B664" s="59"/>
      <c r="C664" s="52">
        <f t="shared" si="75"/>
        <v>3</v>
      </c>
      <c r="D664" s="80"/>
      <c r="E664" s="75"/>
      <c r="F664" s="75" t="s">
        <v>1580</v>
      </c>
      <c r="G664" s="80"/>
      <c r="H664" s="83" t="s">
        <v>1581</v>
      </c>
      <c r="I664" s="103" t="s">
        <v>798</v>
      </c>
      <c r="J664" s="103" t="s">
        <v>1265</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1582</v>
      </c>
      <c r="AE664" s="83"/>
      <c r="AF664" s="104">
        <v>1</v>
      </c>
      <c r="AG664" s="104">
        <v>1</v>
      </c>
      <c r="AH664" s="80"/>
      <c r="AI664" s="62"/>
      <c r="AJ664" s="50"/>
      <c r="AK664" s="50"/>
      <c r="AL664" s="50"/>
    </row>
    <row r="665" spans="1:38" hidden="1" outlineLevel="2" x14ac:dyDescent="0.25">
      <c r="A665" s="50"/>
      <c r="B665" s="59"/>
      <c r="C665" s="52">
        <f t="shared" si="75"/>
        <v>3</v>
      </c>
      <c r="D665" s="80"/>
      <c r="E665" s="75"/>
      <c r="F665" s="75" t="s">
        <v>1583</v>
      </c>
      <c r="G665" s="80"/>
      <c r="H665" s="83" t="s">
        <v>1584</v>
      </c>
      <c r="I665" s="103" t="s">
        <v>798</v>
      </c>
      <c r="J665" s="103" t="s">
        <v>1265</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1585</v>
      </c>
      <c r="AE665" s="83"/>
      <c r="AF665" s="104">
        <v>1</v>
      </c>
      <c r="AG665" s="104">
        <v>1</v>
      </c>
      <c r="AH665" s="80"/>
      <c r="AI665" s="62"/>
      <c r="AJ665" s="50"/>
      <c r="AK665" s="50"/>
      <c r="AL665" s="50"/>
    </row>
    <row r="666" spans="1:38" hidden="1" outlineLevel="2" x14ac:dyDescent="0.25">
      <c r="A666" s="50">
        <v>4</v>
      </c>
      <c r="B666" s="59"/>
      <c r="C666" s="52">
        <f t="shared" si="75"/>
        <v>3</v>
      </c>
      <c r="D666" s="80"/>
      <c r="E666" s="75"/>
      <c r="F666" s="75" t="s">
        <v>1586</v>
      </c>
      <c r="G666" s="80"/>
      <c r="H666" s="83" t="s">
        <v>1587</v>
      </c>
      <c r="I666" s="103" t="s">
        <v>798</v>
      </c>
      <c r="J666" s="103" t="s">
        <v>1265</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hidden="1" outlineLevel="2" x14ac:dyDescent="0.25">
      <c r="A667" s="50">
        <f>A666</f>
        <v>4</v>
      </c>
      <c r="B667" s="59"/>
      <c r="C667" s="52">
        <f t="shared" si="75"/>
        <v>3</v>
      </c>
      <c r="D667" s="80"/>
      <c r="E667" s="75"/>
      <c r="F667" s="75" t="s">
        <v>1588</v>
      </c>
      <c r="G667" s="80"/>
      <c r="H667" s="83" t="s">
        <v>1589</v>
      </c>
      <c r="I667" s="103" t="s">
        <v>798</v>
      </c>
      <c r="J667" s="103" t="s">
        <v>1265</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hidden="1" outlineLevel="2" x14ac:dyDescent="0.25">
      <c r="A668" s="50"/>
      <c r="B668" s="59"/>
      <c r="C668" s="52">
        <f t="shared" si="75"/>
        <v>3</v>
      </c>
      <c r="D668" s="80"/>
      <c r="E668" s="75"/>
      <c r="F668" s="75" t="s">
        <v>1590</v>
      </c>
      <c r="G668" s="80"/>
      <c r="H668" s="83" t="s">
        <v>1591</v>
      </c>
      <c r="I668" s="103" t="s">
        <v>1592</v>
      </c>
      <c r="J668" s="103" t="s">
        <v>1265</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1576</v>
      </c>
      <c r="AE668" s="83"/>
      <c r="AF668" s="104">
        <v>1</v>
      </c>
      <c r="AG668" s="104">
        <v>1</v>
      </c>
      <c r="AH668" s="80"/>
      <c r="AI668" s="62"/>
      <c r="AJ668" s="50"/>
      <c r="AK668" s="50"/>
      <c r="AL668" s="50"/>
    </row>
    <row r="669" spans="1:38" hidden="1" outlineLevel="2" x14ac:dyDescent="0.25">
      <c r="A669" s="50"/>
      <c r="B669" s="59"/>
      <c r="C669" s="52">
        <f t="shared" si="75"/>
        <v>3</v>
      </c>
      <c r="D669" s="80"/>
      <c r="E669" s="75"/>
      <c r="F669" s="75" t="s">
        <v>1593</v>
      </c>
      <c r="G669" s="80"/>
      <c r="H669" s="83" t="s">
        <v>1594</v>
      </c>
      <c r="I669" s="103" t="s">
        <v>1592</v>
      </c>
      <c r="J669" s="103" t="s">
        <v>1265</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1579</v>
      </c>
      <c r="AE669" s="83"/>
      <c r="AF669" s="104">
        <v>1</v>
      </c>
      <c r="AG669" s="104">
        <v>1</v>
      </c>
      <c r="AH669" s="80"/>
      <c r="AI669" s="62"/>
      <c r="AJ669" s="50"/>
      <c r="AK669" s="50"/>
      <c r="AL669" s="50"/>
    </row>
    <row r="670" spans="1:38" hidden="1" outlineLevel="2" x14ac:dyDescent="0.25">
      <c r="A670" s="50"/>
      <c r="B670" s="59"/>
      <c r="C670" s="52">
        <f t="shared" si="75"/>
        <v>3</v>
      </c>
      <c r="D670" s="80"/>
      <c r="E670" s="75"/>
      <c r="F670" s="75" t="s">
        <v>1595</v>
      </c>
      <c r="G670" s="80"/>
      <c r="H670" s="83" t="s">
        <v>1596</v>
      </c>
      <c r="I670" s="103" t="s">
        <v>1592</v>
      </c>
      <c r="J670" s="103" t="s">
        <v>1265</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1582</v>
      </c>
      <c r="AE670" s="83"/>
      <c r="AF670" s="104">
        <v>1</v>
      </c>
      <c r="AG670" s="104">
        <v>1</v>
      </c>
      <c r="AH670" s="80"/>
      <c r="AI670" s="62"/>
      <c r="AJ670" s="50"/>
      <c r="AK670" s="50"/>
      <c r="AL670" s="50"/>
    </row>
    <row r="671" spans="1:38" hidden="1" outlineLevel="2" x14ac:dyDescent="0.25">
      <c r="A671" s="50"/>
      <c r="B671" s="59"/>
      <c r="C671" s="52">
        <f t="shared" si="75"/>
        <v>3</v>
      </c>
      <c r="D671" s="80"/>
      <c r="E671" s="75"/>
      <c r="F671" s="75" t="s">
        <v>1597</v>
      </c>
      <c r="G671" s="80"/>
      <c r="H671" s="83" t="s">
        <v>1598</v>
      </c>
      <c r="I671" s="103" t="s">
        <v>1592</v>
      </c>
      <c r="J671" s="103" t="s">
        <v>1265</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1599</v>
      </c>
      <c r="AE671" s="83"/>
      <c r="AF671" s="104">
        <v>1</v>
      </c>
      <c r="AG671" s="104">
        <v>1</v>
      </c>
      <c r="AH671" s="80"/>
      <c r="AI671" s="62"/>
      <c r="AJ671" s="50"/>
      <c r="AK671" s="50"/>
      <c r="AL671" s="50"/>
    </row>
    <row r="672" spans="1:38" hidden="1" outlineLevel="2" x14ac:dyDescent="0.25">
      <c r="A672" s="50">
        <v>4</v>
      </c>
      <c r="B672" s="59"/>
      <c r="C672" s="52">
        <f t="shared" si="75"/>
        <v>3</v>
      </c>
      <c r="D672" s="80"/>
      <c r="E672" s="75"/>
      <c r="F672" s="75" t="s">
        <v>1600</v>
      </c>
      <c r="G672" s="80"/>
      <c r="H672" s="83" t="s">
        <v>1601</v>
      </c>
      <c r="I672" s="103" t="s">
        <v>1592</v>
      </c>
      <c r="J672" s="103" t="s">
        <v>1265</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hidden="1" outlineLevel="2" x14ac:dyDescent="0.25">
      <c r="A673" s="50">
        <f>A672</f>
        <v>4</v>
      </c>
      <c r="B673" s="59"/>
      <c r="C673" s="52">
        <f t="shared" si="75"/>
        <v>3</v>
      </c>
      <c r="D673" s="80"/>
      <c r="E673" s="75"/>
      <c r="F673" s="75" t="s">
        <v>1602</v>
      </c>
      <c r="G673" s="80"/>
      <c r="H673" s="83" t="s">
        <v>1603</v>
      </c>
      <c r="I673" s="103" t="s">
        <v>1592</v>
      </c>
      <c r="J673" s="103" t="s">
        <v>1265</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hidden="1" outlineLevel="3" x14ac:dyDescent="0.25">
      <c r="A674" s="50"/>
      <c r="B674" s="59"/>
      <c r="C674" s="52">
        <f t="shared" si="74"/>
        <v>4</v>
      </c>
      <c r="D674" s="80"/>
      <c r="E674" s="75"/>
      <c r="F674" s="75" t="s">
        <v>1604</v>
      </c>
      <c r="G674" s="80"/>
      <c r="H674" s="83" t="s">
        <v>706</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hidden="1" outlineLevel="3" x14ac:dyDescent="0.25">
      <c r="A675" s="50"/>
      <c r="B675" s="59"/>
      <c r="C675" s="52">
        <f t="shared" si="74"/>
        <v>4</v>
      </c>
      <c r="D675" s="80"/>
      <c r="E675" s="75"/>
      <c r="F675" s="75" t="s">
        <v>1605</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hidden="1" outlineLevel="3" x14ac:dyDescent="0.25">
      <c r="A676" s="50"/>
      <c r="B676" s="59"/>
      <c r="C676" s="52">
        <f t="shared" si="74"/>
        <v>4</v>
      </c>
      <c r="D676" s="80"/>
      <c r="E676" s="75"/>
      <c r="F676" s="75" t="s">
        <v>1606</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hidden="1" outlineLevel="3" x14ac:dyDescent="0.25">
      <c r="A677" s="50"/>
      <c r="B677" s="59"/>
      <c r="C677" s="52">
        <f t="shared" si="74"/>
        <v>4</v>
      </c>
      <c r="D677" s="80"/>
      <c r="E677" s="75"/>
      <c r="F677" s="75" t="s">
        <v>1607</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v>4</v>
      </c>
      <c r="B678" s="59"/>
      <c r="C678" s="52">
        <f t="shared" si="74"/>
        <v>4</v>
      </c>
      <c r="D678" s="80"/>
      <c r="E678" s="75"/>
      <c r="F678" s="75" t="s">
        <v>1608</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f>A678</f>
        <v>4</v>
      </c>
      <c r="B679" s="59"/>
      <c r="C679" s="52">
        <f t="shared" si="74"/>
        <v>4</v>
      </c>
      <c r="D679" s="80"/>
      <c r="E679" s="75"/>
      <c r="F679" s="75" t="s">
        <v>1609</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2" x14ac:dyDescent="0.25">
      <c r="A680" s="50"/>
      <c r="B680" s="59"/>
      <c r="C680" s="52">
        <f t="shared" ref="C680:C703" si="77">INT($C$40)+2</f>
        <v>3</v>
      </c>
      <c r="D680" s="80"/>
      <c r="E680" s="75"/>
      <c r="F680" s="75" t="s">
        <v>1610</v>
      </c>
      <c r="G680" s="80"/>
      <c r="H680" s="83" t="s">
        <v>1611</v>
      </c>
      <c r="I680" s="103"/>
      <c r="J680" s="103" t="s">
        <v>1308</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1545</v>
      </c>
      <c r="AE680" s="83"/>
      <c r="AF680" s="315">
        <f>AF$766</f>
        <v>1</v>
      </c>
      <c r="AG680" s="315">
        <f>AG$766</f>
        <v>1</v>
      </c>
      <c r="AH680" s="80"/>
      <c r="AI680" s="62"/>
      <c r="AJ680" s="50"/>
      <c r="AK680" s="50"/>
      <c r="AL680" s="50"/>
    </row>
    <row r="681" spans="1:38" hidden="1" outlineLevel="2" x14ac:dyDescent="0.25">
      <c r="A681" s="50"/>
      <c r="B681" s="59"/>
      <c r="C681" s="52">
        <f t="shared" si="77"/>
        <v>3</v>
      </c>
      <c r="D681" s="80"/>
      <c r="E681" s="75"/>
      <c r="F681" s="75" t="s">
        <v>1612</v>
      </c>
      <c r="G681" s="80"/>
      <c r="H681" s="83" t="s">
        <v>1613</v>
      </c>
      <c r="I681" s="103"/>
      <c r="J681" s="103" t="s">
        <v>1308</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hidden="1" outlineLevel="2" x14ac:dyDescent="0.25">
      <c r="A682" s="50"/>
      <c r="B682" s="59"/>
      <c r="C682" s="52">
        <f t="shared" si="77"/>
        <v>3</v>
      </c>
      <c r="D682" s="80"/>
      <c r="E682" s="75"/>
      <c r="F682" s="75" t="s">
        <v>1614</v>
      </c>
      <c r="G682" s="80"/>
      <c r="H682" s="83" t="s">
        <v>1615</v>
      </c>
      <c r="I682" s="103"/>
      <c r="J682" s="103" t="s">
        <v>1308</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hidden="1" outlineLevel="2" x14ac:dyDescent="0.25">
      <c r="A683" s="50"/>
      <c r="B683" s="59"/>
      <c r="C683" s="52">
        <f t="shared" si="77"/>
        <v>3</v>
      </c>
      <c r="D683" s="80"/>
      <c r="E683" s="75"/>
      <c r="F683" s="75" t="s">
        <v>1616</v>
      </c>
      <c r="G683" s="80"/>
      <c r="H683" s="83" t="s">
        <v>1617</v>
      </c>
      <c r="I683" s="103"/>
      <c r="J683" s="103" t="s">
        <v>1308</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hidden="1" outlineLevel="2" x14ac:dyDescent="0.25">
      <c r="A684" s="50">
        <v>4</v>
      </c>
      <c r="B684" s="59"/>
      <c r="C684" s="52">
        <f t="shared" si="77"/>
        <v>3</v>
      </c>
      <c r="D684" s="80"/>
      <c r="E684" s="75"/>
      <c r="F684" s="75" t="s">
        <v>1618</v>
      </c>
      <c r="G684" s="80"/>
      <c r="H684" s="83" t="s">
        <v>1619</v>
      </c>
      <c r="I684" s="103"/>
      <c r="J684" s="103" t="s">
        <v>1308</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hidden="1" outlineLevel="2" x14ac:dyDescent="0.25">
      <c r="A685" s="50">
        <f>A684</f>
        <v>4</v>
      </c>
      <c r="B685" s="59"/>
      <c r="C685" s="52">
        <f t="shared" si="77"/>
        <v>3</v>
      </c>
      <c r="D685" s="80"/>
      <c r="E685" s="75"/>
      <c r="F685" s="75" t="s">
        <v>1620</v>
      </c>
      <c r="G685" s="80"/>
      <c r="H685" s="83" t="s">
        <v>1621</v>
      </c>
      <c r="I685" s="103"/>
      <c r="J685" s="103" t="s">
        <v>1308</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hidden="1" outlineLevel="2" x14ac:dyDescent="0.25">
      <c r="A686" s="50"/>
      <c r="B686" s="59"/>
      <c r="C686" s="52">
        <f t="shared" si="77"/>
        <v>3</v>
      </c>
      <c r="D686" s="80"/>
      <c r="E686" s="75"/>
      <c r="F686" s="75" t="s">
        <v>1622</v>
      </c>
      <c r="G686" s="80"/>
      <c r="H686" s="83" t="s">
        <v>1623</v>
      </c>
      <c r="I686" s="103" t="s">
        <v>798</v>
      </c>
      <c r="J686" s="103" t="s">
        <v>1265</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1545</v>
      </c>
      <c r="AE686" s="83"/>
      <c r="AF686" s="315">
        <f>AF$770</f>
        <v>1</v>
      </c>
      <c r="AG686" s="315">
        <f>AG$770</f>
        <v>1</v>
      </c>
      <c r="AH686" s="80"/>
      <c r="AI686" s="62"/>
      <c r="AJ686" s="50"/>
      <c r="AK686" s="50"/>
      <c r="AL686" s="50"/>
    </row>
    <row r="687" spans="1:38" hidden="1" outlineLevel="2" x14ac:dyDescent="0.25">
      <c r="A687" s="50"/>
      <c r="B687" s="59"/>
      <c r="C687" s="52">
        <f t="shared" si="77"/>
        <v>3</v>
      </c>
      <c r="D687" s="80"/>
      <c r="E687" s="75"/>
      <c r="F687" s="75" t="s">
        <v>1624</v>
      </c>
      <c r="G687" s="80"/>
      <c r="H687" s="83" t="s">
        <v>1625</v>
      </c>
      <c r="I687" s="103" t="s">
        <v>798</v>
      </c>
      <c r="J687" s="103" t="s">
        <v>1265</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hidden="1" outlineLevel="2" x14ac:dyDescent="0.25">
      <c r="A688" s="50"/>
      <c r="B688" s="59"/>
      <c r="C688" s="52">
        <f t="shared" si="77"/>
        <v>3</v>
      </c>
      <c r="D688" s="80"/>
      <c r="E688" s="75"/>
      <c r="F688" s="75" t="s">
        <v>1626</v>
      </c>
      <c r="G688" s="80"/>
      <c r="H688" s="83" t="s">
        <v>1627</v>
      </c>
      <c r="I688" s="103" t="s">
        <v>798</v>
      </c>
      <c r="J688" s="103" t="s">
        <v>1265</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hidden="1" outlineLevel="2" x14ac:dyDescent="0.25">
      <c r="A689" s="50"/>
      <c r="B689" s="59"/>
      <c r="C689" s="52">
        <f t="shared" si="77"/>
        <v>3</v>
      </c>
      <c r="D689" s="80"/>
      <c r="E689" s="75"/>
      <c r="F689" s="75" t="s">
        <v>1628</v>
      </c>
      <c r="G689" s="80"/>
      <c r="H689" s="83" t="s">
        <v>1629</v>
      </c>
      <c r="I689" s="103" t="s">
        <v>798</v>
      </c>
      <c r="J689" s="103" t="s">
        <v>1265</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hidden="1" outlineLevel="2" x14ac:dyDescent="0.25">
      <c r="A690" s="50">
        <v>4</v>
      </c>
      <c r="B690" s="59"/>
      <c r="C690" s="52">
        <f t="shared" si="77"/>
        <v>3</v>
      </c>
      <c r="D690" s="80"/>
      <c r="E690" s="75"/>
      <c r="F690" s="75" t="s">
        <v>1630</v>
      </c>
      <c r="G690" s="80"/>
      <c r="H690" s="83" t="s">
        <v>1631</v>
      </c>
      <c r="I690" s="103" t="s">
        <v>798</v>
      </c>
      <c r="J690" s="103" t="s">
        <v>1265</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hidden="1" outlineLevel="2" x14ac:dyDescent="0.25">
      <c r="A691" s="50">
        <f>A690</f>
        <v>4</v>
      </c>
      <c r="B691" s="59"/>
      <c r="C691" s="52">
        <f t="shared" si="77"/>
        <v>3</v>
      </c>
      <c r="D691" s="80"/>
      <c r="E691" s="75"/>
      <c r="F691" s="75" t="s">
        <v>1632</v>
      </c>
      <c r="G691" s="80"/>
      <c r="H691" s="83" t="s">
        <v>1633</v>
      </c>
      <c r="I691" s="103" t="s">
        <v>798</v>
      </c>
      <c r="J691" s="103" t="s">
        <v>1265</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hidden="1" outlineLevel="2" x14ac:dyDescent="0.25">
      <c r="A692" s="50"/>
      <c r="B692" s="59"/>
      <c r="C692" s="52">
        <f t="shared" si="77"/>
        <v>3</v>
      </c>
      <c r="D692" s="80"/>
      <c r="E692" s="75"/>
      <c r="F692" s="75" t="s">
        <v>1634</v>
      </c>
      <c r="G692" s="80"/>
      <c r="H692" s="83" t="s">
        <v>1635</v>
      </c>
      <c r="I692" s="103" t="s">
        <v>798</v>
      </c>
      <c r="J692" s="103" t="s">
        <v>1265</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1456</v>
      </c>
      <c r="AE692" s="83"/>
      <c r="AF692" s="104">
        <v>1</v>
      </c>
      <c r="AG692" s="104">
        <v>1</v>
      </c>
      <c r="AH692" s="80"/>
      <c r="AI692" s="62"/>
      <c r="AJ692" s="50"/>
      <c r="AK692" s="50"/>
      <c r="AL692" s="50"/>
    </row>
    <row r="693" spans="1:38" hidden="1" outlineLevel="2" x14ac:dyDescent="0.25">
      <c r="A693" s="50"/>
      <c r="B693" s="59"/>
      <c r="C693" s="52">
        <f t="shared" si="77"/>
        <v>3</v>
      </c>
      <c r="D693" s="80"/>
      <c r="E693" s="75"/>
      <c r="F693" s="75" t="s">
        <v>1636</v>
      </c>
      <c r="G693" s="80"/>
      <c r="H693" s="83" t="s">
        <v>1637</v>
      </c>
      <c r="I693" s="103" t="s">
        <v>798</v>
      </c>
      <c r="J693" s="103" t="s">
        <v>1265</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2386</v>
      </c>
      <c r="AE693" s="83"/>
      <c r="AF693" s="104">
        <v>1</v>
      </c>
      <c r="AG693" s="104">
        <v>1</v>
      </c>
      <c r="AH693" s="80"/>
      <c r="AI693" s="62"/>
      <c r="AJ693" s="50"/>
      <c r="AK693" s="50"/>
      <c r="AL693" s="50"/>
    </row>
    <row r="694" spans="1:38" hidden="1" outlineLevel="2" x14ac:dyDescent="0.25">
      <c r="A694" s="50"/>
      <c r="B694" s="59"/>
      <c r="C694" s="52">
        <f t="shared" si="77"/>
        <v>3</v>
      </c>
      <c r="D694" s="80"/>
      <c r="E694" s="75"/>
      <c r="F694" s="75" t="s">
        <v>1638</v>
      </c>
      <c r="G694" s="80"/>
      <c r="H694" s="83" t="s">
        <v>1639</v>
      </c>
      <c r="I694" s="103" t="s">
        <v>798</v>
      </c>
      <c r="J694" s="103" t="s">
        <v>1265</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1640</v>
      </c>
      <c r="AE694" s="83"/>
      <c r="AF694" s="104">
        <v>1</v>
      </c>
      <c r="AG694" s="104">
        <v>1</v>
      </c>
      <c r="AH694" s="80"/>
      <c r="AI694" s="62"/>
      <c r="AJ694" s="50"/>
      <c r="AK694" s="50"/>
      <c r="AL694" s="50"/>
    </row>
    <row r="695" spans="1:38" hidden="1" outlineLevel="2" x14ac:dyDescent="0.25">
      <c r="A695" s="50"/>
      <c r="B695" s="59"/>
      <c r="C695" s="52">
        <f t="shared" si="77"/>
        <v>3</v>
      </c>
      <c r="D695" s="80"/>
      <c r="E695" s="75"/>
      <c r="F695" s="75" t="s">
        <v>1641</v>
      </c>
      <c r="G695" s="80"/>
      <c r="H695" s="83" t="s">
        <v>1642</v>
      </c>
      <c r="I695" s="103" t="s">
        <v>798</v>
      </c>
      <c r="J695" s="103" t="s">
        <v>1265</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hidden="1" outlineLevel="2" x14ac:dyDescent="0.25">
      <c r="A696" s="50">
        <v>4</v>
      </c>
      <c r="B696" s="59"/>
      <c r="C696" s="52">
        <f t="shared" si="77"/>
        <v>3</v>
      </c>
      <c r="D696" s="80"/>
      <c r="E696" s="75"/>
      <c r="F696" s="75" t="s">
        <v>1643</v>
      </c>
      <c r="G696" s="80"/>
      <c r="H696" s="83" t="s">
        <v>1644</v>
      </c>
      <c r="I696" s="103" t="s">
        <v>798</v>
      </c>
      <c r="J696" s="103" t="s">
        <v>1265</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hidden="1" outlineLevel="2" x14ac:dyDescent="0.25">
      <c r="A697" s="50">
        <f>A696</f>
        <v>4</v>
      </c>
      <c r="B697" s="59"/>
      <c r="C697" s="52">
        <f t="shared" si="77"/>
        <v>3</v>
      </c>
      <c r="D697" s="80"/>
      <c r="E697" s="75"/>
      <c r="F697" s="75" t="s">
        <v>1645</v>
      </c>
      <c r="G697" s="80"/>
      <c r="H697" s="83" t="s">
        <v>1646</v>
      </c>
      <c r="I697" s="103" t="s">
        <v>798</v>
      </c>
      <c r="J697" s="103" t="s">
        <v>1265</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hidden="1" outlineLevel="2" x14ac:dyDescent="0.25">
      <c r="A698" s="50"/>
      <c r="B698" s="59"/>
      <c r="C698" s="52">
        <f t="shared" si="77"/>
        <v>3</v>
      </c>
      <c r="D698" s="80"/>
      <c r="E698" s="75"/>
      <c r="F698" s="75" t="s">
        <v>1647</v>
      </c>
      <c r="G698" s="80"/>
      <c r="H698" s="83" t="s">
        <v>1648</v>
      </c>
      <c r="I698" s="103" t="s">
        <v>798</v>
      </c>
      <c r="J698" s="103" t="s">
        <v>1265</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1463</v>
      </c>
      <c r="AE698" s="83"/>
      <c r="AF698" s="104">
        <v>1</v>
      </c>
      <c r="AG698" s="104">
        <v>1</v>
      </c>
      <c r="AH698" s="80"/>
      <c r="AI698" s="62"/>
      <c r="AJ698" s="50"/>
      <c r="AK698" s="50"/>
      <c r="AL698" s="50"/>
    </row>
    <row r="699" spans="1:38" hidden="1" outlineLevel="2" x14ac:dyDescent="0.25">
      <c r="A699" s="50"/>
      <c r="B699" s="59"/>
      <c r="C699" s="52">
        <f t="shared" si="77"/>
        <v>3</v>
      </c>
      <c r="D699" s="80"/>
      <c r="E699" s="75"/>
      <c r="F699" s="75" t="s">
        <v>1649</v>
      </c>
      <c r="G699" s="80"/>
      <c r="H699" s="83" t="s">
        <v>1650</v>
      </c>
      <c r="I699" s="103" t="s">
        <v>798</v>
      </c>
      <c r="J699" s="103" t="s">
        <v>1265</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hidden="1" outlineLevel="2" x14ac:dyDescent="0.25">
      <c r="A700" s="50"/>
      <c r="B700" s="59"/>
      <c r="C700" s="52">
        <f t="shared" si="77"/>
        <v>3</v>
      </c>
      <c r="D700" s="80"/>
      <c r="E700" s="75"/>
      <c r="F700" s="75" t="s">
        <v>1651</v>
      </c>
      <c r="G700" s="80"/>
      <c r="H700" s="83" t="s">
        <v>1652</v>
      </c>
      <c r="I700" s="103" t="s">
        <v>798</v>
      </c>
      <c r="J700" s="103" t="s">
        <v>1265</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1640</v>
      </c>
      <c r="AE700" s="83"/>
      <c r="AF700" s="104">
        <v>1</v>
      </c>
      <c r="AG700" s="104">
        <v>1</v>
      </c>
      <c r="AH700" s="80"/>
      <c r="AI700" s="62"/>
      <c r="AJ700" s="50"/>
      <c r="AK700" s="50"/>
      <c r="AL700" s="50"/>
    </row>
    <row r="701" spans="1:38" hidden="1" outlineLevel="2" x14ac:dyDescent="0.25">
      <c r="A701" s="50"/>
      <c r="B701" s="59"/>
      <c r="C701" s="52">
        <f t="shared" si="77"/>
        <v>3</v>
      </c>
      <c r="D701" s="80"/>
      <c r="E701" s="75"/>
      <c r="F701" s="75" t="s">
        <v>1653</v>
      </c>
      <c r="G701" s="80"/>
      <c r="H701" s="83" t="s">
        <v>1654</v>
      </c>
      <c r="I701" s="103" t="s">
        <v>798</v>
      </c>
      <c r="J701" s="103" t="s">
        <v>1265</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hidden="1" outlineLevel="2" x14ac:dyDescent="0.25">
      <c r="A702" s="50">
        <v>4</v>
      </c>
      <c r="B702" s="59"/>
      <c r="C702" s="52">
        <f t="shared" si="77"/>
        <v>3</v>
      </c>
      <c r="D702" s="80"/>
      <c r="E702" s="75"/>
      <c r="F702" s="75" t="s">
        <v>1655</v>
      </c>
      <c r="G702" s="80"/>
      <c r="H702" s="83" t="s">
        <v>1656</v>
      </c>
      <c r="I702" s="103" t="s">
        <v>798</v>
      </c>
      <c r="J702" s="103" t="s">
        <v>1265</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hidden="1" outlineLevel="2" x14ac:dyDescent="0.25">
      <c r="A703" s="50">
        <f>A702</f>
        <v>4</v>
      </c>
      <c r="B703" s="59"/>
      <c r="C703" s="52">
        <f t="shared" si="77"/>
        <v>3</v>
      </c>
      <c r="D703" s="80"/>
      <c r="E703" s="75"/>
      <c r="F703" s="75" t="s">
        <v>1657</v>
      </c>
      <c r="G703" s="80"/>
      <c r="H703" s="83" t="s">
        <v>1658</v>
      </c>
      <c r="I703" s="103" t="s">
        <v>798</v>
      </c>
      <c r="J703" s="103" t="s">
        <v>1265</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collapsed="1" x14ac:dyDescent="0.25">
      <c r="A704" s="50"/>
      <c r="B704" s="59"/>
      <c r="C704" s="52">
        <f>INT($C$40)+1</f>
        <v>2</v>
      </c>
      <c r="D704" s="80"/>
      <c r="E704" s="75"/>
      <c r="F704" s="308" t="s">
        <v>1659</v>
      </c>
      <c r="G704" s="80"/>
      <c r="H704" s="298" t="s">
        <v>1660</v>
      </c>
      <c r="I704" s="144"/>
      <c r="J704" s="144" t="s">
        <v>1165</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hidden="1" outlineLevel="3" x14ac:dyDescent="0.25">
      <c r="A705" s="50"/>
      <c r="B705" s="59"/>
      <c r="C705" s="52">
        <f>INT($C$40)+3</f>
        <v>4</v>
      </c>
      <c r="D705" s="80"/>
      <c r="E705" s="75"/>
      <c r="F705" s="75" t="s">
        <v>1661</v>
      </c>
      <c r="G705" s="80"/>
      <c r="H705" s="83" t="s">
        <v>1662</v>
      </c>
      <c r="I705" s="103" t="s">
        <v>603</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hidden="1" outlineLevel="3" x14ac:dyDescent="0.25">
      <c r="A706" s="50"/>
      <c r="B706" s="59"/>
      <c r="C706" s="52">
        <f>INT($C$40)+3</f>
        <v>4</v>
      </c>
      <c r="D706" s="80"/>
      <c r="E706" s="75"/>
      <c r="F706" s="75" t="s">
        <v>1663</v>
      </c>
      <c r="G706" s="80"/>
      <c r="H706" s="83" t="s">
        <v>1664</v>
      </c>
      <c r="I706" s="103" t="s">
        <v>603</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hidden="1" outlineLevel="3" x14ac:dyDescent="0.25">
      <c r="A707" s="50"/>
      <c r="B707" s="59"/>
      <c r="C707" s="52">
        <f>INT($C$40)+3</f>
        <v>4</v>
      </c>
      <c r="D707" s="80"/>
      <c r="E707" s="75"/>
      <c r="F707" s="75" t="s">
        <v>1665</v>
      </c>
      <c r="G707" s="80"/>
      <c r="H707" s="83" t="s">
        <v>1666</v>
      </c>
      <c r="I707" s="103" t="s">
        <v>603</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hidden="1" outlineLevel="3" x14ac:dyDescent="0.25">
      <c r="A708" s="50"/>
      <c r="B708" s="59"/>
      <c r="C708" s="52">
        <f>INT($C$40)+3</f>
        <v>4</v>
      </c>
      <c r="D708" s="80"/>
      <c r="E708" s="75"/>
      <c r="F708" s="75" t="s">
        <v>1667</v>
      </c>
      <c r="G708" s="80"/>
      <c r="H708" s="83" t="s">
        <v>1668</v>
      </c>
      <c r="I708" s="103" t="s">
        <v>603</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2" x14ac:dyDescent="0.25">
      <c r="A709" s="50"/>
      <c r="B709" s="59"/>
      <c r="C709" s="52">
        <f t="shared" ref="C709:C743" si="97">INT($C$40)+2</f>
        <v>3</v>
      </c>
      <c r="D709" s="80"/>
      <c r="E709" s="75" t="s">
        <v>1102</v>
      </c>
      <c r="F709" s="75" t="s">
        <v>1669</v>
      </c>
      <c r="G709" s="80"/>
      <c r="H709" s="83" t="s">
        <v>1670</v>
      </c>
      <c r="I709" s="103" t="s">
        <v>603</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1671</v>
      </c>
      <c r="AE709" s="83"/>
      <c r="AF709" s="83">
        <v>1</v>
      </c>
      <c r="AG709" s="83">
        <v>1</v>
      </c>
      <c r="AH709" s="80"/>
      <c r="AI709" s="62"/>
      <c r="AJ709" s="50"/>
      <c r="AK709" s="50"/>
      <c r="AL709" s="50"/>
    </row>
    <row r="710" spans="1:38" hidden="1" outlineLevel="2" x14ac:dyDescent="0.25">
      <c r="A710" s="50"/>
      <c r="B710" s="59"/>
      <c r="C710" s="52">
        <f t="shared" si="97"/>
        <v>3</v>
      </c>
      <c r="D710" s="80"/>
      <c r="E710" s="75"/>
      <c r="F710" s="75" t="s">
        <v>1672</v>
      </c>
      <c r="G710" s="80"/>
      <c r="H710" s="83" t="s">
        <v>1673</v>
      </c>
      <c r="I710" s="103" t="s">
        <v>603</v>
      </c>
      <c r="J710" s="103"/>
      <c r="K710" s="83"/>
      <c r="L710" s="83"/>
      <c r="M710" s="104">
        <v>0</v>
      </c>
      <c r="N710" s="104">
        <v>0</v>
      </c>
      <c r="O710" s="104">
        <v>0</v>
      </c>
      <c r="P710" s="104">
        <v>0</v>
      </c>
      <c r="Q710" s="83"/>
      <c r="R710" s="83"/>
      <c r="S710" s="104" t="s">
        <v>1674</v>
      </c>
      <c r="T710" s="83"/>
      <c r="U710" s="104">
        <v>0.23</v>
      </c>
      <c r="V710" s="104">
        <v>0.23</v>
      </c>
      <c r="W710" s="104">
        <v>0.23</v>
      </c>
      <c r="X710" s="104">
        <v>0.34</v>
      </c>
      <c r="Y710" s="104">
        <v>0.34</v>
      </c>
      <c r="Z710" s="104">
        <v>0.34</v>
      </c>
      <c r="AA710" s="104">
        <v>0.34</v>
      </c>
      <c r="AB710" s="104">
        <v>0.34</v>
      </c>
      <c r="AC710" s="83"/>
      <c r="AD710" s="104" t="s">
        <v>1675</v>
      </c>
      <c r="AE710" s="83"/>
      <c r="AF710" s="104">
        <v>1</v>
      </c>
      <c r="AG710" s="104">
        <v>1</v>
      </c>
      <c r="AH710" s="80"/>
      <c r="AI710" s="62"/>
      <c r="AJ710" s="50"/>
      <c r="AK710" s="50"/>
      <c r="AL710" s="50"/>
    </row>
    <row r="711" spans="1:38" hidden="1" outlineLevel="2" x14ac:dyDescent="0.25">
      <c r="A711" s="50"/>
      <c r="B711" s="59"/>
      <c r="C711" s="52">
        <f t="shared" si="97"/>
        <v>3</v>
      </c>
      <c r="D711" s="80"/>
      <c r="E711" s="75"/>
      <c r="F711" s="75" t="s">
        <v>1676</v>
      </c>
      <c r="G711" s="80"/>
      <c r="H711" s="83" t="s">
        <v>1677</v>
      </c>
      <c r="I711" s="103" t="s">
        <v>603</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1675</v>
      </c>
      <c r="AE711" s="83"/>
      <c r="AF711" s="104">
        <v>1</v>
      </c>
      <c r="AG711" s="104">
        <v>1</v>
      </c>
      <c r="AH711" s="80"/>
      <c r="AI711" s="62"/>
      <c r="AJ711" s="50"/>
      <c r="AK711" s="50"/>
      <c r="AL711" s="50"/>
    </row>
    <row r="712" spans="1:38" hidden="1" outlineLevel="2" x14ac:dyDescent="0.25">
      <c r="A712" s="50"/>
      <c r="B712" s="59"/>
      <c r="C712" s="52">
        <f t="shared" si="97"/>
        <v>3</v>
      </c>
      <c r="D712" s="80"/>
      <c r="E712" s="75"/>
      <c r="F712" s="75" t="s">
        <v>1678</v>
      </c>
      <c r="G712" s="80"/>
      <c r="H712" s="83" t="s">
        <v>1679</v>
      </c>
      <c r="I712" s="103" t="s">
        <v>603</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1143</v>
      </c>
      <c r="AE712" s="83"/>
      <c r="AF712" s="104">
        <v>1</v>
      </c>
      <c r="AG712" s="104">
        <v>1</v>
      </c>
      <c r="AH712" s="80"/>
      <c r="AI712" s="62"/>
      <c r="AJ712" s="50"/>
      <c r="AK712" s="50"/>
      <c r="AL712" s="50"/>
    </row>
    <row r="713" spans="1:38" hidden="1" outlineLevel="2" x14ac:dyDescent="0.25">
      <c r="A713" s="50"/>
      <c r="B713" s="59"/>
      <c r="C713" s="52">
        <f t="shared" si="97"/>
        <v>3</v>
      </c>
      <c r="D713" s="80"/>
      <c r="E713" s="75" t="s">
        <v>1680</v>
      </c>
      <c r="F713" s="75" t="s">
        <v>1681</v>
      </c>
      <c r="G713" s="80"/>
      <c r="H713" s="83" t="s">
        <v>1682</v>
      </c>
      <c r="I713" s="103" t="s">
        <v>603</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1671</v>
      </c>
      <c r="AE713" s="83"/>
      <c r="AF713" s="83">
        <v>1</v>
      </c>
      <c r="AG713" s="83">
        <v>1</v>
      </c>
      <c r="AH713" s="80"/>
      <c r="AI713" s="62"/>
      <c r="AJ713" s="50"/>
      <c r="AK713" s="50"/>
      <c r="AL713" s="50"/>
    </row>
    <row r="714" spans="1:38" hidden="1" outlineLevel="2" x14ac:dyDescent="0.25">
      <c r="A714" s="50"/>
      <c r="B714" s="59"/>
      <c r="C714" s="52">
        <f t="shared" si="97"/>
        <v>3</v>
      </c>
      <c r="D714" s="80"/>
      <c r="E714" s="75"/>
      <c r="F714" s="75" t="s">
        <v>1683</v>
      </c>
      <c r="G714" s="80"/>
      <c r="H714" s="83" t="s">
        <v>1684</v>
      </c>
      <c r="I714" s="103" t="s">
        <v>603</v>
      </c>
      <c r="J714" s="103"/>
      <c r="K714" s="83"/>
      <c r="L714" s="83"/>
      <c r="M714" s="104">
        <v>0.5</v>
      </c>
      <c r="N714" s="104">
        <v>0.5</v>
      </c>
      <c r="O714" s="104">
        <v>0.5</v>
      </c>
      <c r="P714" s="104">
        <v>0.5</v>
      </c>
      <c r="Q714" s="83"/>
      <c r="R714" s="83"/>
      <c r="S714" s="104" t="s">
        <v>1685</v>
      </c>
      <c r="T714" s="83"/>
      <c r="U714" s="104">
        <v>-0.62</v>
      </c>
      <c r="V714" s="104">
        <v>-0.62</v>
      </c>
      <c r="W714" s="104">
        <v>-0.62</v>
      </c>
      <c r="X714" s="104">
        <v>0.18</v>
      </c>
      <c r="Y714" s="104">
        <v>0.18</v>
      </c>
      <c r="Z714" s="104">
        <v>0.18</v>
      </c>
      <c r="AA714" s="104">
        <v>0.18</v>
      </c>
      <c r="AB714" s="104">
        <v>0.18</v>
      </c>
      <c r="AC714" s="83"/>
      <c r="AD714" s="104" t="s">
        <v>1675</v>
      </c>
      <c r="AE714" s="83"/>
      <c r="AF714" s="104">
        <v>1</v>
      </c>
      <c r="AG714" s="104">
        <v>1</v>
      </c>
      <c r="AH714" s="80"/>
      <c r="AI714" s="62"/>
      <c r="AJ714" s="50"/>
      <c r="AK714" s="50"/>
      <c r="AL714" s="50"/>
    </row>
    <row r="715" spans="1:38" hidden="1" outlineLevel="2" x14ac:dyDescent="0.25">
      <c r="A715" s="50"/>
      <c r="B715" s="59"/>
      <c r="C715" s="52">
        <f t="shared" si="97"/>
        <v>3</v>
      </c>
      <c r="D715" s="80"/>
      <c r="E715" s="75"/>
      <c r="F715" s="75" t="s">
        <v>1686</v>
      </c>
      <c r="G715" s="80"/>
      <c r="H715" s="83" t="s">
        <v>1687</v>
      </c>
      <c r="I715" s="103" t="s">
        <v>603</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1675</v>
      </c>
      <c r="AE715" s="83"/>
      <c r="AF715" s="104">
        <v>1</v>
      </c>
      <c r="AG715" s="104">
        <v>1</v>
      </c>
      <c r="AH715" s="80"/>
      <c r="AI715" s="62"/>
      <c r="AJ715" s="50"/>
      <c r="AK715" s="50"/>
      <c r="AL715" s="50"/>
    </row>
    <row r="716" spans="1:38" hidden="1" outlineLevel="2" x14ac:dyDescent="0.25">
      <c r="A716" s="50"/>
      <c r="B716" s="59"/>
      <c r="C716" s="52">
        <f t="shared" si="97"/>
        <v>3</v>
      </c>
      <c r="D716" s="80"/>
      <c r="E716" s="75"/>
      <c r="F716" s="75" t="s">
        <v>1688</v>
      </c>
      <c r="G716" s="80"/>
      <c r="H716" s="83" t="s">
        <v>1689</v>
      </c>
      <c r="I716" s="103" t="s">
        <v>603</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1690</v>
      </c>
      <c r="AE716" s="83"/>
      <c r="AF716" s="104">
        <v>1</v>
      </c>
      <c r="AG716" s="104">
        <v>1</v>
      </c>
      <c r="AH716" s="80"/>
      <c r="AI716" s="62"/>
      <c r="AJ716" s="50"/>
      <c r="AK716" s="50"/>
      <c r="AL716" s="50"/>
    </row>
    <row r="717" spans="1:38" hidden="1" outlineLevel="2" x14ac:dyDescent="0.25">
      <c r="A717" s="50"/>
      <c r="B717" s="59"/>
      <c r="C717" s="52">
        <f t="shared" si="97"/>
        <v>3</v>
      </c>
      <c r="D717" s="80"/>
      <c r="E717" s="75" t="s">
        <v>1691</v>
      </c>
      <c r="F717" s="75" t="s">
        <v>1692</v>
      </c>
      <c r="G717" s="80"/>
      <c r="H717" s="83" t="s">
        <v>1693</v>
      </c>
      <c r="I717" s="103" t="s">
        <v>603</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1671</v>
      </c>
      <c r="AE717" s="83"/>
      <c r="AF717" s="83">
        <v>1</v>
      </c>
      <c r="AG717" s="83">
        <v>1</v>
      </c>
      <c r="AH717" s="80"/>
      <c r="AI717" s="62"/>
      <c r="AJ717" s="50"/>
      <c r="AK717" s="50"/>
      <c r="AL717" s="50"/>
    </row>
    <row r="718" spans="1:38" hidden="1" outlineLevel="2" x14ac:dyDescent="0.25">
      <c r="A718" s="50"/>
      <c r="B718" s="59"/>
      <c r="C718" s="52">
        <f t="shared" si="97"/>
        <v>3</v>
      </c>
      <c r="D718" s="80"/>
      <c r="E718" s="75"/>
      <c r="F718" s="75" t="s">
        <v>1694</v>
      </c>
      <c r="G718" s="80"/>
      <c r="H718" s="83" t="s">
        <v>1684</v>
      </c>
      <c r="I718" s="103" t="s">
        <v>603</v>
      </c>
      <c r="J718" s="103"/>
      <c r="K718" s="83"/>
      <c r="L718" s="83"/>
      <c r="M718" s="104">
        <v>1</v>
      </c>
      <c r="N718" s="104">
        <v>1</v>
      </c>
      <c r="O718" s="104">
        <v>1</v>
      </c>
      <c r="P718" s="104">
        <v>1</v>
      </c>
      <c r="Q718" s="83"/>
      <c r="R718" s="83"/>
      <c r="S718" s="104" t="s">
        <v>1685</v>
      </c>
      <c r="T718" s="83"/>
      <c r="U718" s="104">
        <v>1.9</v>
      </c>
      <c r="V718" s="104">
        <v>1.9</v>
      </c>
      <c r="W718" s="104">
        <f>1.5-0.15-0.0628337657168588</f>
        <v>1.2871662342831414</v>
      </c>
      <c r="X718" s="104">
        <v>1.33</v>
      </c>
      <c r="Y718" s="104">
        <v>1.33</v>
      </c>
      <c r="Z718" s="104">
        <v>1.33</v>
      </c>
      <c r="AA718" s="104">
        <v>1.33</v>
      </c>
      <c r="AB718" s="104">
        <v>1.33</v>
      </c>
      <c r="AC718" s="83"/>
      <c r="AD718" s="104" t="s">
        <v>1675</v>
      </c>
      <c r="AE718" s="83"/>
      <c r="AF718" s="104">
        <v>1</v>
      </c>
      <c r="AG718" s="104">
        <v>1</v>
      </c>
      <c r="AH718" s="80"/>
      <c r="AI718" s="62"/>
      <c r="AJ718" s="50"/>
      <c r="AK718" s="50"/>
      <c r="AL718" s="50"/>
    </row>
    <row r="719" spans="1:38" hidden="1" outlineLevel="2" x14ac:dyDescent="0.25">
      <c r="A719" s="50"/>
      <c r="B719" s="59"/>
      <c r="C719" s="52">
        <f t="shared" si="97"/>
        <v>3</v>
      </c>
      <c r="D719" s="80"/>
      <c r="E719" s="75"/>
      <c r="F719" s="75" t="s">
        <v>1695</v>
      </c>
      <c r="G719" s="80"/>
      <c r="H719" s="83" t="s">
        <v>1687</v>
      </c>
      <c r="I719" s="103" t="s">
        <v>603</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1675</v>
      </c>
      <c r="AE719" s="83"/>
      <c r="AF719" s="104">
        <v>1</v>
      </c>
      <c r="AG719" s="104">
        <v>1</v>
      </c>
      <c r="AH719" s="80"/>
      <c r="AI719" s="62"/>
      <c r="AJ719" s="50"/>
      <c r="AK719" s="50"/>
      <c r="AL719" s="50"/>
    </row>
    <row r="720" spans="1:38" hidden="1" outlineLevel="2" x14ac:dyDescent="0.25">
      <c r="A720" s="50"/>
      <c r="B720" s="59"/>
      <c r="C720" s="52">
        <f t="shared" si="97"/>
        <v>3</v>
      </c>
      <c r="D720" s="80"/>
      <c r="E720" s="75"/>
      <c r="F720" s="75" t="s">
        <v>1696</v>
      </c>
      <c r="G720" s="80"/>
      <c r="H720" s="83" t="s">
        <v>1689</v>
      </c>
      <c r="I720" s="103" t="s">
        <v>603</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1690</v>
      </c>
      <c r="AE720" s="83"/>
      <c r="AF720" s="104">
        <v>1</v>
      </c>
      <c r="AG720" s="104">
        <v>1</v>
      </c>
      <c r="AH720" s="80"/>
      <c r="AI720" s="62"/>
      <c r="AJ720" s="50"/>
      <c r="AK720" s="50"/>
      <c r="AL720" s="50"/>
    </row>
    <row r="721" spans="1:38" hidden="1" outlineLevel="2" x14ac:dyDescent="0.25">
      <c r="A721" s="50"/>
      <c r="B721" s="59"/>
      <c r="C721" s="52">
        <f t="shared" si="97"/>
        <v>3</v>
      </c>
      <c r="D721" s="80"/>
      <c r="E721" s="75" t="s">
        <v>1697</v>
      </c>
      <c r="F721" s="75" t="s">
        <v>1698</v>
      </c>
      <c r="G721" s="80"/>
      <c r="H721" s="83" t="s">
        <v>1699</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1700</v>
      </c>
      <c r="AE721" s="83"/>
      <c r="AF721" s="83">
        <v>1</v>
      </c>
      <c r="AG721" s="83">
        <v>1</v>
      </c>
      <c r="AH721" s="80"/>
      <c r="AI721" s="62"/>
      <c r="AJ721" s="50"/>
      <c r="AK721" s="50"/>
      <c r="AL721" s="50"/>
    </row>
    <row r="722" spans="1:38" hidden="1" outlineLevel="2" x14ac:dyDescent="0.25">
      <c r="A722" s="50"/>
      <c r="B722" s="59"/>
      <c r="C722" s="52">
        <f t="shared" si="97"/>
        <v>3</v>
      </c>
      <c r="D722" s="80"/>
      <c r="E722" s="75"/>
      <c r="F722" s="75" t="s">
        <v>1701</v>
      </c>
      <c r="G722" s="80"/>
      <c r="H722" s="83" t="s">
        <v>1702</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1700</v>
      </c>
      <c r="AE722" s="83"/>
      <c r="AF722" s="104">
        <v>1</v>
      </c>
      <c r="AG722" s="104">
        <v>1</v>
      </c>
      <c r="AH722" s="80"/>
      <c r="AI722" s="62"/>
      <c r="AJ722" s="50"/>
      <c r="AK722" s="50"/>
      <c r="AL722" s="50"/>
    </row>
    <row r="723" spans="1:38" hidden="1" outlineLevel="2" x14ac:dyDescent="0.25">
      <c r="A723" s="50"/>
      <c r="B723" s="59"/>
      <c r="C723" s="52">
        <f t="shared" si="97"/>
        <v>3</v>
      </c>
      <c r="D723" s="80"/>
      <c r="E723" s="75"/>
      <c r="F723" s="75" t="s">
        <v>1703</v>
      </c>
      <c r="G723" s="80"/>
      <c r="H723" s="83" t="s">
        <v>1704</v>
      </c>
      <c r="I723" s="103" t="s">
        <v>1705</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1706</v>
      </c>
      <c r="AE723" s="83"/>
      <c r="AF723" s="104">
        <v>1</v>
      </c>
      <c r="AG723" s="104">
        <v>1</v>
      </c>
      <c r="AH723" s="80"/>
      <c r="AI723" s="62"/>
      <c r="AJ723" s="50"/>
      <c r="AK723" s="50"/>
      <c r="AL723" s="50"/>
    </row>
    <row r="724" spans="1:38" hidden="1" outlineLevel="2" x14ac:dyDescent="0.25">
      <c r="A724" s="50"/>
      <c r="B724" s="59"/>
      <c r="C724" s="52">
        <f t="shared" si="97"/>
        <v>3</v>
      </c>
      <c r="D724" s="80"/>
      <c r="E724" s="75"/>
      <c r="F724" s="75" t="s">
        <v>1707</v>
      </c>
      <c r="G724" s="80"/>
      <c r="H724" s="83" t="s">
        <v>1708</v>
      </c>
      <c r="I724" s="103" t="s">
        <v>1705</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1709</v>
      </c>
      <c r="AE724" s="83"/>
      <c r="AF724" s="104">
        <v>1</v>
      </c>
      <c r="AG724" s="104">
        <v>1</v>
      </c>
      <c r="AH724" s="80"/>
      <c r="AI724" s="62"/>
      <c r="AJ724" s="50"/>
      <c r="AK724" s="50"/>
      <c r="AL724" s="50"/>
    </row>
    <row r="725" spans="1:38" hidden="1" outlineLevel="2" x14ac:dyDescent="0.25">
      <c r="A725" s="50"/>
      <c r="B725" s="59"/>
      <c r="C725" s="52">
        <f t="shared" si="97"/>
        <v>3</v>
      </c>
      <c r="D725" s="80"/>
      <c r="E725" s="75" t="s">
        <v>1710</v>
      </c>
      <c r="F725" s="75" t="s">
        <v>1711</v>
      </c>
      <c r="G725" s="80"/>
      <c r="H725" s="83" t="s">
        <v>1712</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1700</v>
      </c>
      <c r="AE725" s="83"/>
      <c r="AF725" s="83">
        <v>1</v>
      </c>
      <c r="AG725" s="83">
        <v>1</v>
      </c>
      <c r="AH725" s="80"/>
      <c r="AI725" s="62"/>
      <c r="AJ725" s="50"/>
      <c r="AK725" s="50"/>
      <c r="AL725" s="50"/>
    </row>
    <row r="726" spans="1:38" hidden="1" outlineLevel="2" x14ac:dyDescent="0.25">
      <c r="A726" s="50"/>
      <c r="B726" s="59"/>
      <c r="C726" s="52">
        <f t="shared" si="97"/>
        <v>3</v>
      </c>
      <c r="D726" s="80"/>
      <c r="E726" s="75"/>
      <c r="F726" s="75" t="s">
        <v>1713</v>
      </c>
      <c r="G726" s="80"/>
      <c r="H726" s="83" t="s">
        <v>1702</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1700</v>
      </c>
      <c r="AE726" s="83"/>
      <c r="AF726" s="104">
        <v>1</v>
      </c>
      <c r="AG726" s="104">
        <v>1</v>
      </c>
      <c r="AH726" s="80"/>
      <c r="AI726" s="62"/>
      <c r="AJ726" s="50"/>
      <c r="AK726" s="50"/>
      <c r="AL726" s="50"/>
    </row>
    <row r="727" spans="1:38" hidden="1" outlineLevel="2" x14ac:dyDescent="0.25">
      <c r="A727" s="50"/>
      <c r="B727" s="59"/>
      <c r="C727" s="52">
        <f t="shared" si="97"/>
        <v>3</v>
      </c>
      <c r="D727" s="80"/>
      <c r="E727" s="75"/>
      <c r="F727" s="75" t="s">
        <v>1714</v>
      </c>
      <c r="G727" s="80"/>
      <c r="H727" s="83" t="s">
        <v>1704</v>
      </c>
      <c r="I727" s="103" t="s">
        <v>1705</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c r="AE727" s="83"/>
      <c r="AF727" s="104">
        <v>1</v>
      </c>
      <c r="AG727" s="104">
        <v>1</v>
      </c>
      <c r="AH727" s="80"/>
      <c r="AI727" s="62"/>
      <c r="AJ727" s="50"/>
      <c r="AK727" s="50"/>
      <c r="AL727" s="50"/>
    </row>
    <row r="728" spans="1:38" hidden="1" outlineLevel="2" x14ac:dyDescent="0.25">
      <c r="A728" s="50"/>
      <c r="B728" s="59"/>
      <c r="C728" s="52">
        <f t="shared" si="97"/>
        <v>3</v>
      </c>
      <c r="D728" s="80"/>
      <c r="E728" s="75"/>
      <c r="F728" s="75" t="s">
        <v>1715</v>
      </c>
      <c r="G728" s="80"/>
      <c r="H728" s="83" t="s">
        <v>1708</v>
      </c>
      <c r="I728" s="103" t="s">
        <v>1705</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c r="AE728" s="83"/>
      <c r="AF728" s="104">
        <v>1</v>
      </c>
      <c r="AG728" s="104">
        <v>1</v>
      </c>
      <c r="AH728" s="80"/>
      <c r="AI728" s="62"/>
      <c r="AJ728" s="50"/>
      <c r="AK728" s="50"/>
      <c r="AL728" s="50"/>
    </row>
    <row r="729" spans="1:38" hidden="1" outlineLevel="2" x14ac:dyDescent="0.25">
      <c r="A729" s="50"/>
      <c r="B729" s="59"/>
      <c r="C729" s="52">
        <f t="shared" si="97"/>
        <v>3</v>
      </c>
      <c r="D729" s="80"/>
      <c r="E729" s="75" t="s">
        <v>1716</v>
      </c>
      <c r="F729" s="75" t="s">
        <v>1717</v>
      </c>
      <c r="G729" s="80"/>
      <c r="H729" s="83" t="s">
        <v>1718</v>
      </c>
      <c r="I729" s="103" t="s">
        <v>603</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1700</v>
      </c>
      <c r="AE729" s="83"/>
      <c r="AF729" s="83">
        <v>1</v>
      </c>
      <c r="AG729" s="83">
        <v>1</v>
      </c>
      <c r="AH729" s="80"/>
      <c r="AI729" s="62"/>
      <c r="AJ729" s="50"/>
      <c r="AK729" s="50"/>
      <c r="AL729" s="50"/>
    </row>
    <row r="730" spans="1:38" hidden="1" outlineLevel="2" x14ac:dyDescent="0.25">
      <c r="A730" s="50"/>
      <c r="B730" s="59"/>
      <c r="C730" s="52">
        <f t="shared" si="97"/>
        <v>3</v>
      </c>
      <c r="D730" s="80"/>
      <c r="E730" s="75"/>
      <c r="F730" s="75" t="s">
        <v>1719</v>
      </c>
      <c r="G730" s="80"/>
      <c r="H730" s="83" t="s">
        <v>1702</v>
      </c>
      <c r="I730" s="103" t="s">
        <v>603</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1675</v>
      </c>
      <c r="AE730" s="83"/>
      <c r="AF730" s="104">
        <v>1</v>
      </c>
      <c r="AG730" s="104">
        <v>1</v>
      </c>
      <c r="AH730" s="80"/>
      <c r="AI730" s="62"/>
      <c r="AJ730" s="50"/>
      <c r="AK730" s="50"/>
      <c r="AL730" s="50"/>
    </row>
    <row r="731" spans="1:38" hidden="1" outlineLevel="2" x14ac:dyDescent="0.25">
      <c r="A731" s="50"/>
      <c r="B731" s="59"/>
      <c r="C731" s="52">
        <f t="shared" si="97"/>
        <v>3</v>
      </c>
      <c r="D731" s="80"/>
      <c r="E731" s="75"/>
      <c r="F731" s="75" t="s">
        <v>1720</v>
      </c>
      <c r="G731" s="80"/>
      <c r="H731" s="83" t="s">
        <v>1704</v>
      </c>
      <c r="I731" s="103" t="s">
        <v>603</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1675</v>
      </c>
      <c r="AE731" s="83"/>
      <c r="AF731" s="104">
        <v>1</v>
      </c>
      <c r="AG731" s="104">
        <v>1</v>
      </c>
      <c r="AH731" s="80"/>
      <c r="AI731" s="62"/>
      <c r="AJ731" s="50"/>
      <c r="AK731" s="50"/>
      <c r="AL731" s="50"/>
    </row>
    <row r="732" spans="1:38" hidden="1" outlineLevel="2" x14ac:dyDescent="0.25">
      <c r="A732" s="50"/>
      <c r="B732" s="59"/>
      <c r="C732" s="52">
        <f t="shared" si="97"/>
        <v>3</v>
      </c>
      <c r="D732" s="80"/>
      <c r="E732" s="75"/>
      <c r="F732" s="75" t="s">
        <v>1721</v>
      </c>
      <c r="G732" s="80"/>
      <c r="H732" s="83" t="s">
        <v>1708</v>
      </c>
      <c r="I732" s="103" t="s">
        <v>603</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1675</v>
      </c>
      <c r="AE732" s="83"/>
      <c r="AF732" s="104">
        <v>1</v>
      </c>
      <c r="AG732" s="104">
        <v>1</v>
      </c>
      <c r="AH732" s="80"/>
      <c r="AI732" s="62"/>
      <c r="AJ732" s="50"/>
      <c r="AK732" s="50"/>
      <c r="AL732" s="50"/>
    </row>
    <row r="733" spans="1:38" hidden="1" outlineLevel="2" x14ac:dyDescent="0.25">
      <c r="A733" s="50"/>
      <c r="B733" s="59"/>
      <c r="C733" s="52">
        <f t="shared" si="97"/>
        <v>3</v>
      </c>
      <c r="D733" s="80"/>
      <c r="E733" s="75" t="s">
        <v>1722</v>
      </c>
      <c r="F733" s="75" t="s">
        <v>1723</v>
      </c>
      <c r="G733" s="80"/>
      <c r="H733" s="83" t="s">
        <v>1712</v>
      </c>
      <c r="I733" s="103" t="s">
        <v>603</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1700</v>
      </c>
      <c r="AE733" s="83"/>
      <c r="AF733" s="83">
        <v>1</v>
      </c>
      <c r="AG733" s="83">
        <v>1</v>
      </c>
      <c r="AH733" s="80"/>
      <c r="AI733" s="62"/>
      <c r="AJ733" s="50"/>
      <c r="AK733" s="50"/>
      <c r="AL733" s="50"/>
    </row>
    <row r="734" spans="1:38" hidden="1" outlineLevel="2" x14ac:dyDescent="0.25">
      <c r="A734" s="50"/>
      <c r="B734" s="59"/>
      <c r="C734" s="52">
        <f t="shared" si="97"/>
        <v>3</v>
      </c>
      <c r="D734" s="80"/>
      <c r="E734" s="75"/>
      <c r="F734" s="75" t="s">
        <v>1724</v>
      </c>
      <c r="G734" s="80"/>
      <c r="H734" s="83" t="s">
        <v>1702</v>
      </c>
      <c r="I734" s="103" t="s">
        <v>603</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1675</v>
      </c>
      <c r="AE734" s="83"/>
      <c r="AF734" s="104">
        <v>1</v>
      </c>
      <c r="AG734" s="104">
        <v>1</v>
      </c>
      <c r="AH734" s="80"/>
      <c r="AI734" s="62"/>
      <c r="AJ734" s="50"/>
      <c r="AK734" s="50"/>
      <c r="AL734" s="50"/>
    </row>
    <row r="735" spans="1:38" hidden="1" outlineLevel="2" x14ac:dyDescent="0.25">
      <c r="A735" s="50"/>
      <c r="B735" s="59"/>
      <c r="C735" s="52">
        <f t="shared" si="97"/>
        <v>3</v>
      </c>
      <c r="D735" s="80"/>
      <c r="E735" s="75"/>
      <c r="F735" s="75" t="s">
        <v>1725</v>
      </c>
      <c r="G735" s="80"/>
      <c r="H735" s="83" t="s">
        <v>1704</v>
      </c>
      <c r="I735" s="103" t="s">
        <v>603</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1675</v>
      </c>
      <c r="AE735" s="83"/>
      <c r="AF735" s="104">
        <v>1</v>
      </c>
      <c r="AG735" s="104">
        <v>1</v>
      </c>
      <c r="AH735" s="80"/>
      <c r="AI735" s="62"/>
      <c r="AJ735" s="50"/>
      <c r="AK735" s="50"/>
      <c r="AL735" s="50"/>
    </row>
    <row r="736" spans="1:38" hidden="1" outlineLevel="2" x14ac:dyDescent="0.25">
      <c r="A736" s="50"/>
      <c r="B736" s="59"/>
      <c r="C736" s="52">
        <f t="shared" si="97"/>
        <v>3</v>
      </c>
      <c r="D736" s="80"/>
      <c r="E736" s="75"/>
      <c r="F736" s="75" t="s">
        <v>1726</v>
      </c>
      <c r="G736" s="80"/>
      <c r="H736" s="83" t="s">
        <v>1708</v>
      </c>
      <c r="I736" s="103" t="s">
        <v>603</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1675</v>
      </c>
      <c r="AE736" s="83"/>
      <c r="AF736" s="104">
        <v>1</v>
      </c>
      <c r="AG736" s="104">
        <v>1</v>
      </c>
      <c r="AH736" s="80"/>
      <c r="AI736" s="62"/>
      <c r="AJ736" s="50"/>
      <c r="AK736" s="50"/>
      <c r="AL736" s="50"/>
    </row>
    <row r="737" spans="1:38" hidden="1" outlineLevel="2" x14ac:dyDescent="0.25">
      <c r="A737" s="50"/>
      <c r="B737" s="59"/>
      <c r="C737" s="52">
        <f t="shared" si="97"/>
        <v>3</v>
      </c>
      <c r="D737" s="80"/>
      <c r="E737" s="75"/>
      <c r="F737" s="75" t="s">
        <v>1727</v>
      </c>
      <c r="G737" s="80"/>
      <c r="H737" s="83" t="s">
        <v>1728</v>
      </c>
      <c r="I737" s="103" t="s">
        <v>603</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hidden="1" outlineLevel="2" x14ac:dyDescent="0.25">
      <c r="A738" s="50"/>
      <c r="B738" s="59"/>
      <c r="C738" s="52">
        <f t="shared" si="97"/>
        <v>3</v>
      </c>
      <c r="D738" s="80"/>
      <c r="E738" s="75"/>
      <c r="F738" s="75" t="s">
        <v>1729</v>
      </c>
      <c r="G738" s="80"/>
      <c r="H738" s="83" t="s">
        <v>1730</v>
      </c>
      <c r="I738" s="103" t="s">
        <v>603</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1731</v>
      </c>
      <c r="AE738" s="83"/>
      <c r="AF738" s="104">
        <v>1</v>
      </c>
      <c r="AG738" s="104">
        <v>1</v>
      </c>
      <c r="AH738" s="80"/>
      <c r="AI738" s="62"/>
      <c r="AJ738" s="50"/>
      <c r="AK738" s="50"/>
      <c r="AL738" s="50"/>
    </row>
    <row r="739" spans="1:38" hidden="1" outlineLevel="2" x14ac:dyDescent="0.25">
      <c r="A739" s="50"/>
      <c r="B739" s="59"/>
      <c r="C739" s="52">
        <f t="shared" si="97"/>
        <v>3</v>
      </c>
      <c r="D739" s="80"/>
      <c r="E739" s="75"/>
      <c r="F739" s="75" t="s">
        <v>1732</v>
      </c>
      <c r="G739" s="80"/>
      <c r="H739" s="83" t="s">
        <v>1733</v>
      </c>
      <c r="I739" s="103" t="s">
        <v>603</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hidden="1" outlineLevel="2" x14ac:dyDescent="0.25">
      <c r="A740" s="50"/>
      <c r="B740" s="59"/>
      <c r="C740" s="52">
        <f t="shared" si="97"/>
        <v>3</v>
      </c>
      <c r="D740" s="80"/>
      <c r="E740" s="75"/>
      <c r="F740" s="75" t="s">
        <v>1734</v>
      </c>
      <c r="G740" s="80"/>
      <c r="H740" s="83" t="s">
        <v>1735</v>
      </c>
      <c r="I740" s="103" t="s">
        <v>603</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1736</v>
      </c>
      <c r="AE740" s="83"/>
      <c r="AF740" s="104">
        <v>1</v>
      </c>
      <c r="AG740" s="104">
        <v>1</v>
      </c>
      <c r="AH740" s="80"/>
      <c r="AI740" s="62"/>
      <c r="AJ740" s="50"/>
      <c r="AK740" s="50"/>
      <c r="AL740" s="50"/>
    </row>
    <row r="741" spans="1:38" hidden="1" outlineLevel="2" x14ac:dyDescent="0.25">
      <c r="A741" s="50"/>
      <c r="B741" s="59"/>
      <c r="C741" s="52">
        <f t="shared" si="97"/>
        <v>3</v>
      </c>
      <c r="D741" s="80"/>
      <c r="E741" s="75"/>
      <c r="F741" s="75" t="s">
        <v>1737</v>
      </c>
      <c r="G741" s="80"/>
      <c r="H741" s="83" t="s">
        <v>2379</v>
      </c>
      <c r="I741" s="103" t="s">
        <v>603</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hidden="1" outlineLevel="2" x14ac:dyDescent="0.25">
      <c r="A742" s="50"/>
      <c r="B742" s="59"/>
      <c r="C742" s="52">
        <f t="shared" si="97"/>
        <v>3</v>
      </c>
      <c r="D742" s="80"/>
      <c r="E742" s="75"/>
      <c r="F742" s="75" t="s">
        <v>1738</v>
      </c>
      <c r="G742" s="80"/>
      <c r="H742" s="83" t="s">
        <v>2380</v>
      </c>
      <c r="I742" s="103" t="s">
        <v>603</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2388</v>
      </c>
      <c r="AE742" s="83"/>
      <c r="AF742" s="83">
        <v>1</v>
      </c>
      <c r="AG742" s="83">
        <v>1</v>
      </c>
      <c r="AH742" s="80"/>
      <c r="AI742" s="62"/>
      <c r="AJ742" s="50"/>
      <c r="AK742" s="50"/>
      <c r="AL742" s="50"/>
    </row>
    <row r="743" spans="1:38" hidden="1" outlineLevel="2" x14ac:dyDescent="0.25">
      <c r="A743" s="50"/>
      <c r="B743" s="59"/>
      <c r="C743" s="52">
        <f t="shared" si="97"/>
        <v>3</v>
      </c>
      <c r="D743" s="80"/>
      <c r="E743" s="75"/>
      <c r="F743" s="75" t="s">
        <v>1739</v>
      </c>
      <c r="G743" s="80"/>
      <c r="H743" s="83" t="s">
        <v>2381</v>
      </c>
      <c r="I743" s="103" t="s">
        <v>603</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hidden="1" outlineLevel="2" x14ac:dyDescent="0.25">
      <c r="A744" s="50"/>
      <c r="B744" s="59"/>
      <c r="C744" s="52">
        <f t="shared" ref="C744:C748" si="103">INT($C$40)+3</f>
        <v>4</v>
      </c>
      <c r="D744" s="80"/>
      <c r="E744" s="75"/>
      <c r="F744" s="75" t="s">
        <v>1740</v>
      </c>
      <c r="G744" s="80"/>
      <c r="H744" s="83" t="s">
        <v>2382</v>
      </c>
      <c r="I744" s="103" t="s">
        <v>603</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hidden="1" outlineLevel="3" x14ac:dyDescent="0.25">
      <c r="A745" s="50"/>
      <c r="B745" s="59"/>
      <c r="C745" s="52">
        <f t="shared" si="103"/>
        <v>4</v>
      </c>
      <c r="D745" s="80"/>
      <c r="E745" s="75"/>
      <c r="F745" s="75" t="s">
        <v>1741</v>
      </c>
      <c r="G745" s="80"/>
      <c r="H745" s="83" t="s">
        <v>1662</v>
      </c>
      <c r="I745" s="103" t="s">
        <v>603</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hidden="1" outlineLevel="3" x14ac:dyDescent="0.25">
      <c r="A746" s="50"/>
      <c r="B746" s="59"/>
      <c r="C746" s="52">
        <f t="shared" si="103"/>
        <v>4</v>
      </c>
      <c r="D746" s="80"/>
      <c r="E746" s="75"/>
      <c r="F746" s="75" t="s">
        <v>1742</v>
      </c>
      <c r="G746" s="80"/>
      <c r="H746" s="83" t="s">
        <v>1664</v>
      </c>
      <c r="I746" s="103" t="s">
        <v>603</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hidden="1" outlineLevel="3" x14ac:dyDescent="0.25">
      <c r="A747" s="50"/>
      <c r="B747" s="59"/>
      <c r="C747" s="52">
        <f t="shared" si="103"/>
        <v>4</v>
      </c>
      <c r="D747" s="80"/>
      <c r="E747" s="75"/>
      <c r="F747" s="75" t="s">
        <v>1743</v>
      </c>
      <c r="G747" s="80"/>
      <c r="H747" s="83" t="s">
        <v>1666</v>
      </c>
      <c r="I747" s="103" t="s">
        <v>603</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hidden="1" outlineLevel="3" x14ac:dyDescent="0.25">
      <c r="A748" s="50"/>
      <c r="B748" s="59"/>
      <c r="C748" s="52">
        <f t="shared" si="103"/>
        <v>4</v>
      </c>
      <c r="D748" s="80"/>
      <c r="E748" s="75"/>
      <c r="F748" s="75" t="s">
        <v>1744</v>
      </c>
      <c r="G748" s="80"/>
      <c r="H748" s="83" t="s">
        <v>1668</v>
      </c>
      <c r="I748" s="103" t="s">
        <v>603</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2" x14ac:dyDescent="0.25">
      <c r="A749" s="50"/>
      <c r="B749" s="59"/>
      <c r="C749" s="52">
        <f>INT($C$40)+2</f>
        <v>3</v>
      </c>
      <c r="D749" s="80"/>
      <c r="E749" s="75" t="s">
        <v>1745</v>
      </c>
      <c r="F749" s="75" t="s">
        <v>1746</v>
      </c>
      <c r="G749" s="80"/>
      <c r="H749" s="83" t="s">
        <v>1747</v>
      </c>
      <c r="I749" s="103" t="s">
        <v>603</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1700</v>
      </c>
      <c r="AE749" s="83"/>
      <c r="AF749" s="83">
        <v>1</v>
      </c>
      <c r="AG749" s="83">
        <v>1</v>
      </c>
      <c r="AH749" s="80"/>
      <c r="AI749" s="62"/>
      <c r="AJ749" s="50"/>
      <c r="AK749" s="50"/>
      <c r="AL749" s="50"/>
    </row>
    <row r="750" spans="1:38" hidden="1" outlineLevel="2" x14ac:dyDescent="0.25">
      <c r="A750" s="50"/>
      <c r="B750" s="59"/>
      <c r="C750" s="52">
        <f>INT($C$40)+2</f>
        <v>3</v>
      </c>
      <c r="D750" s="80"/>
      <c r="E750" s="75"/>
      <c r="F750" s="75" t="s">
        <v>1748</v>
      </c>
      <c r="G750" s="80"/>
      <c r="H750" s="83" t="s">
        <v>1664</v>
      </c>
      <c r="I750" s="103" t="s">
        <v>603</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1134</v>
      </c>
      <c r="AE750" s="83"/>
      <c r="AF750" s="104">
        <v>1</v>
      </c>
      <c r="AG750" s="104">
        <v>1</v>
      </c>
      <c r="AH750" s="80"/>
      <c r="AI750" s="62"/>
      <c r="AJ750" s="50"/>
      <c r="AK750" s="50"/>
      <c r="AL750" s="50"/>
    </row>
    <row r="751" spans="1:38" hidden="1" outlineLevel="2" x14ac:dyDescent="0.25">
      <c r="A751" s="50"/>
      <c r="B751" s="59"/>
      <c r="C751" s="52">
        <f>INT($C$40)+2</f>
        <v>3</v>
      </c>
      <c r="D751" s="80"/>
      <c r="E751" s="75"/>
      <c r="F751" s="75" t="s">
        <v>1749</v>
      </c>
      <c r="G751" s="80"/>
      <c r="H751" s="83" t="s">
        <v>1666</v>
      </c>
      <c r="I751" s="103" t="s">
        <v>603</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1134</v>
      </c>
      <c r="AE751" s="83"/>
      <c r="AF751" s="104">
        <v>1</v>
      </c>
      <c r="AG751" s="104">
        <v>1</v>
      </c>
      <c r="AH751" s="80"/>
      <c r="AI751" s="62"/>
      <c r="AJ751" s="50"/>
      <c r="AK751" s="50"/>
      <c r="AL751" s="50"/>
    </row>
    <row r="752" spans="1:38" hidden="1" outlineLevel="2" x14ac:dyDescent="0.25">
      <c r="A752" s="50"/>
      <c r="B752" s="59"/>
      <c r="C752" s="52">
        <f>INT($C$40)+2</f>
        <v>3</v>
      </c>
      <c r="D752" s="80"/>
      <c r="E752" s="75"/>
      <c r="F752" s="75" t="s">
        <v>1750</v>
      </c>
      <c r="G752" s="80"/>
      <c r="H752" s="83" t="s">
        <v>1668</v>
      </c>
      <c r="I752" s="103" t="s">
        <v>603</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1134</v>
      </c>
      <c r="AE752" s="83"/>
      <c r="AF752" s="104">
        <v>1</v>
      </c>
      <c r="AG752" s="104">
        <v>1</v>
      </c>
      <c r="AH752" s="80"/>
      <c r="AI752" s="62"/>
      <c r="AJ752" s="50"/>
      <c r="AK752" s="50"/>
      <c r="AL752" s="50"/>
    </row>
    <row r="753" spans="1:38" hidden="1" outlineLevel="3" x14ac:dyDescent="0.25">
      <c r="A753" s="50"/>
      <c r="B753" s="59"/>
      <c r="C753" s="52">
        <f t="shared" ref="C753:C760" si="105">INT($C$40)+3</f>
        <v>4</v>
      </c>
      <c r="D753" s="80"/>
      <c r="E753" s="75"/>
      <c r="F753" s="75" t="s">
        <v>1751</v>
      </c>
      <c r="G753" s="80"/>
      <c r="H753" s="83" t="s">
        <v>1752</v>
      </c>
      <c r="I753" s="103" t="s">
        <v>603</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hidden="1" outlineLevel="3" x14ac:dyDescent="0.25">
      <c r="A754" s="50"/>
      <c r="B754" s="59"/>
      <c r="C754" s="52">
        <f t="shared" si="105"/>
        <v>4</v>
      </c>
      <c r="D754" s="80"/>
      <c r="E754" s="75"/>
      <c r="F754" s="75" t="s">
        <v>1753</v>
      </c>
      <c r="G754" s="80"/>
      <c r="H754" s="83" t="s">
        <v>1664</v>
      </c>
      <c r="I754" s="103" t="s">
        <v>603</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hidden="1" outlineLevel="3" x14ac:dyDescent="0.25">
      <c r="A755" s="50"/>
      <c r="B755" s="59"/>
      <c r="C755" s="52">
        <f t="shared" si="105"/>
        <v>4</v>
      </c>
      <c r="D755" s="80"/>
      <c r="E755" s="75"/>
      <c r="F755" s="75" t="s">
        <v>1754</v>
      </c>
      <c r="G755" s="80"/>
      <c r="H755" s="83" t="s">
        <v>1666</v>
      </c>
      <c r="I755" s="103" t="s">
        <v>603</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hidden="1" outlineLevel="3" x14ac:dyDescent="0.25">
      <c r="A756" s="50"/>
      <c r="B756" s="59"/>
      <c r="C756" s="52">
        <f t="shared" si="105"/>
        <v>4</v>
      </c>
      <c r="D756" s="80"/>
      <c r="E756" s="75"/>
      <c r="F756" s="75" t="s">
        <v>1755</v>
      </c>
      <c r="G756" s="80"/>
      <c r="H756" s="83" t="s">
        <v>1668</v>
      </c>
      <c r="I756" s="103" t="s">
        <v>603</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05"/>
        <v>4</v>
      </c>
      <c r="D757" s="80"/>
      <c r="E757" s="75"/>
      <c r="F757" s="75" t="s">
        <v>1756</v>
      </c>
      <c r="G757" s="80"/>
      <c r="H757" s="83" t="s">
        <v>1757</v>
      </c>
      <c r="I757" s="103" t="s">
        <v>603</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05"/>
        <v>4</v>
      </c>
      <c r="D758" s="80"/>
      <c r="E758" s="75"/>
      <c r="F758" s="75" t="s">
        <v>1758</v>
      </c>
      <c r="G758" s="80"/>
      <c r="H758" s="83" t="s">
        <v>1664</v>
      </c>
      <c r="I758" s="103" t="s">
        <v>603</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05"/>
        <v>4</v>
      </c>
      <c r="D759" s="80"/>
      <c r="E759" s="75"/>
      <c r="F759" s="75" t="s">
        <v>1759</v>
      </c>
      <c r="G759" s="80"/>
      <c r="H759" s="83" t="s">
        <v>1666</v>
      </c>
      <c r="I759" s="103" t="s">
        <v>603</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05"/>
        <v>4</v>
      </c>
      <c r="D760" s="80"/>
      <c r="E760" s="75"/>
      <c r="F760" s="75" t="s">
        <v>1760</v>
      </c>
      <c r="G760" s="80"/>
      <c r="H760" s="83" t="s">
        <v>1668</v>
      </c>
      <c r="I760" s="103" t="s">
        <v>603</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2" x14ac:dyDescent="0.25">
      <c r="A761" s="50"/>
      <c r="B761" s="59"/>
      <c r="C761" s="52">
        <f t="shared" ref="C761:C784" si="106">INT($C$40)+2</f>
        <v>3</v>
      </c>
      <c r="D761" s="80"/>
      <c r="E761" s="75" t="s">
        <v>890</v>
      </c>
      <c r="F761" s="75" t="s">
        <v>1761</v>
      </c>
      <c r="G761" s="80"/>
      <c r="H761" s="83" t="s">
        <v>1762</v>
      </c>
      <c r="I761" s="103" t="s">
        <v>603</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hidden="1" outlineLevel="2" x14ac:dyDescent="0.25">
      <c r="A762" s="50"/>
      <c r="B762" s="59"/>
      <c r="C762" s="52">
        <f t="shared" si="106"/>
        <v>3</v>
      </c>
      <c r="D762" s="80"/>
      <c r="E762" s="75"/>
      <c r="F762" s="75" t="s">
        <v>1763</v>
      </c>
      <c r="G762" s="80"/>
      <c r="H762" s="83" t="s">
        <v>1764</v>
      </c>
      <c r="I762" s="103" t="s">
        <v>603</v>
      </c>
      <c r="J762" s="103"/>
      <c r="K762" s="104">
        <v>1.5</v>
      </c>
      <c r="L762" s="104">
        <v>1.5</v>
      </c>
      <c r="M762" s="104">
        <v>1</v>
      </c>
      <c r="N762" s="104">
        <v>1</v>
      </c>
      <c r="O762" s="104">
        <v>1</v>
      </c>
      <c r="P762" s="104">
        <v>1</v>
      </c>
      <c r="Q762" s="83"/>
      <c r="R762" s="83" t="s">
        <v>652</v>
      </c>
      <c r="S762" s="83" t="s">
        <v>652</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hidden="1" outlineLevel="2" x14ac:dyDescent="0.25">
      <c r="A763" s="50"/>
      <c r="B763" s="59"/>
      <c r="C763" s="52">
        <f t="shared" si="106"/>
        <v>3</v>
      </c>
      <c r="D763" s="80"/>
      <c r="E763" s="75"/>
      <c r="F763" s="75" t="s">
        <v>1765</v>
      </c>
      <c r="G763" s="80"/>
      <c r="H763" s="83" t="s">
        <v>1766</v>
      </c>
      <c r="I763" s="103" t="s">
        <v>603</v>
      </c>
      <c r="J763" s="103"/>
      <c r="K763" s="104">
        <v>1.75</v>
      </c>
      <c r="L763" s="104">
        <v>1.75</v>
      </c>
      <c r="M763" s="83"/>
      <c r="N763" s="83"/>
      <c r="O763" s="83"/>
      <c r="P763" s="83"/>
      <c r="Q763" s="83"/>
      <c r="R763" s="83" t="s">
        <v>652</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hidden="1" outlineLevel="2" x14ac:dyDescent="0.25">
      <c r="A764" s="50"/>
      <c r="B764" s="59"/>
      <c r="C764" s="52">
        <f t="shared" si="106"/>
        <v>3</v>
      </c>
      <c r="D764" s="80"/>
      <c r="E764" s="75"/>
      <c r="F764" s="75" t="s">
        <v>1767</v>
      </c>
      <c r="G764" s="80"/>
      <c r="H764" s="83" t="s">
        <v>1768</v>
      </c>
      <c r="I764" s="103" t="s">
        <v>603</v>
      </c>
      <c r="J764" s="103"/>
      <c r="K764" s="104">
        <v>2</v>
      </c>
      <c r="L764" s="104">
        <v>2</v>
      </c>
      <c r="M764" s="83"/>
      <c r="N764" s="83"/>
      <c r="O764" s="83"/>
      <c r="P764" s="83"/>
      <c r="Q764" s="83"/>
      <c r="R764" s="83" t="s">
        <v>652</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hidden="1" outlineLevel="2" x14ac:dyDescent="0.25">
      <c r="A765" s="50"/>
      <c r="B765" s="59"/>
      <c r="C765" s="52">
        <f t="shared" si="106"/>
        <v>3</v>
      </c>
      <c r="D765" s="80"/>
      <c r="E765" s="75" t="s">
        <v>893</v>
      </c>
      <c r="F765" s="75" t="s">
        <v>1769</v>
      </c>
      <c r="G765" s="80"/>
      <c r="H765" s="83" t="s">
        <v>1770</v>
      </c>
      <c r="I765" s="103" t="s">
        <v>603</v>
      </c>
      <c r="J765" s="103" t="s">
        <v>1308</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hidden="1" outlineLevel="2" x14ac:dyDescent="0.25">
      <c r="A766" s="50"/>
      <c r="B766" s="59"/>
      <c r="C766" s="52">
        <f t="shared" si="106"/>
        <v>3</v>
      </c>
      <c r="D766" s="80"/>
      <c r="E766" s="75"/>
      <c r="F766" s="75" t="s">
        <v>1771</v>
      </c>
      <c r="G766" s="80"/>
      <c r="H766" s="83" t="s">
        <v>1772</v>
      </c>
      <c r="I766" s="103" t="s">
        <v>127</v>
      </c>
      <c r="J766" s="103" t="s">
        <v>1308</v>
      </c>
      <c r="K766" s="104">
        <v>0.1</v>
      </c>
      <c r="L766" s="104">
        <v>0.1</v>
      </c>
      <c r="M766" s="104">
        <v>7.0000000000000007E-2</v>
      </c>
      <c r="N766" s="104">
        <v>7.0000000000000007E-2</v>
      </c>
      <c r="O766" s="104">
        <v>7.0000000000000007E-2</v>
      </c>
      <c r="P766" s="104">
        <v>7.0000000000000007E-2</v>
      </c>
      <c r="Q766" s="83"/>
      <c r="R766" s="83" t="s">
        <v>652</v>
      </c>
      <c r="S766" s="83" t="s">
        <v>652</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hidden="1" outlineLevel="2" x14ac:dyDescent="0.25">
      <c r="A767" s="50"/>
      <c r="B767" s="59"/>
      <c r="C767" s="52">
        <f t="shared" si="106"/>
        <v>3</v>
      </c>
      <c r="D767" s="80"/>
      <c r="E767" s="75"/>
      <c r="F767" s="75" t="s">
        <v>1773</v>
      </c>
      <c r="G767" s="80"/>
      <c r="H767" s="83" t="s">
        <v>1774</v>
      </c>
      <c r="I767" s="103" t="s">
        <v>127</v>
      </c>
      <c r="J767" s="103" t="s">
        <v>1308</v>
      </c>
      <c r="K767" s="104">
        <v>8.5000000000000006E-2</v>
      </c>
      <c r="L767" s="104">
        <v>8.5000000000000006E-2</v>
      </c>
      <c r="M767" s="83"/>
      <c r="N767" s="83"/>
      <c r="O767" s="83"/>
      <c r="P767" s="83"/>
      <c r="Q767" s="83"/>
      <c r="R767" s="83" t="s">
        <v>652</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hidden="1" outlineLevel="2" x14ac:dyDescent="0.25">
      <c r="A768" s="50"/>
      <c r="B768" s="59"/>
      <c r="C768" s="52">
        <f t="shared" si="106"/>
        <v>3</v>
      </c>
      <c r="D768" s="80"/>
      <c r="E768" s="75"/>
      <c r="F768" s="75" t="s">
        <v>1775</v>
      </c>
      <c r="G768" s="80"/>
      <c r="H768" s="83" t="s">
        <v>1776</v>
      </c>
      <c r="I768" s="103" t="s">
        <v>127</v>
      </c>
      <c r="J768" s="103" t="s">
        <v>1308</v>
      </c>
      <c r="K768" s="104">
        <v>7.0000000000000007E-2</v>
      </c>
      <c r="L768" s="104">
        <v>7.0000000000000007E-2</v>
      </c>
      <c r="M768" s="83"/>
      <c r="N768" s="83"/>
      <c r="O768" s="83"/>
      <c r="P768" s="83"/>
      <c r="Q768" s="83"/>
      <c r="R768" s="83" t="s">
        <v>652</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hidden="1" outlineLevel="2" x14ac:dyDescent="0.25">
      <c r="A769" s="50"/>
      <c r="B769" s="59"/>
      <c r="C769" s="52">
        <f t="shared" si="106"/>
        <v>3</v>
      </c>
      <c r="D769" s="80"/>
      <c r="E769" s="75"/>
      <c r="F769" s="75" t="s">
        <v>1777</v>
      </c>
      <c r="G769" s="80"/>
      <c r="H769" s="83" t="s">
        <v>1778</v>
      </c>
      <c r="I769" s="103" t="s">
        <v>603</v>
      </c>
      <c r="J769" s="103" t="s">
        <v>1265</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hidden="1" outlineLevel="2" x14ac:dyDescent="0.25">
      <c r="A770" s="50"/>
      <c r="B770" s="59"/>
      <c r="C770" s="52">
        <f t="shared" si="106"/>
        <v>3</v>
      </c>
      <c r="D770" s="80"/>
      <c r="E770" s="75"/>
      <c r="F770" s="75" t="s">
        <v>1779</v>
      </c>
      <c r="G770" s="80"/>
      <c r="H770" s="83" t="s">
        <v>1780</v>
      </c>
      <c r="I770" s="103" t="s">
        <v>798</v>
      </c>
      <c r="J770" s="103" t="s">
        <v>1265</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2384</v>
      </c>
      <c r="AE770" s="83"/>
      <c r="AF770" s="104">
        <v>1</v>
      </c>
      <c r="AG770" s="104">
        <v>1</v>
      </c>
      <c r="AH770" s="80"/>
      <c r="AI770" s="62"/>
      <c r="AJ770" s="50"/>
      <c r="AK770" s="50"/>
      <c r="AL770" s="50"/>
    </row>
    <row r="771" spans="1:38" hidden="1" outlineLevel="2" x14ac:dyDescent="0.25">
      <c r="A771" s="50"/>
      <c r="B771" s="59"/>
      <c r="C771" s="52">
        <f t="shared" si="106"/>
        <v>3</v>
      </c>
      <c r="D771" s="80"/>
      <c r="E771" s="75"/>
      <c r="F771" s="75" t="s">
        <v>1781</v>
      </c>
      <c r="G771" s="80"/>
      <c r="H771" s="83" t="s">
        <v>1782</v>
      </c>
      <c r="I771" s="103" t="s">
        <v>798</v>
      </c>
      <c r="J771" s="103" t="s">
        <v>1265</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hidden="1" outlineLevel="2" x14ac:dyDescent="0.25">
      <c r="A772" s="50"/>
      <c r="B772" s="59"/>
      <c r="C772" s="52">
        <f t="shared" si="106"/>
        <v>3</v>
      </c>
      <c r="D772" s="80"/>
      <c r="E772" s="75"/>
      <c r="F772" s="75" t="s">
        <v>1783</v>
      </c>
      <c r="G772" s="80"/>
      <c r="H772" s="83" t="s">
        <v>1784</v>
      </c>
      <c r="I772" s="103" t="s">
        <v>798</v>
      </c>
      <c r="J772" s="103" t="s">
        <v>1265</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hidden="1" outlineLevel="3" x14ac:dyDescent="0.25">
      <c r="A773" s="50"/>
      <c r="B773" s="59"/>
      <c r="C773" s="52">
        <f t="shared" si="106"/>
        <v>3</v>
      </c>
      <c r="D773" s="80"/>
      <c r="E773" s="75"/>
      <c r="F773" s="75" t="s">
        <v>1785</v>
      </c>
      <c r="G773" s="80"/>
      <c r="H773" s="83" t="s">
        <v>2387</v>
      </c>
      <c r="I773" s="103" t="s">
        <v>603</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hidden="1" outlineLevel="3" x14ac:dyDescent="0.25">
      <c r="A774" s="50"/>
      <c r="B774" s="59"/>
      <c r="C774" s="52">
        <f t="shared" si="106"/>
        <v>3</v>
      </c>
      <c r="D774" s="80"/>
      <c r="E774" s="75"/>
      <c r="F774" s="75" t="s">
        <v>1787</v>
      </c>
      <c r="G774" s="80"/>
      <c r="H774" s="83" t="s">
        <v>1664</v>
      </c>
      <c r="I774" s="103" t="s">
        <v>603</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hidden="1" outlineLevel="3" x14ac:dyDescent="0.25">
      <c r="A775" s="50"/>
      <c r="B775" s="59"/>
      <c r="C775" s="52">
        <f t="shared" si="106"/>
        <v>3</v>
      </c>
      <c r="D775" s="80"/>
      <c r="E775" s="75"/>
      <c r="F775" s="75" t="s">
        <v>1788</v>
      </c>
      <c r="G775" s="80"/>
      <c r="H775" s="83" t="s">
        <v>1666</v>
      </c>
      <c r="I775" s="103" t="s">
        <v>603</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hidden="1" outlineLevel="3" x14ac:dyDescent="0.25">
      <c r="A776" s="50"/>
      <c r="B776" s="59"/>
      <c r="C776" s="52">
        <f t="shared" si="106"/>
        <v>3</v>
      </c>
      <c r="D776" s="80"/>
      <c r="E776" s="75"/>
      <c r="F776" s="75" t="s">
        <v>1789</v>
      </c>
      <c r="G776" s="80"/>
      <c r="H776" s="83" t="s">
        <v>1668</v>
      </c>
      <c r="I776" s="103" t="s">
        <v>603</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06"/>
        <v>3</v>
      </c>
      <c r="D777" s="80"/>
      <c r="E777" s="75"/>
      <c r="F777" s="75" t="s">
        <v>1790</v>
      </c>
      <c r="G777" s="80"/>
      <c r="H777" s="83" t="s">
        <v>1791</v>
      </c>
      <c r="I777" s="103" t="s">
        <v>603</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06"/>
        <v>3</v>
      </c>
      <c r="D778" s="80"/>
      <c r="E778" s="75"/>
      <c r="F778" s="75" t="s">
        <v>1792</v>
      </c>
      <c r="G778" s="80"/>
      <c r="H778" s="83" t="s">
        <v>1793</v>
      </c>
      <c r="I778" s="103" t="s">
        <v>603</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06"/>
        <v>3</v>
      </c>
      <c r="D779" s="80"/>
      <c r="E779" s="75"/>
      <c r="F779" s="75" t="s">
        <v>1794</v>
      </c>
      <c r="G779" s="80"/>
      <c r="H779" s="83" t="s">
        <v>1795</v>
      </c>
      <c r="I779" s="103" t="s">
        <v>603</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06"/>
        <v>3</v>
      </c>
      <c r="D780" s="80"/>
      <c r="E780" s="75"/>
      <c r="F780" s="75" t="s">
        <v>1796</v>
      </c>
      <c r="G780" s="80"/>
      <c r="H780" s="83" t="s">
        <v>1797</v>
      </c>
      <c r="I780" s="103" t="s">
        <v>603</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06"/>
        <v>3</v>
      </c>
      <c r="D781" s="80"/>
      <c r="E781" s="75"/>
      <c r="F781" s="75" t="s">
        <v>1798</v>
      </c>
      <c r="G781" s="80"/>
      <c r="H781" s="83" t="s">
        <v>1662</v>
      </c>
      <c r="I781" s="103" t="s">
        <v>603</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06"/>
        <v>3</v>
      </c>
      <c r="D782" s="80"/>
      <c r="E782" s="75"/>
      <c r="F782" s="75" t="s">
        <v>1799</v>
      </c>
      <c r="G782" s="80"/>
      <c r="H782" s="83" t="s">
        <v>1664</v>
      </c>
      <c r="I782" s="103" t="s">
        <v>603</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06"/>
        <v>3</v>
      </c>
      <c r="D783" s="80"/>
      <c r="E783" s="75"/>
      <c r="F783" s="75" t="s">
        <v>1800</v>
      </c>
      <c r="G783" s="80"/>
      <c r="H783" s="83" t="s">
        <v>1666</v>
      </c>
      <c r="I783" s="103" t="s">
        <v>603</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06"/>
        <v>3</v>
      </c>
      <c r="D784" s="80"/>
      <c r="E784" s="75"/>
      <c r="F784" s="75" t="s">
        <v>1801</v>
      </c>
      <c r="G784" s="80"/>
      <c r="H784" s="83" t="s">
        <v>1668</v>
      </c>
      <c r="I784" s="103" t="s">
        <v>603</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collapsed="1" x14ac:dyDescent="0.25">
      <c r="A785" s="50"/>
      <c r="B785" s="59"/>
      <c r="C785" s="52">
        <f>INT($C$40)+1</f>
        <v>2</v>
      </c>
      <c r="D785" s="80"/>
      <c r="E785" s="75"/>
      <c r="F785" s="319" t="s">
        <v>1802</v>
      </c>
      <c r="G785" s="80"/>
      <c r="H785" s="298" t="s">
        <v>1803</v>
      </c>
      <c r="I785" s="144"/>
      <c r="J785" s="144" t="s">
        <v>1165</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hidden="1" outlineLevel="2" x14ac:dyDescent="0.25">
      <c r="A786" s="50"/>
      <c r="B786" s="59"/>
      <c r="C786" s="52">
        <f>INT($C$40)+2</f>
        <v>3</v>
      </c>
      <c r="D786" s="80"/>
      <c r="E786" s="75" t="s">
        <v>897</v>
      </c>
      <c r="F786" s="75" t="s">
        <v>1804</v>
      </c>
      <c r="G786" s="80"/>
      <c r="H786" s="83" t="s">
        <v>1805</v>
      </c>
      <c r="I786" s="103" t="s">
        <v>771</v>
      </c>
      <c r="J786" s="103"/>
      <c r="K786" s="83"/>
      <c r="L786" s="83"/>
      <c r="M786" s="83"/>
      <c r="N786" s="83"/>
      <c r="O786" s="83"/>
      <c r="P786" s="83"/>
      <c r="Q786" s="83"/>
      <c r="R786" s="83" t="s">
        <v>778</v>
      </c>
      <c r="S786" s="83" t="s">
        <v>902</v>
      </c>
      <c r="T786" s="83"/>
      <c r="U786" s="83">
        <v>0</v>
      </c>
      <c r="V786" s="83">
        <v>0</v>
      </c>
      <c r="W786" s="83">
        <v>0</v>
      </c>
      <c r="X786" s="83">
        <v>0</v>
      </c>
      <c r="Y786" s="83">
        <v>0</v>
      </c>
      <c r="Z786" s="83">
        <v>0</v>
      </c>
      <c r="AA786" s="83">
        <v>0</v>
      </c>
      <c r="AB786" s="83">
        <v>0</v>
      </c>
      <c r="AC786" s="83"/>
      <c r="AD786" s="318" t="s">
        <v>1806</v>
      </c>
      <c r="AE786" s="83"/>
      <c r="AF786" s="83">
        <v>1</v>
      </c>
      <c r="AG786" s="83">
        <v>1</v>
      </c>
      <c r="AH786" s="80"/>
      <c r="AI786" s="62"/>
      <c r="AJ786" s="50"/>
      <c r="AK786" s="50"/>
      <c r="AL786" s="50"/>
    </row>
    <row r="787" spans="1:38" hidden="1" outlineLevel="2" x14ac:dyDescent="0.25">
      <c r="A787" s="50"/>
      <c r="B787" s="59"/>
      <c r="C787" s="52">
        <f>INT($C$40)+2</f>
        <v>3</v>
      </c>
      <c r="D787" s="80"/>
      <c r="E787" s="75"/>
      <c r="F787" s="75" t="s">
        <v>1807</v>
      </c>
      <c r="G787" s="80"/>
      <c r="H787" s="83" t="s">
        <v>1808</v>
      </c>
      <c r="I787" s="103" t="s">
        <v>771</v>
      </c>
      <c r="J787" s="103"/>
      <c r="K787" s="104">
        <v>0.38900000000000001</v>
      </c>
      <c r="L787" s="104">
        <v>0.48599999999999999</v>
      </c>
      <c r="M787" s="104">
        <v>0.375</v>
      </c>
      <c r="N787" s="104">
        <v>0.375</v>
      </c>
      <c r="O787" s="104">
        <v>0.375</v>
      </c>
      <c r="P787" s="104">
        <v>0.5</v>
      </c>
      <c r="Q787" s="83"/>
      <c r="R787" s="83" t="s">
        <v>778</v>
      </c>
      <c r="S787" s="83" t="s">
        <v>902</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hidden="1" outlineLevel="2" x14ac:dyDescent="0.25">
      <c r="A788" s="50"/>
      <c r="B788" s="59"/>
      <c r="C788" s="52">
        <f>INT($C$40)+2</f>
        <v>3</v>
      </c>
      <c r="D788" s="80"/>
      <c r="E788" s="75"/>
      <c r="F788" s="75" t="s">
        <v>1804</v>
      </c>
      <c r="G788" s="80"/>
      <c r="H788" s="83" t="s">
        <v>1809</v>
      </c>
      <c r="I788" s="103" t="s">
        <v>771</v>
      </c>
      <c r="J788" s="103"/>
      <c r="K788" s="104">
        <v>0.622</v>
      </c>
      <c r="L788" s="104">
        <v>0.77800000000000002</v>
      </c>
      <c r="M788" s="83"/>
      <c r="N788" s="83"/>
      <c r="O788" s="83"/>
      <c r="P788" s="83"/>
      <c r="Q788" s="83"/>
      <c r="R788" s="83" t="s">
        <v>778</v>
      </c>
      <c r="S788" s="83" t="s">
        <v>902</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hidden="1" outlineLevel="2" x14ac:dyDescent="0.25">
      <c r="A789" s="50"/>
      <c r="B789" s="59"/>
      <c r="C789" s="52">
        <f>INT($C$40)+2</f>
        <v>3</v>
      </c>
      <c r="D789" s="80"/>
      <c r="E789" s="75"/>
      <c r="F789" s="75" t="s">
        <v>1810</v>
      </c>
      <c r="G789" s="80"/>
      <c r="H789" s="83" t="s">
        <v>1811</v>
      </c>
      <c r="I789" s="103" t="s">
        <v>771</v>
      </c>
      <c r="J789" s="103"/>
      <c r="K789" s="104">
        <v>0.746</v>
      </c>
      <c r="L789" s="104">
        <v>0.93400000000000005</v>
      </c>
      <c r="M789" s="83"/>
      <c r="N789" s="83"/>
      <c r="O789" s="83"/>
      <c r="P789" s="83"/>
      <c r="Q789" s="83"/>
      <c r="R789" s="83" t="s">
        <v>778</v>
      </c>
      <c r="S789" s="83" t="s">
        <v>902</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hidden="1" outlineLevel="3" x14ac:dyDescent="0.25">
      <c r="A790" s="50">
        <f>A710+1</f>
        <v>1</v>
      </c>
      <c r="B790" s="59"/>
      <c r="C790" s="52">
        <f t="shared" ref="C790:C853" si="111">INT($C$40)+3</f>
        <v>4</v>
      </c>
      <c r="D790" s="80"/>
      <c r="E790" s="75"/>
      <c r="F790" s="75" t="s">
        <v>1812</v>
      </c>
      <c r="G790" s="80"/>
      <c r="H790" s="83" t="s">
        <v>1662</v>
      </c>
      <c r="I790" s="103" t="s">
        <v>603</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hidden="1" outlineLevel="3" x14ac:dyDescent="0.25">
      <c r="A791" s="50">
        <f>A711+1</f>
        <v>1</v>
      </c>
      <c r="B791" s="59"/>
      <c r="C791" s="52">
        <f t="shared" si="111"/>
        <v>4</v>
      </c>
      <c r="D791" s="80"/>
      <c r="E791" s="75"/>
      <c r="F791" s="75" t="s">
        <v>1813</v>
      </c>
      <c r="G791" s="80"/>
      <c r="H791" s="83" t="s">
        <v>1664</v>
      </c>
      <c r="I791" s="103" t="s">
        <v>603</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hidden="1" outlineLevel="3" x14ac:dyDescent="0.25">
      <c r="A792" s="50">
        <f>A712+1</f>
        <v>1</v>
      </c>
      <c r="B792" s="59"/>
      <c r="C792" s="52">
        <f t="shared" si="111"/>
        <v>4</v>
      </c>
      <c r="D792" s="80"/>
      <c r="E792" s="75"/>
      <c r="F792" s="75" t="s">
        <v>1814</v>
      </c>
      <c r="G792" s="80"/>
      <c r="H792" s="83" t="s">
        <v>1666</v>
      </c>
      <c r="I792" s="103" t="s">
        <v>603</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hidden="1" outlineLevel="3" x14ac:dyDescent="0.25">
      <c r="A793" s="50">
        <f>A713+1</f>
        <v>1</v>
      </c>
      <c r="B793" s="59"/>
      <c r="C793" s="52">
        <f t="shared" si="111"/>
        <v>4</v>
      </c>
      <c r="D793" s="80"/>
      <c r="E793" s="75"/>
      <c r="F793" s="75" t="s">
        <v>1815</v>
      </c>
      <c r="G793" s="80"/>
      <c r="H793" s="83" t="s">
        <v>1668</v>
      </c>
      <c r="I793" s="103" t="s">
        <v>603</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 t="shared" ref="A794:A801" si="112">A790+1</f>
        <v>2</v>
      </c>
      <c r="B794" s="59"/>
      <c r="C794" s="52">
        <f t="shared" si="111"/>
        <v>4</v>
      </c>
      <c r="D794" s="80"/>
      <c r="E794" s="75"/>
      <c r="F794" s="75" t="s">
        <v>1816</v>
      </c>
      <c r="G794" s="80"/>
      <c r="H794" s="83" t="s">
        <v>1662</v>
      </c>
      <c r="I794" s="103" t="s">
        <v>603</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 t="shared" si="112"/>
        <v>2</v>
      </c>
      <c r="B795" s="59"/>
      <c r="C795" s="52">
        <f t="shared" si="111"/>
        <v>4</v>
      </c>
      <c r="D795" s="80"/>
      <c r="E795" s="75"/>
      <c r="F795" s="75" t="s">
        <v>1817</v>
      </c>
      <c r="G795" s="80"/>
      <c r="H795" s="83" t="s">
        <v>1664</v>
      </c>
      <c r="I795" s="103" t="s">
        <v>603</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 t="shared" si="112"/>
        <v>2</v>
      </c>
      <c r="B796" s="59"/>
      <c r="C796" s="52">
        <f t="shared" si="111"/>
        <v>4</v>
      </c>
      <c r="D796" s="80"/>
      <c r="E796" s="75"/>
      <c r="F796" s="75" t="s">
        <v>1818</v>
      </c>
      <c r="G796" s="80"/>
      <c r="H796" s="83" t="s">
        <v>1666</v>
      </c>
      <c r="I796" s="103" t="s">
        <v>603</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si="112"/>
        <v>2</v>
      </c>
      <c r="B797" s="59"/>
      <c r="C797" s="52">
        <f t="shared" si="111"/>
        <v>4</v>
      </c>
      <c r="D797" s="80"/>
      <c r="E797" s="75"/>
      <c r="F797" s="75" t="s">
        <v>1819</v>
      </c>
      <c r="G797" s="80"/>
      <c r="H797" s="83" t="s">
        <v>1668</v>
      </c>
      <c r="I797" s="103" t="s">
        <v>603</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12"/>
        <v>3</v>
      </c>
      <c r="B798" s="59"/>
      <c r="C798" s="52">
        <f t="shared" si="111"/>
        <v>4</v>
      </c>
      <c r="D798" s="80"/>
      <c r="E798" s="75"/>
      <c r="F798" s="75" t="s">
        <v>1820</v>
      </c>
      <c r="G798" s="80"/>
      <c r="H798" s="83" t="s">
        <v>1662</v>
      </c>
      <c r="I798" s="103" t="s">
        <v>603</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12"/>
        <v>3</v>
      </c>
      <c r="B799" s="59"/>
      <c r="C799" s="52">
        <f t="shared" si="111"/>
        <v>4</v>
      </c>
      <c r="D799" s="80"/>
      <c r="E799" s="75"/>
      <c r="F799" s="75" t="s">
        <v>1821</v>
      </c>
      <c r="G799" s="80"/>
      <c r="H799" s="83" t="s">
        <v>1664</v>
      </c>
      <c r="I799" s="103" t="s">
        <v>603</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12"/>
        <v>3</v>
      </c>
      <c r="B800" s="59"/>
      <c r="C800" s="52">
        <f t="shared" si="111"/>
        <v>4</v>
      </c>
      <c r="D800" s="80"/>
      <c r="E800" s="75"/>
      <c r="F800" s="75" t="s">
        <v>1822</v>
      </c>
      <c r="G800" s="80"/>
      <c r="H800" s="83" t="s">
        <v>1666</v>
      </c>
      <c r="I800" s="103" t="s">
        <v>603</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12"/>
        <v>3</v>
      </c>
      <c r="B801" s="59"/>
      <c r="C801" s="52">
        <f t="shared" si="111"/>
        <v>4</v>
      </c>
      <c r="D801" s="80"/>
      <c r="E801" s="75"/>
      <c r="F801" s="75" t="s">
        <v>1823</v>
      </c>
      <c r="G801" s="80"/>
      <c r="H801" s="83" t="s">
        <v>1668</v>
      </c>
      <c r="I801" s="103" t="s">
        <v>603</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A722+1</f>
        <v>1</v>
      </c>
      <c r="B802" s="59"/>
      <c r="C802" s="52">
        <f t="shared" si="111"/>
        <v>4</v>
      </c>
      <c r="D802" s="80"/>
      <c r="E802" s="75"/>
      <c r="F802" s="75" t="s">
        <v>1824</v>
      </c>
      <c r="G802" s="80"/>
      <c r="H802" s="83" t="s">
        <v>1662</v>
      </c>
      <c r="I802" s="103" t="s">
        <v>603</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A723+1</f>
        <v>1</v>
      </c>
      <c r="B803" s="59"/>
      <c r="C803" s="52">
        <f t="shared" si="111"/>
        <v>4</v>
      </c>
      <c r="D803" s="80"/>
      <c r="E803" s="75"/>
      <c r="F803" s="75" t="s">
        <v>1825</v>
      </c>
      <c r="G803" s="80"/>
      <c r="H803" s="83" t="s">
        <v>1664</v>
      </c>
      <c r="I803" s="103" t="s">
        <v>603</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A724+1</f>
        <v>1</v>
      </c>
      <c r="B804" s="59"/>
      <c r="C804" s="52">
        <f t="shared" si="111"/>
        <v>4</v>
      </c>
      <c r="D804" s="80"/>
      <c r="E804" s="75"/>
      <c r="F804" s="75" t="s">
        <v>1826</v>
      </c>
      <c r="G804" s="80"/>
      <c r="H804" s="83" t="s">
        <v>1666</v>
      </c>
      <c r="I804" s="103" t="s">
        <v>603</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11"/>
        <v>4</v>
      </c>
      <c r="D805" s="80"/>
      <c r="E805" s="75"/>
      <c r="F805" s="75" t="s">
        <v>1827</v>
      </c>
      <c r="G805" s="80"/>
      <c r="H805" s="83" t="s">
        <v>1668</v>
      </c>
      <c r="I805" s="103" t="s">
        <v>603</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 t="shared" ref="A806:A813" si="113">A802+1</f>
        <v>2</v>
      </c>
      <c r="B806" s="59"/>
      <c r="C806" s="52">
        <f t="shared" si="111"/>
        <v>4</v>
      </c>
      <c r="D806" s="80"/>
      <c r="E806" s="75"/>
      <c r="F806" s="75" t="s">
        <v>1828</v>
      </c>
      <c r="G806" s="80"/>
      <c r="H806" s="83" t="s">
        <v>1662</v>
      </c>
      <c r="I806" s="103" t="s">
        <v>603</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 t="shared" si="113"/>
        <v>2</v>
      </c>
      <c r="B807" s="59"/>
      <c r="C807" s="52">
        <f t="shared" si="111"/>
        <v>4</v>
      </c>
      <c r="D807" s="80"/>
      <c r="E807" s="75"/>
      <c r="F807" s="75" t="s">
        <v>1829</v>
      </c>
      <c r="G807" s="80"/>
      <c r="H807" s="83" t="s">
        <v>1664</v>
      </c>
      <c r="I807" s="103" t="s">
        <v>603</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 t="shared" si="113"/>
        <v>2</v>
      </c>
      <c r="B808" s="59"/>
      <c r="C808" s="52">
        <f t="shared" si="111"/>
        <v>4</v>
      </c>
      <c r="D808" s="80"/>
      <c r="E808" s="75"/>
      <c r="F808" s="75" t="s">
        <v>1830</v>
      </c>
      <c r="G808" s="80"/>
      <c r="H808" s="83" t="s">
        <v>1666</v>
      </c>
      <c r="I808" s="103" t="s">
        <v>603</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si="113"/>
        <v>2</v>
      </c>
      <c r="B809" s="59"/>
      <c r="C809" s="52">
        <f t="shared" si="111"/>
        <v>4</v>
      </c>
      <c r="D809" s="80"/>
      <c r="E809" s="75"/>
      <c r="F809" s="75" t="s">
        <v>1831</v>
      </c>
      <c r="G809" s="80"/>
      <c r="H809" s="83" t="s">
        <v>1668</v>
      </c>
      <c r="I809" s="103" t="s">
        <v>603</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13"/>
        <v>3</v>
      </c>
      <c r="B810" s="59"/>
      <c r="C810" s="52">
        <f t="shared" si="111"/>
        <v>4</v>
      </c>
      <c r="D810" s="80"/>
      <c r="E810" s="75"/>
      <c r="F810" s="75" t="s">
        <v>1832</v>
      </c>
      <c r="G810" s="80"/>
      <c r="H810" s="83" t="s">
        <v>1662</v>
      </c>
      <c r="I810" s="103" t="s">
        <v>603</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13"/>
        <v>3</v>
      </c>
      <c r="B811" s="59"/>
      <c r="C811" s="52">
        <f t="shared" si="111"/>
        <v>4</v>
      </c>
      <c r="D811" s="80"/>
      <c r="E811" s="75"/>
      <c r="F811" s="75" t="s">
        <v>1833</v>
      </c>
      <c r="G811" s="80"/>
      <c r="H811" s="83" t="s">
        <v>1664</v>
      </c>
      <c r="I811" s="103" t="s">
        <v>603</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13"/>
        <v>3</v>
      </c>
      <c r="B812" s="59"/>
      <c r="C812" s="52">
        <f t="shared" si="111"/>
        <v>4</v>
      </c>
      <c r="D812" s="80"/>
      <c r="E812" s="75"/>
      <c r="F812" s="75" t="s">
        <v>1834</v>
      </c>
      <c r="G812" s="80"/>
      <c r="H812" s="83" t="s">
        <v>1666</v>
      </c>
      <c r="I812" s="103" t="s">
        <v>603</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13"/>
        <v>3</v>
      </c>
      <c r="B813" s="59"/>
      <c r="C813" s="52">
        <f t="shared" si="111"/>
        <v>4</v>
      </c>
      <c r="D813" s="80"/>
      <c r="E813" s="75"/>
      <c r="F813" s="75" t="s">
        <v>1835</v>
      </c>
      <c r="G813" s="80"/>
      <c r="H813" s="83" t="s">
        <v>1668</v>
      </c>
      <c r="I813" s="103" t="s">
        <v>603</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A734+1</f>
        <v>1</v>
      </c>
      <c r="B814" s="59"/>
      <c r="C814" s="52">
        <f t="shared" si="111"/>
        <v>4</v>
      </c>
      <c r="D814" s="80"/>
      <c r="E814" s="75"/>
      <c r="F814" s="75" t="s">
        <v>1836</v>
      </c>
      <c r="G814" s="80"/>
      <c r="H814" s="83" t="s">
        <v>1662</v>
      </c>
      <c r="I814" s="103" t="s">
        <v>603</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A735+1</f>
        <v>1</v>
      </c>
      <c r="B815" s="59"/>
      <c r="C815" s="52">
        <f t="shared" si="111"/>
        <v>4</v>
      </c>
      <c r="D815" s="80"/>
      <c r="E815" s="75"/>
      <c r="F815" s="75" t="s">
        <v>1837</v>
      </c>
      <c r="G815" s="80"/>
      <c r="H815" s="83" t="s">
        <v>1664</v>
      </c>
      <c r="I815" s="103" t="s">
        <v>603</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A736+1</f>
        <v>1</v>
      </c>
      <c r="B816" s="59"/>
      <c r="C816" s="52">
        <f t="shared" si="111"/>
        <v>4</v>
      </c>
      <c r="D816" s="80"/>
      <c r="E816" s="75"/>
      <c r="F816" s="75" t="s">
        <v>1838</v>
      </c>
      <c r="G816" s="80"/>
      <c r="H816" s="83" t="s">
        <v>1666</v>
      </c>
      <c r="I816" s="103" t="s">
        <v>603</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11"/>
        <v>4</v>
      </c>
      <c r="D817" s="80"/>
      <c r="E817" s="75"/>
      <c r="F817" s="75" t="s">
        <v>1839</v>
      </c>
      <c r="G817" s="80"/>
      <c r="H817" s="83" t="s">
        <v>1668</v>
      </c>
      <c r="I817" s="103" t="s">
        <v>603</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 t="shared" ref="A818:A825" si="114">A814+1</f>
        <v>2</v>
      </c>
      <c r="B818" s="59"/>
      <c r="C818" s="52">
        <f t="shared" si="111"/>
        <v>4</v>
      </c>
      <c r="D818" s="80"/>
      <c r="E818" s="75"/>
      <c r="F818" s="75" t="s">
        <v>1840</v>
      </c>
      <c r="G818" s="80"/>
      <c r="H818" s="83" t="s">
        <v>1662</v>
      </c>
      <c r="I818" s="103" t="s">
        <v>603</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 t="shared" si="114"/>
        <v>2</v>
      </c>
      <c r="B819" s="59"/>
      <c r="C819" s="52">
        <f t="shared" si="111"/>
        <v>4</v>
      </c>
      <c r="D819" s="80"/>
      <c r="E819" s="75"/>
      <c r="F819" s="75" t="s">
        <v>1841</v>
      </c>
      <c r="G819" s="80"/>
      <c r="H819" s="83" t="s">
        <v>1664</v>
      </c>
      <c r="I819" s="103" t="s">
        <v>603</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 t="shared" si="114"/>
        <v>2</v>
      </c>
      <c r="B820" s="59"/>
      <c r="C820" s="52">
        <f t="shared" si="111"/>
        <v>4</v>
      </c>
      <c r="D820" s="80"/>
      <c r="E820" s="75"/>
      <c r="F820" s="75" t="s">
        <v>1842</v>
      </c>
      <c r="G820" s="80"/>
      <c r="H820" s="83" t="s">
        <v>1666</v>
      </c>
      <c r="I820" s="103" t="s">
        <v>603</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si="114"/>
        <v>2</v>
      </c>
      <c r="B821" s="59"/>
      <c r="C821" s="52">
        <f t="shared" si="111"/>
        <v>4</v>
      </c>
      <c r="D821" s="80"/>
      <c r="E821" s="75"/>
      <c r="F821" s="75" t="s">
        <v>1843</v>
      </c>
      <c r="G821" s="80"/>
      <c r="H821" s="83" t="s">
        <v>1668</v>
      </c>
      <c r="I821" s="103" t="s">
        <v>603</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14"/>
        <v>3</v>
      </c>
      <c r="B822" s="59"/>
      <c r="C822" s="52">
        <f t="shared" si="111"/>
        <v>4</v>
      </c>
      <c r="D822" s="80"/>
      <c r="E822" s="75"/>
      <c r="F822" s="75" t="s">
        <v>1844</v>
      </c>
      <c r="G822" s="80"/>
      <c r="H822" s="83" t="s">
        <v>1662</v>
      </c>
      <c r="I822" s="103" t="s">
        <v>603</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14"/>
        <v>3</v>
      </c>
      <c r="B823" s="59"/>
      <c r="C823" s="52">
        <f t="shared" si="111"/>
        <v>4</v>
      </c>
      <c r="D823" s="80"/>
      <c r="E823" s="75"/>
      <c r="F823" s="75" t="s">
        <v>1845</v>
      </c>
      <c r="G823" s="80"/>
      <c r="H823" s="83" t="s">
        <v>1664</v>
      </c>
      <c r="I823" s="103" t="s">
        <v>603</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14"/>
        <v>3</v>
      </c>
      <c r="B824" s="59"/>
      <c r="C824" s="52">
        <f t="shared" si="111"/>
        <v>4</v>
      </c>
      <c r="D824" s="80"/>
      <c r="E824" s="75"/>
      <c r="F824" s="75" t="s">
        <v>1846</v>
      </c>
      <c r="G824" s="80"/>
      <c r="H824" s="83" t="s">
        <v>1666</v>
      </c>
      <c r="I824" s="103" t="s">
        <v>603</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14"/>
        <v>3</v>
      </c>
      <c r="B825" s="59"/>
      <c r="C825" s="52">
        <f t="shared" si="111"/>
        <v>4</v>
      </c>
      <c r="D825" s="80"/>
      <c r="E825" s="75"/>
      <c r="F825" s="75" t="s">
        <v>1847</v>
      </c>
      <c r="G825" s="80"/>
      <c r="H825" s="83" t="s">
        <v>1668</v>
      </c>
      <c r="I825" s="103" t="s">
        <v>603</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A746+1</f>
        <v>1</v>
      </c>
      <c r="B826" s="59"/>
      <c r="C826" s="52">
        <f t="shared" si="111"/>
        <v>4</v>
      </c>
      <c r="D826" s="80"/>
      <c r="E826" s="75"/>
      <c r="F826" s="75" t="s">
        <v>1848</v>
      </c>
      <c r="G826" s="80"/>
      <c r="H826" s="83" t="s">
        <v>1662</v>
      </c>
      <c r="I826" s="103" t="s">
        <v>603</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A747+1</f>
        <v>1</v>
      </c>
      <c r="B827" s="59"/>
      <c r="C827" s="52">
        <f t="shared" si="111"/>
        <v>4</v>
      </c>
      <c r="D827" s="80"/>
      <c r="E827" s="75"/>
      <c r="F827" s="75" t="s">
        <v>1849</v>
      </c>
      <c r="G827" s="80"/>
      <c r="H827" s="83" t="s">
        <v>1664</v>
      </c>
      <c r="I827" s="103" t="s">
        <v>603</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A748+1</f>
        <v>1</v>
      </c>
      <c r="B828" s="59"/>
      <c r="C828" s="52">
        <f t="shared" si="111"/>
        <v>4</v>
      </c>
      <c r="D828" s="80"/>
      <c r="E828" s="75"/>
      <c r="F828" s="75" t="s">
        <v>1850</v>
      </c>
      <c r="G828" s="80"/>
      <c r="H828" s="83" t="s">
        <v>1666</v>
      </c>
      <c r="I828" s="103" t="s">
        <v>603</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11"/>
        <v>4</v>
      </c>
      <c r="D829" s="80"/>
      <c r="E829" s="75"/>
      <c r="F829" s="75" t="s">
        <v>1851</v>
      </c>
      <c r="G829" s="80"/>
      <c r="H829" s="83" t="s">
        <v>1668</v>
      </c>
      <c r="I829" s="103" t="s">
        <v>603</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 t="shared" ref="A830:A837" si="115">A826+1</f>
        <v>2</v>
      </c>
      <c r="B830" s="59"/>
      <c r="C830" s="52">
        <f t="shared" si="111"/>
        <v>4</v>
      </c>
      <c r="D830" s="80"/>
      <c r="E830" s="75"/>
      <c r="F830" s="75" t="s">
        <v>1852</v>
      </c>
      <c r="G830" s="80"/>
      <c r="H830" s="83" t="s">
        <v>1662</v>
      </c>
      <c r="I830" s="103" t="s">
        <v>603</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 t="shared" si="115"/>
        <v>2</v>
      </c>
      <c r="B831" s="59"/>
      <c r="C831" s="52">
        <f t="shared" si="111"/>
        <v>4</v>
      </c>
      <c r="D831" s="80"/>
      <c r="E831" s="75"/>
      <c r="F831" s="75" t="s">
        <v>1853</v>
      </c>
      <c r="G831" s="80"/>
      <c r="H831" s="83" t="s">
        <v>1664</v>
      </c>
      <c r="I831" s="103" t="s">
        <v>603</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 t="shared" si="115"/>
        <v>2</v>
      </c>
      <c r="B832" s="59"/>
      <c r="C832" s="52">
        <f t="shared" si="111"/>
        <v>4</v>
      </c>
      <c r="D832" s="80"/>
      <c r="E832" s="75"/>
      <c r="F832" s="75" t="s">
        <v>1854</v>
      </c>
      <c r="G832" s="80"/>
      <c r="H832" s="83" t="s">
        <v>1666</v>
      </c>
      <c r="I832" s="103" t="s">
        <v>603</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si="115"/>
        <v>2</v>
      </c>
      <c r="B833" s="59"/>
      <c r="C833" s="52">
        <f t="shared" si="111"/>
        <v>4</v>
      </c>
      <c r="D833" s="80"/>
      <c r="E833" s="75"/>
      <c r="F833" s="75" t="s">
        <v>1855</v>
      </c>
      <c r="G833" s="80"/>
      <c r="H833" s="83" t="s">
        <v>1668</v>
      </c>
      <c r="I833" s="103" t="s">
        <v>603</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15"/>
        <v>3</v>
      </c>
      <c r="B834" s="59"/>
      <c r="C834" s="52">
        <f t="shared" si="111"/>
        <v>4</v>
      </c>
      <c r="D834" s="80"/>
      <c r="E834" s="75"/>
      <c r="F834" s="75" t="s">
        <v>1856</v>
      </c>
      <c r="G834" s="80"/>
      <c r="H834" s="83" t="s">
        <v>1752</v>
      </c>
      <c r="I834" s="103" t="s">
        <v>603</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15"/>
        <v>3</v>
      </c>
      <c r="B835" s="59"/>
      <c r="C835" s="52">
        <f t="shared" si="111"/>
        <v>4</v>
      </c>
      <c r="D835" s="80"/>
      <c r="E835" s="75"/>
      <c r="F835" s="75" t="s">
        <v>1857</v>
      </c>
      <c r="G835" s="80"/>
      <c r="H835" s="83" t="s">
        <v>1664</v>
      </c>
      <c r="I835" s="103" t="s">
        <v>603</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15"/>
        <v>3</v>
      </c>
      <c r="B836" s="59"/>
      <c r="C836" s="52">
        <f t="shared" si="111"/>
        <v>4</v>
      </c>
      <c r="D836" s="80"/>
      <c r="E836" s="75"/>
      <c r="F836" s="75" t="s">
        <v>1858</v>
      </c>
      <c r="G836" s="80"/>
      <c r="H836" s="83" t="s">
        <v>1666</v>
      </c>
      <c r="I836" s="103" t="s">
        <v>603</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15"/>
        <v>3</v>
      </c>
      <c r="B837" s="59"/>
      <c r="C837" s="52">
        <f t="shared" si="111"/>
        <v>4</v>
      </c>
      <c r="D837" s="80"/>
      <c r="E837" s="75"/>
      <c r="F837" s="75" t="s">
        <v>1859</v>
      </c>
      <c r="G837" s="80"/>
      <c r="H837" s="83" t="s">
        <v>1668</v>
      </c>
      <c r="I837" s="103" t="s">
        <v>603</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A758+1</f>
        <v>1</v>
      </c>
      <c r="B838" s="59"/>
      <c r="C838" s="52">
        <f t="shared" si="111"/>
        <v>4</v>
      </c>
      <c r="D838" s="80"/>
      <c r="E838" s="75"/>
      <c r="F838" s="75" t="s">
        <v>1860</v>
      </c>
      <c r="G838" s="80"/>
      <c r="H838" s="83" t="s">
        <v>1757</v>
      </c>
      <c r="I838" s="103" t="s">
        <v>603</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A759+1</f>
        <v>1</v>
      </c>
      <c r="B839" s="59"/>
      <c r="C839" s="52">
        <f t="shared" si="111"/>
        <v>4</v>
      </c>
      <c r="D839" s="80"/>
      <c r="E839" s="75"/>
      <c r="F839" s="75" t="s">
        <v>1861</v>
      </c>
      <c r="G839" s="80"/>
      <c r="H839" s="83" t="s">
        <v>1664</v>
      </c>
      <c r="I839" s="103" t="s">
        <v>603</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A760+1</f>
        <v>1</v>
      </c>
      <c r="B840" s="59"/>
      <c r="C840" s="52">
        <f t="shared" si="111"/>
        <v>4</v>
      </c>
      <c r="D840" s="80"/>
      <c r="E840" s="75"/>
      <c r="F840" s="75" t="s">
        <v>1862</v>
      </c>
      <c r="G840" s="80"/>
      <c r="H840" s="83" t="s">
        <v>1666</v>
      </c>
      <c r="I840" s="103" t="s">
        <v>603</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11"/>
        <v>4</v>
      </c>
      <c r="D841" s="80"/>
      <c r="E841" s="75"/>
      <c r="F841" s="75" t="s">
        <v>1863</v>
      </c>
      <c r="G841" s="80"/>
      <c r="H841" s="83" t="s">
        <v>1668</v>
      </c>
      <c r="I841" s="103" t="s">
        <v>603</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 t="shared" ref="A842:A849" si="116">A838+1</f>
        <v>2</v>
      </c>
      <c r="B842" s="59"/>
      <c r="C842" s="52">
        <f t="shared" si="111"/>
        <v>4</v>
      </c>
      <c r="D842" s="80"/>
      <c r="E842" s="75"/>
      <c r="F842" s="75" t="s">
        <v>1864</v>
      </c>
      <c r="G842" s="80"/>
      <c r="H842" s="83" t="s">
        <v>1662</v>
      </c>
      <c r="I842" s="103" t="s">
        <v>603</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 t="shared" si="116"/>
        <v>2</v>
      </c>
      <c r="B843" s="59"/>
      <c r="C843" s="52">
        <f t="shared" si="111"/>
        <v>4</v>
      </c>
      <c r="D843" s="80"/>
      <c r="E843" s="75"/>
      <c r="F843" s="75" t="s">
        <v>1865</v>
      </c>
      <c r="G843" s="80"/>
      <c r="H843" s="83" t="s">
        <v>1664</v>
      </c>
      <c r="I843" s="103" t="s">
        <v>603</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 t="shared" si="116"/>
        <v>2</v>
      </c>
      <c r="B844" s="59"/>
      <c r="C844" s="52">
        <f t="shared" si="111"/>
        <v>4</v>
      </c>
      <c r="D844" s="80"/>
      <c r="E844" s="75"/>
      <c r="F844" s="75" t="s">
        <v>1866</v>
      </c>
      <c r="G844" s="80"/>
      <c r="H844" s="83" t="s">
        <v>1666</v>
      </c>
      <c r="I844" s="103" t="s">
        <v>603</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si="116"/>
        <v>2</v>
      </c>
      <c r="B845" s="59"/>
      <c r="C845" s="52">
        <f t="shared" si="111"/>
        <v>4</v>
      </c>
      <c r="D845" s="80"/>
      <c r="E845" s="75"/>
      <c r="F845" s="75" t="s">
        <v>1867</v>
      </c>
      <c r="G845" s="80"/>
      <c r="H845" s="83" t="s">
        <v>1668</v>
      </c>
      <c r="I845" s="103" t="s">
        <v>603</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16"/>
        <v>3</v>
      </c>
      <c r="B846" s="59"/>
      <c r="C846" s="52">
        <f t="shared" si="111"/>
        <v>4</v>
      </c>
      <c r="D846" s="80"/>
      <c r="E846" s="75"/>
      <c r="F846" s="75" t="s">
        <v>1868</v>
      </c>
      <c r="G846" s="80"/>
      <c r="H846" s="83" t="s">
        <v>1662</v>
      </c>
      <c r="I846" s="103" t="s">
        <v>603</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16"/>
        <v>3</v>
      </c>
      <c r="B847" s="59"/>
      <c r="C847" s="52">
        <f t="shared" si="111"/>
        <v>4</v>
      </c>
      <c r="D847" s="80"/>
      <c r="E847" s="75"/>
      <c r="F847" s="75" t="s">
        <v>1869</v>
      </c>
      <c r="G847" s="80"/>
      <c r="H847" s="83" t="s">
        <v>1664</v>
      </c>
      <c r="I847" s="103" t="s">
        <v>603</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16"/>
        <v>3</v>
      </c>
      <c r="B848" s="59"/>
      <c r="C848" s="52">
        <f t="shared" si="111"/>
        <v>4</v>
      </c>
      <c r="D848" s="80"/>
      <c r="E848" s="75"/>
      <c r="F848" s="75" t="s">
        <v>1870</v>
      </c>
      <c r="G848" s="80"/>
      <c r="H848" s="83" t="s">
        <v>1666</v>
      </c>
      <c r="I848" s="103" t="s">
        <v>603</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16"/>
        <v>3</v>
      </c>
      <c r="B849" s="59"/>
      <c r="C849" s="52">
        <f t="shared" si="111"/>
        <v>4</v>
      </c>
      <c r="D849" s="80"/>
      <c r="E849" s="75"/>
      <c r="F849" s="75" t="s">
        <v>1871</v>
      </c>
      <c r="G849" s="80"/>
      <c r="H849" s="83" t="s">
        <v>1668</v>
      </c>
      <c r="I849" s="103" t="s">
        <v>603</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A786+1</f>
        <v>1</v>
      </c>
      <c r="B850" s="59"/>
      <c r="C850" s="52">
        <f t="shared" si="111"/>
        <v>4</v>
      </c>
      <c r="D850" s="80"/>
      <c r="E850" s="75"/>
      <c r="F850" s="75" t="s">
        <v>1872</v>
      </c>
      <c r="G850" s="80"/>
      <c r="H850" s="83" t="s">
        <v>1662</v>
      </c>
      <c r="I850" s="103" t="s">
        <v>603</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A787+1</f>
        <v>1</v>
      </c>
      <c r="B851" s="59"/>
      <c r="C851" s="52">
        <f t="shared" si="111"/>
        <v>4</v>
      </c>
      <c r="D851" s="80"/>
      <c r="E851" s="75"/>
      <c r="F851" s="75" t="s">
        <v>1873</v>
      </c>
      <c r="G851" s="80"/>
      <c r="H851" s="83" t="s">
        <v>1664</v>
      </c>
      <c r="I851" s="103" t="s">
        <v>603</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A788+1</f>
        <v>1</v>
      </c>
      <c r="B852" s="59"/>
      <c r="C852" s="52">
        <f t="shared" si="111"/>
        <v>4</v>
      </c>
      <c r="D852" s="80"/>
      <c r="E852" s="75"/>
      <c r="F852" s="75" t="s">
        <v>1874</v>
      </c>
      <c r="G852" s="80"/>
      <c r="H852" s="83" t="s">
        <v>1666</v>
      </c>
      <c r="I852" s="103" t="s">
        <v>603</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11"/>
        <v>4</v>
      </c>
      <c r="D853" s="80"/>
      <c r="E853" s="75"/>
      <c r="F853" s="75" t="s">
        <v>1875</v>
      </c>
      <c r="G853" s="80"/>
      <c r="H853" s="83" t="s">
        <v>1668</v>
      </c>
      <c r="I853" s="103" t="s">
        <v>603</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 t="shared" ref="A854:A861" si="117">A850+1</f>
        <v>2</v>
      </c>
      <c r="B854" s="59"/>
      <c r="C854" s="52">
        <f t="shared" ref="C854:C861" si="118">INT($C$40)+3</f>
        <v>4</v>
      </c>
      <c r="D854" s="80"/>
      <c r="E854" s="75"/>
      <c r="F854" s="75" t="s">
        <v>1876</v>
      </c>
      <c r="G854" s="80"/>
      <c r="H854" s="83" t="s">
        <v>1786</v>
      </c>
      <c r="I854" s="103" t="s">
        <v>603</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 t="shared" si="117"/>
        <v>2</v>
      </c>
      <c r="B855" s="59"/>
      <c r="C855" s="52">
        <f t="shared" si="118"/>
        <v>4</v>
      </c>
      <c r="D855" s="80"/>
      <c r="E855" s="75"/>
      <c r="F855" s="75" t="s">
        <v>1877</v>
      </c>
      <c r="G855" s="80"/>
      <c r="H855" s="83" t="s">
        <v>1664</v>
      </c>
      <c r="I855" s="103" t="s">
        <v>603</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 t="shared" si="117"/>
        <v>2</v>
      </c>
      <c r="B856" s="59"/>
      <c r="C856" s="52">
        <f t="shared" si="118"/>
        <v>4</v>
      </c>
      <c r="D856" s="80"/>
      <c r="E856" s="75"/>
      <c r="F856" s="75" t="s">
        <v>1878</v>
      </c>
      <c r="G856" s="80"/>
      <c r="H856" s="83" t="s">
        <v>1666</v>
      </c>
      <c r="I856" s="103" t="s">
        <v>603</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si="117"/>
        <v>2</v>
      </c>
      <c r="B857" s="59"/>
      <c r="C857" s="52">
        <f t="shared" si="118"/>
        <v>4</v>
      </c>
      <c r="D857" s="80"/>
      <c r="E857" s="75"/>
      <c r="F857" s="75" t="s">
        <v>1879</v>
      </c>
      <c r="G857" s="80"/>
      <c r="H857" s="83" t="s">
        <v>1668</v>
      </c>
      <c r="I857" s="103" t="s">
        <v>603</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17"/>
        <v>3</v>
      </c>
      <c r="B858" s="59"/>
      <c r="C858" s="52">
        <f t="shared" si="118"/>
        <v>4</v>
      </c>
      <c r="D858" s="80"/>
      <c r="E858" s="75"/>
      <c r="F858" s="75" t="s">
        <v>1880</v>
      </c>
      <c r="G858" s="80"/>
      <c r="H858" s="83" t="s">
        <v>1791</v>
      </c>
      <c r="I858" s="103" t="s">
        <v>603</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17"/>
        <v>3</v>
      </c>
      <c r="B859" s="59"/>
      <c r="C859" s="52">
        <f t="shared" si="118"/>
        <v>4</v>
      </c>
      <c r="D859" s="80"/>
      <c r="E859" s="75"/>
      <c r="F859" s="75" t="s">
        <v>1881</v>
      </c>
      <c r="G859" s="80"/>
      <c r="H859" s="83" t="s">
        <v>1793</v>
      </c>
      <c r="I859" s="103" t="s">
        <v>603</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17"/>
        <v>3</v>
      </c>
      <c r="B860" s="59"/>
      <c r="C860" s="52">
        <f t="shared" si="118"/>
        <v>4</v>
      </c>
      <c r="D860" s="80"/>
      <c r="E860" s="75"/>
      <c r="F860" s="75" t="s">
        <v>1882</v>
      </c>
      <c r="G860" s="80"/>
      <c r="H860" s="83" t="s">
        <v>1795</v>
      </c>
      <c r="I860" s="103" t="s">
        <v>603</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17"/>
        <v>3</v>
      </c>
      <c r="B861" s="59"/>
      <c r="C861" s="52">
        <f t="shared" si="118"/>
        <v>4</v>
      </c>
      <c r="D861" s="80"/>
      <c r="E861" s="75"/>
      <c r="F861" s="75" t="s">
        <v>1883</v>
      </c>
      <c r="G861" s="80"/>
      <c r="H861" s="83" t="s">
        <v>1797</v>
      </c>
      <c r="I861" s="103" t="s">
        <v>603</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2" x14ac:dyDescent="0.25">
      <c r="A862" s="50"/>
      <c r="B862" s="59"/>
      <c r="C862" s="52">
        <f>INT($C$40)+2</f>
        <v>3</v>
      </c>
      <c r="D862" s="80"/>
      <c r="E862" s="75" t="s">
        <v>1884</v>
      </c>
      <c r="F862" s="75" t="s">
        <v>1885</v>
      </c>
      <c r="G862" s="80"/>
      <c r="H862" s="83" t="s">
        <v>1886</v>
      </c>
      <c r="I862" s="103" t="s">
        <v>603</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1887</v>
      </c>
      <c r="AE862" s="83"/>
      <c r="AF862" s="83">
        <v>1</v>
      </c>
      <c r="AG862" s="83">
        <v>1</v>
      </c>
      <c r="AH862" s="80"/>
      <c r="AI862" s="62"/>
      <c r="AJ862" s="50"/>
      <c r="AK862" s="50"/>
      <c r="AL862" s="50"/>
    </row>
    <row r="863" spans="1:38" hidden="1" outlineLevel="2" x14ac:dyDescent="0.25">
      <c r="A863" s="50"/>
      <c r="B863" s="59"/>
      <c r="C863" s="52">
        <f>INT($C$40)+2</f>
        <v>3</v>
      </c>
      <c r="D863" s="80"/>
      <c r="E863" s="75"/>
      <c r="F863" s="75" t="s">
        <v>1888</v>
      </c>
      <c r="G863" s="80"/>
      <c r="H863" s="83" t="s">
        <v>1889</v>
      </c>
      <c r="I863" s="103" t="s">
        <v>603</v>
      </c>
      <c r="J863" s="103"/>
      <c r="K863" s="104">
        <v>0.52400000000000002</v>
      </c>
      <c r="L863" s="104">
        <v>0.65500000000000003</v>
      </c>
      <c r="M863" s="104">
        <v>0.41599999999999998</v>
      </c>
      <c r="N863" s="104">
        <v>0.41599999999999998</v>
      </c>
      <c r="O863" s="104">
        <v>0.41599999999999998</v>
      </c>
      <c r="P863" s="104">
        <v>0.57699999999999996</v>
      </c>
      <c r="Q863" s="83"/>
      <c r="R863" s="83" t="s">
        <v>652</v>
      </c>
      <c r="S863" s="83" t="s">
        <v>652</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hidden="1" outlineLevel="2" x14ac:dyDescent="0.25">
      <c r="A864" s="50"/>
      <c r="B864" s="59"/>
      <c r="C864" s="52">
        <f>INT($C$40)+2</f>
        <v>3</v>
      </c>
      <c r="D864" s="80"/>
      <c r="E864" s="75"/>
      <c r="F864" s="75" t="s">
        <v>1890</v>
      </c>
      <c r="G864" s="80"/>
      <c r="H864" s="83" t="s">
        <v>1891</v>
      </c>
      <c r="I864" s="103" t="s">
        <v>603</v>
      </c>
      <c r="J864" s="103"/>
      <c r="K864" s="104">
        <v>0.70699999999999996</v>
      </c>
      <c r="L864" s="104">
        <v>0.88400000000000001</v>
      </c>
      <c r="M864" s="83"/>
      <c r="N864" s="83"/>
      <c r="O864" s="83"/>
      <c r="P864" s="83"/>
      <c r="Q864" s="83"/>
      <c r="R864" s="83" t="s">
        <v>652</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hidden="1" outlineLevel="2" x14ac:dyDescent="0.25">
      <c r="A865" s="50"/>
      <c r="B865" s="59"/>
      <c r="C865" s="52">
        <f>INT($C$40)+2</f>
        <v>3</v>
      </c>
      <c r="D865" s="80"/>
      <c r="E865" s="75"/>
      <c r="F865" s="75" t="s">
        <v>1892</v>
      </c>
      <c r="G865" s="80"/>
      <c r="H865" s="83" t="s">
        <v>1893</v>
      </c>
      <c r="I865" s="103" t="s">
        <v>603</v>
      </c>
      <c r="J865" s="103"/>
      <c r="K865" s="104">
        <v>0.89100000000000001</v>
      </c>
      <c r="L865" s="104">
        <v>1.1140000000000001</v>
      </c>
      <c r="M865" s="83"/>
      <c r="N865" s="83"/>
      <c r="O865" s="83"/>
      <c r="P865" s="83"/>
      <c r="Q865" s="83"/>
      <c r="R865" s="83" t="s">
        <v>652</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1894</v>
      </c>
      <c r="G866" s="80"/>
      <c r="H866" s="298" t="s">
        <v>1895</v>
      </c>
      <c r="I866" s="103"/>
      <c r="J866" s="103" t="s">
        <v>621</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1896</v>
      </c>
      <c r="F867" s="75" t="s">
        <v>1897</v>
      </c>
      <c r="G867" s="80"/>
      <c r="H867" s="83" t="s">
        <v>1898</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1899</v>
      </c>
      <c r="G868" s="80"/>
      <c r="H868" s="144" t="s">
        <v>1900</v>
      </c>
      <c r="I868" s="103" t="s">
        <v>1901</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1902</v>
      </c>
      <c r="AE868" s="83"/>
      <c r="AF868" s="104">
        <v>1</v>
      </c>
      <c r="AG868" s="104">
        <v>1</v>
      </c>
      <c r="AH868" s="80"/>
      <c r="AI868" s="62"/>
      <c r="AJ868" s="50"/>
      <c r="AK868" s="50"/>
      <c r="AL868" s="50"/>
    </row>
    <row r="869" spans="1:38" hidden="1" outlineLevel="2" x14ac:dyDescent="0.25">
      <c r="A869" s="50"/>
      <c r="B869" s="59"/>
      <c r="C869" s="52">
        <f>INT($C$40)+2</f>
        <v>3</v>
      </c>
      <c r="D869" s="80"/>
      <c r="E869" s="75"/>
      <c r="F869" s="75" t="s">
        <v>1903</v>
      </c>
      <c r="G869" s="80"/>
      <c r="H869" s="83" t="s">
        <v>1904</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1905</v>
      </c>
      <c r="G870" s="80"/>
      <c r="H870" s="83" t="s">
        <v>1906</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1907</v>
      </c>
      <c r="G871" s="80"/>
      <c r="H871" s="83" t="s">
        <v>1908</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1894</v>
      </c>
      <c r="G872" s="80"/>
      <c r="H872" s="321" t="s">
        <v>1909</v>
      </c>
      <c r="I872" s="144"/>
      <c r="J872" s="144" t="s">
        <v>1165</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1910</v>
      </c>
      <c r="G873" s="80"/>
      <c r="H873" s="83" t="s">
        <v>1911</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1912</v>
      </c>
      <c r="G874" s="80"/>
      <c r="H874" s="83" t="s">
        <v>1913</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1914</v>
      </c>
      <c r="G875" s="80"/>
      <c r="H875" s="83" t="s">
        <v>1915</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1916</v>
      </c>
      <c r="G876" s="80"/>
      <c r="H876" s="83" t="s">
        <v>1917</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1918</v>
      </c>
      <c r="G877" s="80"/>
      <c r="H877" s="83" t="s">
        <v>1919</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1920</v>
      </c>
      <c r="G878" s="80"/>
      <c r="H878" s="83" t="s">
        <v>1921</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1922</v>
      </c>
      <c r="G879" s="80"/>
      <c r="H879" s="83" t="s">
        <v>1923</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1924</v>
      </c>
      <c r="G880" s="80"/>
      <c r="H880" s="83" t="s">
        <v>1925</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1926</v>
      </c>
      <c r="G881" s="80"/>
      <c r="H881" s="83" t="s">
        <v>706</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1927</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1928</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1929</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1930</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1931</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1932</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1933</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1934</v>
      </c>
      <c r="G889" s="80"/>
      <c r="H889" s="83" t="s">
        <v>706</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1935</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1936</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1937</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1938</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1939</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1940</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1941</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1942</v>
      </c>
      <c r="G897" s="80"/>
      <c r="H897" s="83" t="s">
        <v>706</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1943</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1944</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1945</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1946</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1947</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1948</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1949</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1950</v>
      </c>
      <c r="G905" s="80"/>
      <c r="H905" s="83" t="s">
        <v>706</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1951</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1952</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1953</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1954</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1955</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1956</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1957</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1958</v>
      </c>
      <c r="G913" s="80"/>
      <c r="H913" s="83" t="s">
        <v>706</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1959</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1960</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1961</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1962</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1963</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1964</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1965</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1966</v>
      </c>
      <c r="G921" s="80"/>
      <c r="H921" s="83" t="s">
        <v>706</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1967</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1968</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1969</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1970</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1971</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1972</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1973</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1974</v>
      </c>
      <c r="G929" s="80"/>
      <c r="H929" s="83" t="s">
        <v>706</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1975</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1976</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1977</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1978</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1979</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1980</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1981</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1982</v>
      </c>
      <c r="G937" s="80"/>
      <c r="H937" s="83" t="s">
        <v>706</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1983</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1984</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1985</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1986</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1987</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1988</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1989</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1990</v>
      </c>
      <c r="G945" s="80"/>
      <c r="H945" s="83" t="s">
        <v>706</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1991</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1992</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1993</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1994</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1995</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1996</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1997</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1998</v>
      </c>
      <c r="G953" s="80"/>
      <c r="H953" s="83" t="s">
        <v>706</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1999</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2000</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2001</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2002</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2003</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2004</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2005</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2006</v>
      </c>
      <c r="G961" s="80"/>
      <c r="H961" s="83" t="s">
        <v>706</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2007</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2008</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2009</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2010</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2011</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2012</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2013</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2014</v>
      </c>
      <c r="G969" s="80"/>
      <c r="H969" s="83" t="s">
        <v>2015</v>
      </c>
      <c r="I969" s="103" t="s">
        <v>2367</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2016</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2017</v>
      </c>
      <c r="G970" s="80"/>
      <c r="H970" s="83" t="s">
        <v>2018</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2019</v>
      </c>
      <c r="G971" s="80"/>
      <c r="H971" s="83" t="s">
        <v>2020</v>
      </c>
      <c r="I971" s="103" t="s">
        <v>2366</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2021</v>
      </c>
      <c r="G972" s="80"/>
      <c r="H972" s="83" t="s">
        <v>2022</v>
      </c>
      <c r="I972" s="103" t="s">
        <v>2366</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2023</v>
      </c>
      <c r="G973" s="80"/>
      <c r="H973" s="83" t="s">
        <v>2024</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2025</v>
      </c>
      <c r="G974" s="80"/>
      <c r="H974" s="83" t="s">
        <v>2026</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2027</v>
      </c>
      <c r="G975" s="80"/>
      <c r="H975" s="83" t="s">
        <v>2028</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2029</v>
      </c>
      <c r="G976" s="80"/>
      <c r="H976" s="83" t="s">
        <v>2030</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2364</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2031</v>
      </c>
      <c r="G977" s="80"/>
      <c r="H977" s="83" t="s">
        <v>2032</v>
      </c>
      <c r="I977" s="103" t="s">
        <v>2369</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2033</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2034</v>
      </c>
      <c r="G978" s="80"/>
      <c r="H978" s="83" t="s">
        <v>2035</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2036</v>
      </c>
      <c r="G979" s="80"/>
      <c r="H979" s="83" t="s">
        <v>2037</v>
      </c>
      <c r="I979" s="103" t="s">
        <v>2368</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2038</v>
      </c>
      <c r="G980" s="80"/>
      <c r="H980" s="83" t="s">
        <v>2039</v>
      </c>
      <c r="I980" s="103" t="s">
        <v>2368</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2040</v>
      </c>
      <c r="G981" s="80"/>
      <c r="H981" s="83" t="s">
        <v>2041</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2042</v>
      </c>
      <c r="G982" s="80"/>
      <c r="H982" s="83" t="s">
        <v>2043</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2044</v>
      </c>
      <c r="G983" s="80"/>
      <c r="H983" s="83" t="s">
        <v>2045</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2046</v>
      </c>
      <c r="G984" s="80"/>
      <c r="H984" s="83" t="s">
        <v>1925</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2364</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2047</v>
      </c>
      <c r="G985" s="80"/>
      <c r="H985" s="83" t="s">
        <v>706</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2048</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2049</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2050</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2051</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2052</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2053</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2054</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2055</v>
      </c>
      <c r="G993" s="80"/>
      <c r="H993" s="83" t="s">
        <v>706</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2056</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2057</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2058</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2059</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2060</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2061</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2062</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2063</v>
      </c>
      <c r="G1001" s="80"/>
      <c r="H1001" s="83" t="s">
        <v>2064</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2065</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2066</v>
      </c>
      <c r="G1002" s="80"/>
      <c r="H1002" s="83" t="s">
        <v>2067</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2385</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2068</v>
      </c>
      <c r="G1003" s="80"/>
      <c r="H1003" s="83" t="s">
        <v>2069</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2070</v>
      </c>
      <c r="G1004" s="80"/>
      <c r="H1004" s="83" t="s">
        <v>2071</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2072</v>
      </c>
      <c r="G1005" s="80"/>
      <c r="H1005" s="83" t="s">
        <v>2073</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2074</v>
      </c>
      <c r="G1006" s="80"/>
      <c r="H1006" s="83" t="s">
        <v>2075</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2076</v>
      </c>
      <c r="G1007" s="80"/>
      <c r="H1007" s="83" t="s">
        <v>2077</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2078</v>
      </c>
      <c r="G1008" s="80"/>
      <c r="H1008" s="83" t="s">
        <v>2079</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2080</v>
      </c>
      <c r="G1009" s="80"/>
      <c r="H1009" s="83" t="s">
        <v>2081</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1456</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2082</v>
      </c>
      <c r="G1010" s="80"/>
      <c r="H1010" s="83" t="s">
        <v>2083</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2385</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2084</v>
      </c>
      <c r="G1011" s="80"/>
      <c r="H1011" s="83" t="s">
        <v>1915</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2085</v>
      </c>
      <c r="G1012" s="80"/>
      <c r="H1012" s="83" t="s">
        <v>1917</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2086</v>
      </c>
      <c r="G1013" s="80"/>
      <c r="H1013" s="83" t="s">
        <v>1919</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2087</v>
      </c>
      <c r="G1014" s="80"/>
      <c r="H1014" s="83" t="s">
        <v>2075</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2088</v>
      </c>
      <c r="G1015" s="80"/>
      <c r="H1015" s="83" t="s">
        <v>2077</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2089</v>
      </c>
      <c r="G1016" s="80"/>
      <c r="H1016" s="83" t="s">
        <v>2090</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2091</v>
      </c>
      <c r="G1017" s="80"/>
      <c r="H1017" s="83" t="s">
        <v>2092</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1463</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2093</v>
      </c>
      <c r="G1018" s="80"/>
      <c r="H1018" s="83" t="s">
        <v>2094</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2095</v>
      </c>
      <c r="G1019" s="80"/>
      <c r="H1019" s="83" t="s">
        <v>2096</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2097</v>
      </c>
      <c r="G1020" s="80"/>
      <c r="H1020" s="83" t="s">
        <v>2098</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2099</v>
      </c>
      <c r="G1021" s="80"/>
      <c r="H1021" s="83" t="s">
        <v>2100</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2101</v>
      </c>
      <c r="G1022" s="80"/>
      <c r="H1022" s="83" t="s">
        <v>2102</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2103</v>
      </c>
      <c r="G1023" s="80"/>
      <c r="H1023" s="83" t="s">
        <v>2104</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2105</v>
      </c>
      <c r="G1024" s="80"/>
      <c r="H1024" s="83" t="s">
        <v>2106</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1894</v>
      </c>
      <c r="G1025" s="80"/>
      <c r="H1025" s="321" t="s">
        <v>2107</v>
      </c>
      <c r="I1025" s="144"/>
      <c r="J1025" s="144" t="s">
        <v>1165</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2108</v>
      </c>
      <c r="G1026" s="80"/>
      <c r="H1026" s="83" t="s">
        <v>2109</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2110</v>
      </c>
      <c r="G1027" s="80"/>
      <c r="H1027" s="83" t="s">
        <v>2111</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2112</v>
      </c>
      <c r="G1028" s="80"/>
      <c r="H1028" s="83" t="s">
        <v>2113</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2114</v>
      </c>
      <c r="G1029" s="80"/>
      <c r="H1029" s="83" t="s">
        <v>2115</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2116</v>
      </c>
      <c r="G1030" s="80"/>
      <c r="H1030" s="83" t="s">
        <v>2117</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2118</v>
      </c>
      <c r="G1031" s="80"/>
      <c r="H1031" s="83" t="s">
        <v>2119</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2120</v>
      </c>
      <c r="G1032" s="80"/>
      <c r="H1032" s="83" t="s">
        <v>706</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2121</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2122</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2123</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2124</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2125</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2126</v>
      </c>
      <c r="G1038" s="80"/>
      <c r="H1038" s="83" t="s">
        <v>706</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2127</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2128</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2129</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2130</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2131</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2132</v>
      </c>
      <c r="G1044" s="80"/>
      <c r="H1044" s="83" t="s">
        <v>706</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2133</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2134</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2135</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2136</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2137</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2138</v>
      </c>
      <c r="G1050" s="80"/>
      <c r="H1050" s="83" t="s">
        <v>706</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2139</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2140</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2141</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2142</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2143</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2144</v>
      </c>
      <c r="G1056" s="80"/>
      <c r="H1056" s="83" t="s">
        <v>706</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2145</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2146</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2147</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2148</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2149</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2150</v>
      </c>
      <c r="G1062" s="80"/>
      <c r="H1062" s="83" t="s">
        <v>706</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2151</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2152</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2153</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2154</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2155</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2156</v>
      </c>
      <c r="G1068" s="80"/>
      <c r="H1068" s="83" t="s">
        <v>706</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2157</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2158</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2159</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2160</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2161</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2162</v>
      </c>
      <c r="G1074" s="80"/>
      <c r="H1074" s="83" t="s">
        <v>2163</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2164</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2165</v>
      </c>
      <c r="G1075" s="80"/>
      <c r="H1075" s="83" t="s">
        <v>2166</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2167</v>
      </c>
      <c r="G1076" s="80"/>
      <c r="H1076" s="83" t="s">
        <v>2168</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2169</v>
      </c>
      <c r="G1077" s="80"/>
      <c r="H1077" s="83" t="s">
        <v>2170</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2171</v>
      </c>
      <c r="G1078" s="80"/>
      <c r="H1078" s="83" t="s">
        <v>2172</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2173</v>
      </c>
      <c r="G1079" s="80"/>
      <c r="H1079" s="83" t="s">
        <v>2174</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2175</v>
      </c>
      <c r="G1080" s="80"/>
      <c r="H1080" s="83" t="s">
        <v>706</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2176</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2177</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2178</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2179</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2180</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2181</v>
      </c>
      <c r="G1086" s="80"/>
      <c r="H1086" s="83" t="s">
        <v>706</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2182</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2183</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2184</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2185</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2186</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2187</v>
      </c>
      <c r="G1092" s="80"/>
      <c r="H1092" s="83" t="s">
        <v>706</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2188</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2189</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2190</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2191</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2192</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2193</v>
      </c>
      <c r="G1098" s="80"/>
      <c r="H1098" s="83" t="s">
        <v>706</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2194</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2195</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2196</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2197</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2198</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2199</v>
      </c>
      <c r="G1104" s="80"/>
      <c r="H1104" s="83" t="s">
        <v>706</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2200</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2201</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2202</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2203</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2204</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2205</v>
      </c>
      <c r="G1110" s="80"/>
      <c r="H1110" s="83" t="s">
        <v>706</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2206</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2207</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2208</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2209</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2210</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2211</v>
      </c>
      <c r="G1116" s="80"/>
      <c r="H1116" s="83" t="s">
        <v>706</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2212</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2213</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2214</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2215</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2216</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2217</v>
      </c>
      <c r="G1122" s="80"/>
      <c r="H1122" s="83" t="s">
        <v>706</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2218</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2219</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2220</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2221</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2222</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2223</v>
      </c>
      <c r="G1128" s="80"/>
      <c r="H1128" s="83" t="s">
        <v>706</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2224</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2225</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2226</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2227</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2228</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2229</v>
      </c>
      <c r="G1134" s="80"/>
      <c r="H1134" s="83" t="s">
        <v>706</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2230</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2231</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2232</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2233</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2234</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2235</v>
      </c>
      <c r="G1140" s="80"/>
      <c r="H1140" s="83" t="s">
        <v>706</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2236</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2237</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2238</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2239</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2240</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2241</v>
      </c>
      <c r="G1146" s="80"/>
      <c r="H1146" s="83" t="s">
        <v>2242</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2243</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2244</v>
      </c>
      <c r="G1147" s="80"/>
      <c r="H1147" s="83" t="s">
        <v>2245</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2246</v>
      </c>
      <c r="G1148" s="80"/>
      <c r="H1148" s="83" t="s">
        <v>2247</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2248</v>
      </c>
      <c r="G1149" s="80"/>
      <c r="H1149" s="83" t="s">
        <v>2249</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2250</v>
      </c>
      <c r="G1150" s="80"/>
      <c r="H1150" s="83" t="s">
        <v>2251</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2252</v>
      </c>
      <c r="G1151" s="80"/>
      <c r="H1151" s="83" t="s">
        <v>2253</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2254</v>
      </c>
      <c r="G1152" s="80"/>
      <c r="H1152" s="83" t="s">
        <v>706</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2255</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2256</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2257</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2258</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2259</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2260</v>
      </c>
      <c r="G1158" s="80"/>
      <c r="H1158" s="83" t="s">
        <v>2261</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2262</v>
      </c>
      <c r="G1159" s="80"/>
      <c r="H1159" s="83" t="s">
        <v>2263</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2264</v>
      </c>
      <c r="G1160" s="80"/>
      <c r="H1160" s="83" t="s">
        <v>2265</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2266</v>
      </c>
      <c r="G1161" s="80"/>
      <c r="H1161" s="83" t="s">
        <v>2267</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2268</v>
      </c>
      <c r="G1162" s="80"/>
      <c r="H1162" s="83" t="s">
        <v>2269</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2270</v>
      </c>
      <c r="G1163" s="80"/>
      <c r="H1163" s="83" t="s">
        <v>2271</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508</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44"/>
  <sheetViews>
    <sheetView topLeftCell="A3" zoomScale="85" zoomScaleNormal="85" workbookViewId="0">
      <pane xSplit="10" ySplit="48" topLeftCell="K107" activePane="bottomRight" state="frozen"/>
      <selection activeCell="A3" sqref="A3"/>
      <selection pane="topRight" activeCell="K3" sqref="K3"/>
      <selection pane="bottomLeft" activeCell="A51" sqref="A51"/>
      <selection pane="bottomRight" activeCell="K130" sqref="K130"/>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44313.538916088</v>
      </c>
      <c r="J18" s="416" t="s">
        <v>2467</v>
      </c>
      <c r="K18" s="412"/>
      <c r="L18" s="412"/>
      <c r="M18" s="412"/>
      <c r="N18" s="412"/>
      <c r="O18" s="412"/>
      <c r="P18" s="412"/>
      <c r="Q18" s="412"/>
      <c r="R18" s="412"/>
      <c r="S18" s="412"/>
      <c r="T18" s="412"/>
      <c r="U18" s="412"/>
      <c r="V18" s="412"/>
      <c r="W18" s="412"/>
      <c r="X18" s="412"/>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44315.331459143497</v>
      </c>
      <c r="J21" s="413" t="s">
        <v>2470</v>
      </c>
      <c r="K21" s="414"/>
      <c r="L21" s="414"/>
      <c r="M21" s="414"/>
      <c r="N21" s="414"/>
      <c r="O21" s="414"/>
      <c r="P21" s="414"/>
      <c r="Q21" s="414"/>
      <c r="R21" s="414"/>
      <c r="S21" s="414"/>
      <c r="T21" s="414"/>
      <c r="U21" s="414"/>
      <c r="V21" s="414"/>
      <c r="W21" s="414"/>
      <c r="X21" s="415"/>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INT(MAX($C$57:$C$133))+1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2272</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523</v>
      </c>
      <c r="J46" s="77"/>
      <c r="K46" s="77" t="s">
        <v>2469</v>
      </c>
      <c r="L46" s="77"/>
      <c r="M46" s="77"/>
      <c r="N46" s="77"/>
      <c r="O46" s="77"/>
      <c r="P46" s="77"/>
      <c r="Q46" s="77"/>
      <c r="R46" s="77" t="s">
        <v>2273</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INT(MAX($C$57:$C$133))+1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INT(MAX($C$57:$C$133))+1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2274</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2275</v>
      </c>
      <c r="I52" s="83" t="s">
        <v>2276</v>
      </c>
      <c r="J52" s="83"/>
      <c r="K52" s="104">
        <f>30/1000</f>
        <v>0.03</v>
      </c>
      <c r="L52" s="83"/>
      <c r="M52" s="83"/>
      <c r="N52" s="83"/>
      <c r="O52" s="83"/>
      <c r="P52" s="83"/>
      <c r="Q52" s="83"/>
      <c r="R52" s="104" t="s">
        <v>713</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2277</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1894</v>
      </c>
      <c r="G58" s="80"/>
      <c r="H58" s="366" t="s">
        <v>2278</v>
      </c>
      <c r="I58" s="117">
        <v>2</v>
      </c>
      <c r="J58" s="367" t="s">
        <v>1165</v>
      </c>
      <c r="K58" s="117">
        <v>3</v>
      </c>
      <c r="L58" s="117">
        <v>8</v>
      </c>
      <c r="M58" s="173"/>
      <c r="N58" s="173"/>
      <c r="O58" s="173"/>
      <c r="P58" s="173"/>
      <c r="Q58" s="173"/>
      <c r="R58" s="170" t="s">
        <v>2279</v>
      </c>
      <c r="S58" s="173"/>
      <c r="T58" s="173"/>
      <c r="U58" s="173"/>
      <c r="V58" s="173"/>
      <c r="W58" s="173"/>
      <c r="X58" s="173"/>
      <c r="Y58" s="173"/>
      <c r="Z58" s="80"/>
      <c r="AA58" s="62"/>
      <c r="AB58" s="50"/>
      <c r="AC58" s="50"/>
      <c r="AD58" s="50"/>
    </row>
    <row r="59" spans="1:30" outlineLevel="2" x14ac:dyDescent="0.25">
      <c r="A59" s="50"/>
      <c r="B59" s="59"/>
      <c r="C59" s="94">
        <f>INT($C$40)+2</f>
        <v>3</v>
      </c>
      <c r="D59" s="80"/>
      <c r="E59" s="75" t="s">
        <v>2280</v>
      </c>
      <c r="F59" s="75" t="s">
        <v>2281</v>
      </c>
      <c r="G59" s="80"/>
      <c r="H59" s="368" t="s">
        <v>2282</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27" si="0">INT($C$40)+3</f>
        <v>4</v>
      </c>
      <c r="D60" s="80"/>
      <c r="E60" s="75"/>
      <c r="F60" s="75" t="s">
        <v>2283</v>
      </c>
      <c r="G60" s="80"/>
      <c r="H60" s="370" t="s">
        <v>2460</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2284</v>
      </c>
      <c r="G61" s="80"/>
      <c r="H61" s="370" t="s">
        <v>2285</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2286</v>
      </c>
      <c r="G62" s="80"/>
      <c r="H62" s="370" t="s">
        <v>2461</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2287</v>
      </c>
      <c r="G63" s="80"/>
      <c r="H63" s="370" t="s">
        <v>2288</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2289</v>
      </c>
      <c r="G64" s="80"/>
      <c r="H64" s="370" t="s">
        <v>2462</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2287</v>
      </c>
      <c r="G65" s="80"/>
      <c r="H65" s="370" t="s">
        <v>2465</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2289</v>
      </c>
      <c r="G66" s="80"/>
      <c r="H66" s="268" t="s">
        <v>2466</v>
      </c>
      <c r="I66" s="268"/>
      <c r="J66" s="268"/>
      <c r="K66" s="372">
        <v>1</v>
      </c>
      <c r="L66" s="372"/>
      <c r="M66" s="372"/>
      <c r="N66" s="372"/>
      <c r="O66" s="268"/>
      <c r="P66" s="268"/>
      <c r="Q66" s="268"/>
      <c r="R66" s="268"/>
      <c r="S66" s="268"/>
      <c r="T66" s="268"/>
      <c r="U66" s="268"/>
      <c r="V66" s="268"/>
      <c r="W66" s="268"/>
      <c r="X66" s="268"/>
      <c r="Y66" s="268"/>
      <c r="Z66" s="80"/>
      <c r="AA66" s="62"/>
      <c r="AB66" s="50"/>
      <c r="AC66" s="50"/>
      <c r="AD66" s="50"/>
    </row>
    <row r="67" spans="1:30" outlineLevel="3" x14ac:dyDescent="0.25">
      <c r="A67" s="50"/>
      <c r="B67" s="59"/>
      <c r="C67" s="94">
        <f t="shared" si="0"/>
        <v>4</v>
      </c>
      <c r="D67" s="80"/>
      <c r="E67" s="75"/>
      <c r="F67" s="75" t="s">
        <v>2290</v>
      </c>
      <c r="G67" s="80"/>
      <c r="H67" s="368" t="s">
        <v>2463</v>
      </c>
      <c r="I67" s="368"/>
      <c r="J67" s="368"/>
      <c r="K67" s="369">
        <v>0</v>
      </c>
      <c r="L67" s="369"/>
      <c r="M67" s="369"/>
      <c r="N67" s="369"/>
      <c r="O67" s="368"/>
      <c r="P67" s="368"/>
      <c r="Q67" s="368"/>
      <c r="R67" s="368"/>
      <c r="S67" s="368"/>
      <c r="T67" s="368"/>
      <c r="U67" s="368"/>
      <c r="V67" s="368"/>
      <c r="W67" s="368"/>
      <c r="X67" s="368"/>
      <c r="Y67" s="368"/>
      <c r="Z67" s="80"/>
      <c r="AA67" s="62"/>
      <c r="AB67" s="50"/>
      <c r="AC67" s="50"/>
      <c r="AD67" s="50"/>
    </row>
    <row r="68" spans="1:30" outlineLevel="3" x14ac:dyDescent="0.25">
      <c r="A68" s="50"/>
      <c r="B68" s="59"/>
      <c r="C68" s="94">
        <f t="shared" si="0"/>
        <v>4</v>
      </c>
      <c r="D68" s="80"/>
      <c r="E68" s="75"/>
      <c r="F68" s="75" t="s">
        <v>2291</v>
      </c>
      <c r="G68" s="80"/>
      <c r="H68" s="370" t="s">
        <v>2460</v>
      </c>
      <c r="I68" s="370"/>
      <c r="J68" s="370"/>
      <c r="K68" s="371">
        <v>0</v>
      </c>
      <c r="L68" s="371"/>
      <c r="M68" s="371"/>
      <c r="N68" s="371"/>
      <c r="O68" s="370"/>
      <c r="P68" s="370"/>
      <c r="Q68" s="370"/>
      <c r="R68" s="370"/>
      <c r="S68" s="370"/>
      <c r="T68" s="370"/>
      <c r="U68" s="370"/>
      <c r="V68" s="370"/>
      <c r="W68" s="370"/>
      <c r="X68" s="370"/>
      <c r="Y68" s="370"/>
      <c r="Z68" s="80"/>
      <c r="AA68" s="62"/>
      <c r="AB68" s="50"/>
      <c r="AC68" s="50"/>
      <c r="AD68" s="50"/>
    </row>
    <row r="69" spans="1:30" outlineLevel="3" x14ac:dyDescent="0.25">
      <c r="A69" s="50"/>
      <c r="B69" s="59"/>
      <c r="C69" s="94">
        <f t="shared" si="0"/>
        <v>4</v>
      </c>
      <c r="D69" s="80"/>
      <c r="E69" s="75"/>
      <c r="F69" s="75" t="s">
        <v>2292</v>
      </c>
      <c r="G69" s="80"/>
      <c r="H69" s="370" t="s">
        <v>2285</v>
      </c>
      <c r="I69" s="370"/>
      <c r="J69" s="370"/>
      <c r="K69" s="371">
        <v>0</v>
      </c>
      <c r="L69" s="371"/>
      <c r="M69" s="371"/>
      <c r="N69" s="371"/>
      <c r="O69" s="370"/>
      <c r="P69" s="370"/>
      <c r="Q69" s="370"/>
      <c r="R69" s="370"/>
      <c r="S69" s="370"/>
      <c r="T69" s="370"/>
      <c r="U69" s="370"/>
      <c r="V69" s="370"/>
      <c r="W69" s="370"/>
      <c r="X69" s="370"/>
      <c r="Y69" s="370"/>
      <c r="Z69" s="80"/>
      <c r="AA69" s="62"/>
      <c r="AB69" s="50"/>
      <c r="AC69" s="50"/>
      <c r="AD69" s="50"/>
    </row>
    <row r="70" spans="1:30" outlineLevel="3" x14ac:dyDescent="0.25">
      <c r="A70" s="50"/>
      <c r="B70" s="59"/>
      <c r="C70" s="94">
        <f t="shared" si="0"/>
        <v>4</v>
      </c>
      <c r="D70" s="80"/>
      <c r="E70" s="75"/>
      <c r="F70" s="75" t="s">
        <v>2293</v>
      </c>
      <c r="G70" s="80"/>
      <c r="H70" s="370" t="s">
        <v>2461</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2294</v>
      </c>
      <c r="G71" s="80"/>
      <c r="H71" s="370" t="s">
        <v>2288</v>
      </c>
      <c r="I71" s="370"/>
      <c r="J71" s="370"/>
      <c r="K71" s="371">
        <v>-178</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2295</v>
      </c>
      <c r="G72" s="80"/>
      <c r="H72" s="370" t="s">
        <v>2462</v>
      </c>
      <c r="I72" s="370"/>
      <c r="J72" s="370"/>
      <c r="K72" s="371">
        <v>-454</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2287</v>
      </c>
      <c r="G73" s="80"/>
      <c r="H73" s="370" t="s">
        <v>2465</v>
      </c>
      <c r="I73" s="370"/>
      <c r="J73" s="370"/>
      <c r="K73" s="371">
        <v>0</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2289</v>
      </c>
      <c r="G74" s="80"/>
      <c r="H74" s="268" t="s">
        <v>2466</v>
      </c>
      <c r="I74" s="268"/>
      <c r="J74" s="268"/>
      <c r="K74" s="372">
        <v>0</v>
      </c>
      <c r="L74" s="372"/>
      <c r="M74" s="372"/>
      <c r="N74" s="372"/>
      <c r="O74" s="268"/>
      <c r="P74" s="268"/>
      <c r="Q74" s="268"/>
      <c r="R74" s="268"/>
      <c r="S74" s="268"/>
      <c r="T74" s="268"/>
      <c r="U74" s="268"/>
      <c r="V74" s="268"/>
      <c r="W74" s="268"/>
      <c r="X74" s="268"/>
      <c r="Y74" s="268"/>
      <c r="Z74" s="80"/>
      <c r="AA74" s="62"/>
      <c r="AB74" s="50"/>
      <c r="AC74" s="50"/>
      <c r="AD74" s="50"/>
    </row>
    <row r="75" spans="1:30" outlineLevel="3" x14ac:dyDescent="0.25">
      <c r="A75" s="50"/>
      <c r="B75" s="59"/>
      <c r="C75" s="94">
        <f t="shared" si="0"/>
        <v>4</v>
      </c>
      <c r="D75" s="80"/>
      <c r="E75" s="75"/>
      <c r="F75" s="75" t="s">
        <v>2296</v>
      </c>
      <c r="G75" s="80"/>
      <c r="H75" s="368" t="s">
        <v>2464</v>
      </c>
      <c r="I75" s="368"/>
      <c r="J75" s="368"/>
      <c r="K75" s="369">
        <v>0</v>
      </c>
      <c r="L75" s="369"/>
      <c r="M75" s="369"/>
      <c r="N75" s="369"/>
      <c r="O75" s="368"/>
      <c r="P75" s="368"/>
      <c r="Q75" s="368"/>
      <c r="R75" s="368"/>
      <c r="S75" s="368"/>
      <c r="T75" s="368"/>
      <c r="U75" s="368"/>
      <c r="V75" s="368"/>
      <c r="W75" s="368"/>
      <c r="X75" s="368"/>
      <c r="Y75" s="368"/>
      <c r="Z75" s="80"/>
      <c r="AA75" s="62"/>
      <c r="AB75" s="50"/>
      <c r="AC75" s="50"/>
      <c r="AD75" s="50"/>
    </row>
    <row r="76" spans="1:30" outlineLevel="3" x14ac:dyDescent="0.25">
      <c r="A76" s="50"/>
      <c r="B76" s="59"/>
      <c r="C76" s="94">
        <f t="shared" si="0"/>
        <v>4</v>
      </c>
      <c r="D76" s="80"/>
      <c r="E76" s="75"/>
      <c r="F76" s="75" t="s">
        <v>2297</v>
      </c>
      <c r="G76" s="80"/>
      <c r="H76" s="370" t="s">
        <v>2460</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2298</v>
      </c>
      <c r="G77" s="80"/>
      <c r="H77" s="370" t="s">
        <v>2285</v>
      </c>
      <c r="I77" s="370"/>
      <c r="J77" s="370"/>
      <c r="K77" s="371">
        <v>-429</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2299</v>
      </c>
      <c r="G78" s="80"/>
      <c r="H78" s="370" t="s">
        <v>2461</v>
      </c>
      <c r="I78" s="370"/>
      <c r="J78" s="370"/>
      <c r="K78" s="371">
        <v>-429</v>
      </c>
      <c r="L78" s="371"/>
      <c r="M78" s="371"/>
      <c r="N78" s="371"/>
      <c r="O78" s="370"/>
      <c r="P78" s="370"/>
      <c r="Q78" s="370"/>
      <c r="R78" s="370"/>
      <c r="S78" s="370"/>
      <c r="T78" s="370"/>
      <c r="U78" s="370"/>
      <c r="V78" s="370"/>
      <c r="W78" s="370"/>
      <c r="X78" s="370"/>
      <c r="Y78" s="370"/>
      <c r="Z78" s="80"/>
      <c r="AA78" s="62"/>
      <c r="AB78" s="50"/>
      <c r="AC78" s="50"/>
      <c r="AD78" s="50"/>
    </row>
    <row r="79" spans="1:30" outlineLevel="3" x14ac:dyDescent="0.25">
      <c r="A79" s="50"/>
      <c r="B79" s="59"/>
      <c r="C79" s="94">
        <f t="shared" si="0"/>
        <v>4</v>
      </c>
      <c r="D79" s="80"/>
      <c r="E79" s="75"/>
      <c r="F79" s="75" t="s">
        <v>2300</v>
      </c>
      <c r="G79" s="80"/>
      <c r="H79" s="370" t="s">
        <v>2288</v>
      </c>
      <c r="I79" s="370"/>
      <c r="J79" s="370"/>
      <c r="K79" s="371">
        <v>-268</v>
      </c>
      <c r="L79" s="371"/>
      <c r="M79" s="371"/>
      <c r="N79" s="371"/>
      <c r="O79" s="370"/>
      <c r="P79" s="370"/>
      <c r="Q79" s="370"/>
      <c r="R79" s="370"/>
      <c r="S79" s="370"/>
      <c r="T79" s="370"/>
      <c r="U79" s="370"/>
      <c r="V79" s="370"/>
      <c r="W79" s="370"/>
      <c r="X79" s="370"/>
      <c r="Y79" s="370"/>
      <c r="Z79" s="80"/>
      <c r="AA79" s="62"/>
      <c r="AB79" s="50"/>
      <c r="AC79" s="50"/>
      <c r="AD79" s="50"/>
    </row>
    <row r="80" spans="1:30" outlineLevel="3" x14ac:dyDescent="0.25">
      <c r="A80" s="50"/>
      <c r="B80" s="59"/>
      <c r="C80" s="94">
        <f t="shared" si="0"/>
        <v>4</v>
      </c>
      <c r="D80" s="80"/>
      <c r="E80" s="75"/>
      <c r="F80" s="75" t="s">
        <v>2301</v>
      </c>
      <c r="G80" s="80"/>
      <c r="H80" s="370" t="s">
        <v>2462</v>
      </c>
      <c r="I80" s="370"/>
      <c r="J80" s="370"/>
      <c r="K80" s="371">
        <v>-650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2300</v>
      </c>
      <c r="G81" s="80"/>
      <c r="H81" s="370" t="s">
        <v>2465</v>
      </c>
      <c r="I81" s="370"/>
      <c r="J81" s="370"/>
      <c r="K81" s="371">
        <v>-200</v>
      </c>
      <c r="L81" s="371"/>
      <c r="M81" s="371"/>
      <c r="N81" s="371"/>
      <c r="O81" s="370"/>
      <c r="P81" s="370"/>
      <c r="Q81" s="370"/>
      <c r="R81" s="104" t="s">
        <v>2468</v>
      </c>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2301</v>
      </c>
      <c r="G82" s="80"/>
      <c r="H82" s="268" t="s">
        <v>2466</v>
      </c>
      <c r="I82" s="268"/>
      <c r="J82" s="268"/>
      <c r="K82" s="372">
        <v>-200</v>
      </c>
      <c r="L82" s="372"/>
      <c r="M82" s="372"/>
      <c r="N82" s="372"/>
      <c r="O82" s="268"/>
      <c r="P82" s="268"/>
      <c r="Q82" s="268"/>
      <c r="R82" s="268"/>
      <c r="S82" s="268"/>
      <c r="T82" s="268"/>
      <c r="U82" s="268"/>
      <c r="V82" s="268"/>
      <c r="W82" s="268"/>
      <c r="X82" s="268"/>
      <c r="Y82" s="268"/>
      <c r="Z82" s="80"/>
      <c r="AA82" s="62"/>
      <c r="AB82" s="50"/>
      <c r="AC82" s="50"/>
      <c r="AD82" s="50"/>
    </row>
    <row r="83" spans="1:30" outlineLevel="3" x14ac:dyDescent="0.25">
      <c r="A83" s="50"/>
      <c r="B83" s="59"/>
      <c r="C83" s="94">
        <f t="shared" si="0"/>
        <v>4</v>
      </c>
      <c r="D83" s="80"/>
      <c r="E83" s="75"/>
      <c r="F83" s="319" t="s">
        <v>1894</v>
      </c>
      <c r="G83" s="80"/>
      <c r="H83" s="321" t="s">
        <v>2302</v>
      </c>
      <c r="I83" s="144"/>
      <c r="J83" s="144" t="s">
        <v>1165</v>
      </c>
      <c r="K83" s="86">
        <v>6</v>
      </c>
      <c r="L83" s="86">
        <v>8</v>
      </c>
      <c r="M83" s="83"/>
      <c r="N83" s="83"/>
      <c r="O83" s="83"/>
      <c r="P83" s="83"/>
      <c r="Q83" s="83"/>
      <c r="R83" s="104" t="s">
        <v>2279</v>
      </c>
      <c r="S83" s="83"/>
      <c r="T83" s="83"/>
      <c r="U83" s="83"/>
      <c r="V83" s="83"/>
      <c r="W83" s="83"/>
      <c r="X83" s="83"/>
      <c r="Y83" s="83"/>
      <c r="Z83" s="80"/>
      <c r="AA83" s="62"/>
      <c r="AB83" s="50"/>
      <c r="AC83" s="50"/>
      <c r="AD83" s="50"/>
    </row>
    <row r="84" spans="1:30" outlineLevel="3" x14ac:dyDescent="0.25">
      <c r="A84" s="50"/>
      <c r="B84" s="59"/>
      <c r="C84" s="94">
        <f t="shared" si="0"/>
        <v>4</v>
      </c>
      <c r="D84" s="80"/>
      <c r="E84" s="75" t="s">
        <v>2303</v>
      </c>
      <c r="F84" s="75" t="s">
        <v>2304</v>
      </c>
      <c r="G84" s="80"/>
      <c r="H84" s="368" t="s">
        <v>2305</v>
      </c>
      <c r="I84" s="368"/>
      <c r="J84" s="368"/>
      <c r="K84" s="369">
        <v>0</v>
      </c>
      <c r="L84" s="369"/>
      <c r="M84" s="369"/>
      <c r="N84" s="369"/>
      <c r="O84" s="368"/>
      <c r="P84" s="368"/>
      <c r="Q84" s="368"/>
      <c r="R84" s="368"/>
      <c r="S84" s="368"/>
      <c r="T84" s="368"/>
      <c r="U84" s="368"/>
      <c r="V84" s="368"/>
      <c r="W84" s="368"/>
      <c r="X84" s="368"/>
      <c r="Y84" s="368"/>
      <c r="Z84" s="80"/>
      <c r="AA84" s="62"/>
      <c r="AB84" s="50"/>
      <c r="AC84" s="50"/>
      <c r="AD84" s="50"/>
    </row>
    <row r="85" spans="1:30" outlineLevel="3" x14ac:dyDescent="0.25">
      <c r="A85" s="50"/>
      <c r="B85" s="59"/>
      <c r="C85" s="94">
        <f t="shared" si="0"/>
        <v>4</v>
      </c>
      <c r="D85" s="80"/>
      <c r="E85" s="75"/>
      <c r="F85" s="75" t="s">
        <v>2306</v>
      </c>
      <c r="G85" s="80"/>
      <c r="H85" s="370" t="s">
        <v>2460</v>
      </c>
      <c r="I85" s="370"/>
      <c r="J85" s="370"/>
      <c r="K85" s="371">
        <v>0</v>
      </c>
      <c r="L85" s="371"/>
      <c r="M85" s="371"/>
      <c r="N85" s="371"/>
      <c r="O85" s="370"/>
      <c r="P85" s="370"/>
      <c r="Q85" s="370"/>
      <c r="R85" s="370"/>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2307</v>
      </c>
      <c r="G86" s="80"/>
      <c r="H86" s="370" t="s">
        <v>2285</v>
      </c>
      <c r="I86" s="370"/>
      <c r="J86" s="370"/>
      <c r="K86" s="371">
        <v>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2308</v>
      </c>
      <c r="G87" s="80"/>
      <c r="H87" s="370" t="s">
        <v>2461</v>
      </c>
      <c r="I87" s="370"/>
      <c r="J87" s="370"/>
      <c r="K87" s="371">
        <v>0</v>
      </c>
      <c r="L87" s="371"/>
      <c r="M87" s="371"/>
      <c r="N87" s="371"/>
      <c r="O87" s="370"/>
      <c r="P87" s="370"/>
      <c r="Q87" s="370"/>
      <c r="R87" s="370"/>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2309</v>
      </c>
      <c r="G88" s="80"/>
      <c r="H88" s="370" t="s">
        <v>2288</v>
      </c>
      <c r="I88" s="370"/>
      <c r="J88" s="370"/>
      <c r="K88" s="371">
        <v>1.01E-3</v>
      </c>
      <c r="L88" s="371"/>
      <c r="M88" s="371"/>
      <c r="N88" s="371"/>
      <c r="O88" s="370"/>
      <c r="P88" s="370"/>
      <c r="Q88" s="370"/>
      <c r="R88" s="370"/>
      <c r="S88" s="370"/>
      <c r="T88" s="370"/>
      <c r="U88" s="370"/>
      <c r="V88" s="370"/>
      <c r="W88" s="370"/>
      <c r="X88" s="370"/>
      <c r="Y88" s="370"/>
      <c r="Z88" s="80"/>
      <c r="AA88" s="62"/>
      <c r="AB88" s="50"/>
      <c r="AC88" s="50"/>
      <c r="AD88" s="50"/>
    </row>
    <row r="89" spans="1:30" outlineLevel="3" x14ac:dyDescent="0.25">
      <c r="A89" s="50"/>
      <c r="B89" s="59"/>
      <c r="C89" s="94">
        <f t="shared" si="0"/>
        <v>4</v>
      </c>
      <c r="D89" s="80"/>
      <c r="E89" s="75"/>
      <c r="F89" s="75" t="s">
        <v>2310</v>
      </c>
      <c r="G89" s="80"/>
      <c r="H89" s="370" t="s">
        <v>2462</v>
      </c>
      <c r="I89" s="370"/>
      <c r="J89" s="370"/>
      <c r="K89" s="371">
        <v>8.4000000000000003E-4</v>
      </c>
      <c r="L89" s="371"/>
      <c r="M89" s="371"/>
      <c r="N89" s="371"/>
      <c r="O89" s="370"/>
      <c r="P89" s="370"/>
      <c r="Q89" s="370"/>
      <c r="R89" s="370"/>
      <c r="S89" s="370"/>
      <c r="T89" s="370"/>
      <c r="U89" s="370"/>
      <c r="V89" s="370"/>
      <c r="W89" s="370"/>
      <c r="X89" s="370"/>
      <c r="Y89" s="370"/>
      <c r="Z89" s="80"/>
      <c r="AA89" s="62"/>
      <c r="AB89" s="50"/>
      <c r="AC89" s="50"/>
      <c r="AD89" s="50"/>
    </row>
    <row r="90" spans="1:30" outlineLevel="3" x14ac:dyDescent="0.25">
      <c r="A90" s="50"/>
      <c r="B90" s="59"/>
      <c r="C90" s="94">
        <f t="shared" si="0"/>
        <v>4</v>
      </c>
      <c r="D90" s="80"/>
      <c r="E90" s="75"/>
      <c r="F90" s="75" t="s">
        <v>2300</v>
      </c>
      <c r="G90" s="80"/>
      <c r="H90" s="370" t="s">
        <v>2465</v>
      </c>
      <c r="I90" s="370"/>
      <c r="J90" s="370"/>
      <c r="K90" s="371">
        <v>0</v>
      </c>
      <c r="L90" s="371"/>
      <c r="M90" s="371"/>
      <c r="N90" s="371"/>
      <c r="O90" s="370"/>
      <c r="P90" s="370"/>
      <c r="Q90" s="370"/>
      <c r="R90" s="370"/>
      <c r="S90" s="370"/>
      <c r="T90" s="370"/>
      <c r="U90" s="370"/>
      <c r="V90" s="370"/>
      <c r="W90" s="370"/>
      <c r="X90" s="370"/>
      <c r="Y90" s="370"/>
      <c r="Z90" s="80"/>
      <c r="AA90" s="62"/>
      <c r="AB90" s="50"/>
      <c r="AC90" s="50"/>
      <c r="AD90" s="50"/>
    </row>
    <row r="91" spans="1:30" outlineLevel="3" x14ac:dyDescent="0.25">
      <c r="A91" s="50"/>
      <c r="B91" s="59"/>
      <c r="C91" s="94">
        <f t="shared" si="0"/>
        <v>4</v>
      </c>
      <c r="D91" s="80"/>
      <c r="E91" s="75"/>
      <c r="F91" s="75" t="s">
        <v>2301</v>
      </c>
      <c r="G91" s="80"/>
      <c r="H91" s="268" t="s">
        <v>2466</v>
      </c>
      <c r="I91" s="268"/>
      <c r="J91" s="268"/>
      <c r="K91" s="372">
        <v>0</v>
      </c>
      <c r="L91" s="372"/>
      <c r="M91" s="372"/>
      <c r="N91" s="372"/>
      <c r="O91" s="268"/>
      <c r="P91" s="268"/>
      <c r="Q91" s="268"/>
      <c r="R91" s="268"/>
      <c r="S91" s="268"/>
      <c r="T91" s="268"/>
      <c r="U91" s="268"/>
      <c r="V91" s="268"/>
      <c r="W91" s="268"/>
      <c r="X91" s="268"/>
      <c r="Y91" s="268"/>
      <c r="Z91" s="80"/>
      <c r="AA91" s="62"/>
      <c r="AB91" s="50"/>
      <c r="AC91" s="50"/>
      <c r="AD91" s="50"/>
    </row>
    <row r="92" spans="1:30" outlineLevel="3" x14ac:dyDescent="0.25">
      <c r="A92" s="50"/>
      <c r="B92" s="59"/>
      <c r="C92" s="94">
        <f t="shared" si="0"/>
        <v>4</v>
      </c>
      <c r="D92" s="80"/>
      <c r="E92" s="75"/>
      <c r="F92" s="75" t="s">
        <v>2311</v>
      </c>
      <c r="G92" s="80"/>
      <c r="H92" s="368" t="s">
        <v>2312</v>
      </c>
      <c r="I92" s="368"/>
      <c r="J92" s="368"/>
      <c r="K92" s="369">
        <v>0</v>
      </c>
      <c r="L92" s="369"/>
      <c r="M92" s="369"/>
      <c r="N92" s="369"/>
      <c r="O92" s="368"/>
      <c r="P92" s="368"/>
      <c r="Q92" s="368"/>
      <c r="R92" s="368"/>
      <c r="S92" s="368"/>
      <c r="T92" s="368"/>
      <c r="U92" s="368"/>
      <c r="V92" s="368"/>
      <c r="W92" s="368"/>
      <c r="X92" s="368"/>
      <c r="Y92" s="368"/>
      <c r="Z92" s="80"/>
      <c r="AA92" s="62"/>
      <c r="AB92" s="50"/>
      <c r="AC92" s="50"/>
      <c r="AD92" s="50"/>
    </row>
    <row r="93" spans="1:30" outlineLevel="3" x14ac:dyDescent="0.25">
      <c r="A93" s="50"/>
      <c r="B93" s="59"/>
      <c r="C93" s="94">
        <f t="shared" si="0"/>
        <v>4</v>
      </c>
      <c r="D93" s="80"/>
      <c r="E93" s="75"/>
      <c r="F93" s="75" t="s">
        <v>2313</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2314</v>
      </c>
      <c r="G94" s="80"/>
      <c r="H94" s="370" t="s">
        <v>2285</v>
      </c>
      <c r="I94" s="370"/>
      <c r="J94" s="370"/>
      <c r="K94" s="371">
        <v>0</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2315</v>
      </c>
      <c r="G95" s="80"/>
      <c r="H95" s="370" t="s">
        <v>2461</v>
      </c>
      <c r="I95" s="370"/>
      <c r="J95" s="370"/>
      <c r="K95" s="371">
        <v>0</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2316</v>
      </c>
      <c r="G96" s="80"/>
      <c r="H96" s="370" t="s">
        <v>2288</v>
      </c>
      <c r="I96" s="370"/>
      <c r="J96" s="370"/>
      <c r="K96" s="371">
        <v>-0.46</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2317</v>
      </c>
      <c r="G97" s="80"/>
      <c r="H97" s="370" t="s">
        <v>2462</v>
      </c>
      <c r="I97" s="370"/>
      <c r="J97" s="370"/>
      <c r="K97" s="371">
        <v>-0.22</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2300</v>
      </c>
      <c r="G98" s="80"/>
      <c r="H98" s="370" t="s">
        <v>2465</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2301</v>
      </c>
      <c r="G99" s="80"/>
      <c r="H99" s="268" t="s">
        <v>2466</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2318</v>
      </c>
      <c r="G100" s="80"/>
      <c r="H100" s="368" t="s">
        <v>2319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2320</v>
      </c>
      <c r="G101" s="80"/>
      <c r="H101" s="370" t="s">
        <v>2460</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2321</v>
      </c>
      <c r="G102" s="80"/>
      <c r="H102" s="370" t="s">
        <v>2285</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2322</v>
      </c>
      <c r="G103" s="80"/>
      <c r="H103" s="370" t="s">
        <v>2461</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2323</v>
      </c>
      <c r="G104" s="80"/>
      <c r="H104" s="370" t="s">
        <v>2288</v>
      </c>
      <c r="I104" s="370"/>
      <c r="J104" s="370"/>
      <c r="K104" s="371">
        <v>-2.9999999999999997E-4</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2324</v>
      </c>
      <c r="G105" s="80"/>
      <c r="H105" s="370" t="s">
        <v>2462</v>
      </c>
      <c r="I105" s="370"/>
      <c r="J105" s="370"/>
      <c r="K105" s="371">
        <v>-2.4000000000000001E-4</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2300</v>
      </c>
      <c r="G106" s="80"/>
      <c r="H106" s="370" t="s">
        <v>2465</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2301</v>
      </c>
      <c r="G107" s="80"/>
      <c r="H107" s="268" t="s">
        <v>2466</v>
      </c>
      <c r="I107" s="268"/>
      <c r="J107" s="268"/>
      <c r="K107" s="372">
        <v>0</v>
      </c>
      <c r="L107" s="372"/>
      <c r="M107" s="372"/>
      <c r="N107" s="372"/>
      <c r="O107" s="268"/>
      <c r="P107" s="268"/>
      <c r="Q107" s="268"/>
      <c r="R107" s="268"/>
      <c r="S107" s="268"/>
      <c r="T107" s="268"/>
      <c r="U107" s="268"/>
      <c r="V107" s="268"/>
      <c r="W107" s="268"/>
      <c r="X107" s="268"/>
      <c r="Y107" s="268"/>
      <c r="Z107" s="80"/>
      <c r="AA107" s="62"/>
      <c r="AB107" s="50"/>
      <c r="AC107" s="50"/>
      <c r="AD107" s="50"/>
    </row>
    <row r="108" spans="1:30" outlineLevel="3" x14ac:dyDescent="0.25">
      <c r="A108" s="50"/>
      <c r="B108" s="59"/>
      <c r="C108" s="94">
        <f t="shared" si="0"/>
        <v>4</v>
      </c>
      <c r="D108" s="80"/>
      <c r="E108" s="75"/>
      <c r="F108" s="75" t="s">
        <v>2325</v>
      </c>
      <c r="G108" s="80"/>
      <c r="H108" s="368" t="s">
        <v>2326</v>
      </c>
      <c r="I108" s="368"/>
      <c r="J108" s="368"/>
      <c r="K108" s="369">
        <v>-100</v>
      </c>
      <c r="L108" s="369"/>
      <c r="M108" s="369"/>
      <c r="N108" s="369"/>
      <c r="O108" s="368"/>
      <c r="P108" s="368"/>
      <c r="Q108" s="368"/>
      <c r="R108" s="368"/>
      <c r="S108" s="368"/>
      <c r="T108" s="368"/>
      <c r="U108" s="368"/>
      <c r="V108" s="368"/>
      <c r="W108" s="368"/>
      <c r="X108" s="368"/>
      <c r="Y108" s="368"/>
      <c r="Z108" s="80"/>
      <c r="AA108" s="62"/>
      <c r="AB108" s="50"/>
      <c r="AC108" s="50"/>
      <c r="AD108" s="50"/>
    </row>
    <row r="109" spans="1:30" outlineLevel="3" x14ac:dyDescent="0.25">
      <c r="A109" s="50"/>
      <c r="B109" s="59"/>
      <c r="C109" s="94">
        <f t="shared" si="0"/>
        <v>4</v>
      </c>
      <c r="D109" s="80"/>
      <c r="E109" s="75"/>
      <c r="F109" s="75" t="s">
        <v>2327</v>
      </c>
      <c r="G109" s="80"/>
      <c r="H109" s="370" t="s">
        <v>2460</v>
      </c>
      <c r="I109" s="370"/>
      <c r="J109" s="370"/>
      <c r="K109" s="371">
        <v>-100</v>
      </c>
      <c r="L109" s="371"/>
      <c r="M109" s="371"/>
      <c r="N109" s="371"/>
      <c r="O109" s="370"/>
      <c r="P109" s="370"/>
      <c r="Q109" s="370"/>
      <c r="R109" s="370"/>
      <c r="S109" s="370"/>
      <c r="T109" s="370"/>
      <c r="U109" s="370"/>
      <c r="V109" s="370"/>
      <c r="W109" s="370"/>
      <c r="X109" s="370"/>
      <c r="Y109" s="370"/>
      <c r="Z109" s="80"/>
      <c r="AA109" s="62"/>
      <c r="AB109" s="50"/>
      <c r="AC109" s="50"/>
      <c r="AD109" s="50"/>
    </row>
    <row r="110" spans="1:30" outlineLevel="3" x14ac:dyDescent="0.25">
      <c r="A110" s="50"/>
      <c r="B110" s="59"/>
      <c r="C110" s="94">
        <f t="shared" si="0"/>
        <v>4</v>
      </c>
      <c r="D110" s="80"/>
      <c r="E110" s="75"/>
      <c r="F110" s="75" t="s">
        <v>2328</v>
      </c>
      <c r="G110" s="80"/>
      <c r="H110" s="370" t="s">
        <v>2285</v>
      </c>
      <c r="I110" s="370"/>
      <c r="J110" s="370"/>
      <c r="K110" s="371">
        <v>-100</v>
      </c>
      <c r="L110" s="371"/>
      <c r="M110" s="371"/>
      <c r="N110" s="371"/>
      <c r="O110" s="370"/>
      <c r="P110" s="370"/>
      <c r="Q110" s="370"/>
      <c r="R110" s="370"/>
      <c r="S110" s="370"/>
      <c r="T110" s="370"/>
      <c r="U110" s="370"/>
      <c r="V110" s="370"/>
      <c r="W110" s="370"/>
      <c r="X110" s="370"/>
      <c r="Y110" s="370"/>
      <c r="Z110" s="80"/>
      <c r="AA110" s="62"/>
      <c r="AB110" s="50"/>
      <c r="AC110" s="50"/>
      <c r="AD110" s="50"/>
    </row>
    <row r="111" spans="1:30" outlineLevel="3" x14ac:dyDescent="0.25">
      <c r="A111" s="50"/>
      <c r="B111" s="59"/>
      <c r="C111" s="94">
        <f t="shared" si="0"/>
        <v>4</v>
      </c>
      <c r="D111" s="80"/>
      <c r="E111" s="75"/>
      <c r="F111" s="75" t="s">
        <v>2329</v>
      </c>
      <c r="G111" s="80"/>
      <c r="H111" s="370" t="s">
        <v>2461</v>
      </c>
      <c r="I111" s="370"/>
      <c r="J111" s="370"/>
      <c r="K111" s="371">
        <v>-100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2330</v>
      </c>
      <c r="G112" s="80"/>
      <c r="H112" s="370" t="s">
        <v>2288</v>
      </c>
      <c r="I112" s="370"/>
      <c r="J112" s="370"/>
      <c r="K112" s="371">
        <v>2.4</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2331</v>
      </c>
      <c r="G113" s="80"/>
      <c r="H113" s="370" t="s">
        <v>2462</v>
      </c>
      <c r="I113" s="370"/>
      <c r="J113" s="370"/>
      <c r="K113" s="371">
        <v>1.91</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2300</v>
      </c>
      <c r="G114" s="80"/>
      <c r="H114" s="370" t="s">
        <v>2465</v>
      </c>
      <c r="I114" s="370"/>
      <c r="J114" s="370"/>
      <c r="K114" s="371">
        <v>-100</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2301</v>
      </c>
      <c r="G115" s="80"/>
      <c r="H115" s="268" t="s">
        <v>2466</v>
      </c>
      <c r="I115" s="268"/>
      <c r="J115" s="268"/>
      <c r="K115" s="372">
        <v>-100</v>
      </c>
      <c r="L115" s="372"/>
      <c r="M115" s="372"/>
      <c r="N115" s="372"/>
      <c r="O115" s="268"/>
      <c r="P115" s="268"/>
      <c r="Q115" s="268"/>
      <c r="R115" s="268"/>
      <c r="S115" s="268"/>
      <c r="T115" s="268"/>
      <c r="U115" s="268"/>
      <c r="V115" s="268"/>
      <c r="W115" s="268"/>
      <c r="X115" s="268"/>
      <c r="Y115" s="268"/>
      <c r="Z115" s="80"/>
      <c r="AA115" s="62"/>
      <c r="AB115" s="50"/>
      <c r="AC115" s="50"/>
      <c r="AD115" s="50"/>
    </row>
    <row r="116" spans="1:30" outlineLevel="3" x14ac:dyDescent="0.25">
      <c r="A116" s="50"/>
      <c r="B116" s="59"/>
      <c r="C116" s="94">
        <f t="shared" si="0"/>
        <v>4</v>
      </c>
      <c r="D116" s="80"/>
      <c r="E116" s="75"/>
      <c r="F116" s="75" t="s">
        <v>2332</v>
      </c>
      <c r="G116" s="80"/>
      <c r="H116" s="368" t="s">
        <v>2333</v>
      </c>
      <c r="I116" s="368" t="s">
        <v>2334</v>
      </c>
      <c r="J116" s="368"/>
      <c r="K116" s="369">
        <f>30/1000</f>
        <v>0.03</v>
      </c>
      <c r="L116" s="369"/>
      <c r="M116" s="369"/>
      <c r="N116" s="369"/>
      <c r="O116" s="368"/>
      <c r="P116" s="368"/>
      <c r="Q116" s="368"/>
      <c r="R116" s="368"/>
      <c r="S116" s="368"/>
      <c r="T116" s="368"/>
      <c r="U116" s="368"/>
      <c r="V116" s="368"/>
      <c r="W116" s="368"/>
      <c r="X116" s="368"/>
      <c r="Y116" s="368"/>
      <c r="Z116" s="80"/>
      <c r="AA116" s="62"/>
      <c r="AB116" s="50"/>
      <c r="AC116" s="50"/>
      <c r="AD116" s="50"/>
    </row>
    <row r="117" spans="1:30" outlineLevel="3" x14ac:dyDescent="0.25">
      <c r="A117" s="50"/>
      <c r="B117" s="59"/>
      <c r="C117" s="94">
        <f t="shared" si="0"/>
        <v>4</v>
      </c>
      <c r="D117" s="80"/>
      <c r="E117" s="75"/>
      <c r="F117" s="75" t="s">
        <v>2335</v>
      </c>
      <c r="G117" s="80"/>
      <c r="H117" s="370" t="s">
        <v>2460</v>
      </c>
      <c r="I117" s="370" t="s">
        <v>2334</v>
      </c>
      <c r="J117" s="370"/>
      <c r="K117" s="371">
        <f>30/1000</f>
        <v>0.03</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2336</v>
      </c>
      <c r="G118" s="80"/>
      <c r="H118" s="370" t="s">
        <v>2285</v>
      </c>
      <c r="I118" s="370" t="s">
        <v>2334</v>
      </c>
      <c r="J118" s="370"/>
      <c r="K118" s="371">
        <v>4.9147000000000003E-2</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2337</v>
      </c>
      <c r="G119" s="80"/>
      <c r="H119" s="370" t="s">
        <v>2461</v>
      </c>
      <c r="I119" s="370" t="s">
        <v>2334</v>
      </c>
      <c r="J119" s="370"/>
      <c r="K119" s="371">
        <v>3.4518800000000002E-2</v>
      </c>
      <c r="L119" s="371"/>
      <c r="M119" s="371"/>
      <c r="N119" s="371"/>
      <c r="O119" s="370"/>
      <c r="P119" s="370"/>
      <c r="Q119" s="370"/>
      <c r="R119" s="370"/>
      <c r="S119" s="370"/>
      <c r="T119" s="370"/>
      <c r="U119" s="370"/>
      <c r="V119" s="370"/>
      <c r="W119" s="370"/>
      <c r="X119" s="370"/>
      <c r="Y119" s="370"/>
      <c r="Z119" s="80"/>
      <c r="AA119" s="62"/>
      <c r="AB119" s="50"/>
      <c r="AC119" s="50"/>
      <c r="AD119" s="50"/>
    </row>
    <row r="120" spans="1:30" outlineLevel="3" x14ac:dyDescent="0.25">
      <c r="A120" s="50"/>
      <c r="B120" s="59"/>
      <c r="C120" s="94">
        <f t="shared" si="0"/>
        <v>4</v>
      </c>
      <c r="D120" s="80"/>
      <c r="E120" s="75"/>
      <c r="F120" s="75" t="s">
        <v>2338</v>
      </c>
      <c r="G120" s="80"/>
      <c r="H120" s="370" t="s">
        <v>2288</v>
      </c>
      <c r="I120" s="370" t="s">
        <v>2334</v>
      </c>
      <c r="J120" s="370"/>
      <c r="K120" s="371">
        <v>0</v>
      </c>
      <c r="L120" s="371"/>
      <c r="M120" s="371"/>
      <c r="N120" s="371"/>
      <c r="O120" s="370"/>
      <c r="P120" s="370"/>
      <c r="Q120" s="370"/>
      <c r="R120" s="370"/>
      <c r="S120" s="370"/>
      <c r="T120" s="370"/>
      <c r="U120" s="370"/>
      <c r="V120" s="370"/>
      <c r="W120" s="370"/>
      <c r="X120" s="370"/>
      <c r="Y120" s="370"/>
      <c r="Z120" s="80"/>
      <c r="AA120" s="62"/>
      <c r="AB120" s="50"/>
      <c r="AC120" s="50"/>
      <c r="AD120" s="50"/>
    </row>
    <row r="121" spans="1:30" outlineLevel="3" x14ac:dyDescent="0.25">
      <c r="A121" s="50"/>
      <c r="B121" s="59"/>
      <c r="C121" s="94">
        <f t="shared" si="0"/>
        <v>4</v>
      </c>
      <c r="D121" s="80"/>
      <c r="E121" s="75"/>
      <c r="F121" s="75" t="s">
        <v>2339</v>
      </c>
      <c r="G121" s="80"/>
      <c r="H121" s="370" t="s">
        <v>2462</v>
      </c>
      <c r="I121" s="370" t="s">
        <v>2334</v>
      </c>
      <c r="J121" s="370"/>
      <c r="K121" s="371">
        <v>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2300</v>
      </c>
      <c r="G122" s="80"/>
      <c r="H122" s="370" t="s">
        <v>2465</v>
      </c>
      <c r="I122" s="370" t="s">
        <v>2334</v>
      </c>
      <c r="J122" s="370"/>
      <c r="K122" s="371">
        <f t="shared" ref="K122:K123" si="1">30/1000</f>
        <v>0.03</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2301</v>
      </c>
      <c r="G123" s="80"/>
      <c r="H123" s="268" t="s">
        <v>2466</v>
      </c>
      <c r="I123" s="268" t="s">
        <v>2334</v>
      </c>
      <c r="J123" s="268"/>
      <c r="K123" s="372">
        <f t="shared" si="1"/>
        <v>0.03</v>
      </c>
      <c r="L123" s="372"/>
      <c r="M123" s="372"/>
      <c r="N123" s="372"/>
      <c r="O123" s="268"/>
      <c r="P123" s="268"/>
      <c r="Q123" s="268"/>
      <c r="R123" s="268"/>
      <c r="S123" s="268"/>
      <c r="T123" s="268"/>
      <c r="U123" s="268"/>
      <c r="V123" s="268"/>
      <c r="W123" s="268"/>
      <c r="X123" s="268"/>
      <c r="Y123" s="268"/>
      <c r="Z123" s="80"/>
      <c r="AA123" s="62"/>
      <c r="AB123" s="50"/>
      <c r="AC123" s="50"/>
      <c r="AD123" s="50"/>
    </row>
    <row r="124" spans="1:30" outlineLevel="3" x14ac:dyDescent="0.25">
      <c r="A124" s="50"/>
      <c r="B124" s="59"/>
      <c r="C124" s="94">
        <f t="shared" si="0"/>
        <v>4</v>
      </c>
      <c r="D124" s="80"/>
      <c r="E124" s="75"/>
      <c r="F124" s="75" t="s">
        <v>2340</v>
      </c>
      <c r="G124" s="80"/>
      <c r="H124" s="368" t="s">
        <v>2341</v>
      </c>
      <c r="I124" s="368" t="s">
        <v>2342</v>
      </c>
      <c r="J124" s="368"/>
      <c r="K124" s="369">
        <v>0</v>
      </c>
      <c r="L124" s="369"/>
      <c r="M124" s="369"/>
      <c r="N124" s="369"/>
      <c r="O124" s="368"/>
      <c r="P124" s="368"/>
      <c r="Q124" s="368"/>
      <c r="R124" s="368"/>
      <c r="S124" s="368"/>
      <c r="T124" s="368"/>
      <c r="U124" s="368"/>
      <c r="V124" s="368"/>
      <c r="W124" s="368"/>
      <c r="X124" s="368"/>
      <c r="Y124" s="368"/>
      <c r="Z124" s="80"/>
      <c r="AA124" s="62"/>
      <c r="AB124" s="50"/>
      <c r="AC124" s="50"/>
      <c r="AD124" s="50"/>
    </row>
    <row r="125" spans="1:30" outlineLevel="3" x14ac:dyDescent="0.25">
      <c r="A125" s="50"/>
      <c r="B125" s="59"/>
      <c r="C125" s="94">
        <f t="shared" si="0"/>
        <v>4</v>
      </c>
      <c r="D125" s="80"/>
      <c r="E125" s="75"/>
      <c r="F125" s="75" t="s">
        <v>2343</v>
      </c>
      <c r="G125" s="80"/>
      <c r="H125" s="370" t="s">
        <v>2460</v>
      </c>
      <c r="I125" s="370" t="s">
        <v>2342</v>
      </c>
      <c r="J125" s="370"/>
      <c r="K125" s="371">
        <v>0</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2344</v>
      </c>
      <c r="G126" s="80"/>
      <c r="H126" s="370" t="s">
        <v>2285</v>
      </c>
      <c r="I126" s="370" t="s">
        <v>2342</v>
      </c>
      <c r="J126" s="370"/>
      <c r="K126" s="371">
        <v>-25.44</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2345</v>
      </c>
      <c r="G127" s="80"/>
      <c r="H127" s="370" t="s">
        <v>2461</v>
      </c>
      <c r="I127" s="370" t="s">
        <v>2342</v>
      </c>
      <c r="J127" s="370"/>
      <c r="K127" s="371">
        <v>-19.876000000000001</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INT($C$40)+3</f>
        <v>4</v>
      </c>
      <c r="D128" s="80"/>
      <c r="E128" s="75"/>
      <c r="F128" s="75" t="s">
        <v>2346</v>
      </c>
      <c r="G128" s="80"/>
      <c r="H128" s="370" t="s">
        <v>2288</v>
      </c>
      <c r="I128" s="370" t="s">
        <v>2342</v>
      </c>
      <c r="J128" s="370"/>
      <c r="K128" s="371">
        <v>-3</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INT($C$40)+3</f>
        <v>4</v>
      </c>
      <c r="D129" s="80"/>
      <c r="E129" s="75"/>
      <c r="F129" s="75" t="s">
        <v>2347</v>
      </c>
      <c r="G129" s="80"/>
      <c r="H129" s="370" t="s">
        <v>2462</v>
      </c>
      <c r="I129" s="370" t="s">
        <v>2342</v>
      </c>
      <c r="J129" s="370"/>
      <c r="K129" s="371">
        <v>-3</v>
      </c>
      <c r="L129" s="371"/>
      <c r="M129" s="371"/>
      <c r="N129" s="371"/>
      <c r="O129" s="370"/>
      <c r="P129" s="370"/>
      <c r="Q129" s="370"/>
      <c r="R129" s="370"/>
      <c r="S129" s="370"/>
      <c r="T129" s="370"/>
      <c r="U129" s="370"/>
      <c r="V129" s="370"/>
      <c r="W129" s="370"/>
      <c r="X129" s="370"/>
      <c r="Y129" s="370"/>
      <c r="Z129" s="80"/>
      <c r="AA129" s="62"/>
      <c r="AB129" s="50"/>
      <c r="AC129" s="50"/>
      <c r="AD129" s="50"/>
    </row>
    <row r="130" spans="1:30" outlineLevel="3" x14ac:dyDescent="0.25">
      <c r="A130" s="50"/>
      <c r="B130" s="59"/>
      <c r="C130" s="94">
        <f>INT($C$40)+3</f>
        <v>4</v>
      </c>
      <c r="D130" s="80"/>
      <c r="E130" s="75"/>
      <c r="F130" s="75" t="s">
        <v>2346</v>
      </c>
      <c r="G130" s="80"/>
      <c r="H130" s="370" t="s">
        <v>2465</v>
      </c>
      <c r="I130" s="370" t="s">
        <v>2342</v>
      </c>
      <c r="J130" s="370"/>
      <c r="K130" s="371">
        <f>K122*K81</f>
        <v>-6</v>
      </c>
      <c r="L130" s="371"/>
      <c r="M130" s="371"/>
      <c r="N130" s="371"/>
      <c r="O130" s="370"/>
      <c r="P130" s="370"/>
      <c r="Q130" s="370"/>
      <c r="R130" s="370"/>
      <c r="S130" s="370"/>
      <c r="T130" s="370"/>
      <c r="U130" s="370"/>
      <c r="V130" s="370"/>
      <c r="W130" s="370"/>
      <c r="X130" s="370"/>
      <c r="Y130" s="370"/>
      <c r="Z130" s="80"/>
      <c r="AA130" s="62"/>
      <c r="AB130" s="50"/>
      <c r="AC130" s="50"/>
      <c r="AD130" s="50"/>
    </row>
    <row r="131" spans="1:30" outlineLevel="3" x14ac:dyDescent="0.25">
      <c r="A131" s="50"/>
      <c r="B131" s="59"/>
      <c r="C131" s="94">
        <f>INT($C$40)+3</f>
        <v>4</v>
      </c>
      <c r="D131" s="80"/>
      <c r="E131" s="75"/>
      <c r="F131" s="75" t="s">
        <v>2347</v>
      </c>
      <c r="G131" s="80"/>
      <c r="H131" s="268" t="s">
        <v>2466</v>
      </c>
      <c r="I131" s="268" t="s">
        <v>2342</v>
      </c>
      <c r="J131" s="268"/>
      <c r="K131" s="371">
        <f>K123*K82</f>
        <v>-6</v>
      </c>
      <c r="L131" s="372"/>
      <c r="M131" s="372"/>
      <c r="N131" s="372"/>
      <c r="O131" s="268"/>
      <c r="P131" s="268"/>
      <c r="Q131" s="268"/>
      <c r="R131" s="268"/>
      <c r="S131" s="268"/>
      <c r="T131" s="268"/>
      <c r="U131" s="268"/>
      <c r="V131" s="268"/>
      <c r="W131" s="268"/>
      <c r="X131" s="268"/>
      <c r="Y131" s="268"/>
      <c r="Z131" s="80"/>
      <c r="AA131" s="62"/>
      <c r="AB131" s="50"/>
      <c r="AC131" s="50"/>
      <c r="AD131" s="50"/>
    </row>
    <row r="132" spans="1:30" outlineLevel="3" x14ac:dyDescent="0.25">
      <c r="A132" s="50"/>
      <c r="B132" s="59"/>
      <c r="C132" s="94">
        <f>INT($C$40)+3</f>
        <v>4</v>
      </c>
      <c r="D132" s="80"/>
      <c r="E132" s="75"/>
      <c r="F132" s="75"/>
      <c r="G132" s="80"/>
      <c r="H132" s="83"/>
      <c r="I132" s="83"/>
      <c r="J132" s="83"/>
      <c r="K132" s="83"/>
      <c r="L132" s="83"/>
      <c r="M132" s="83"/>
      <c r="N132" s="83"/>
      <c r="O132" s="83"/>
      <c r="P132" s="83"/>
      <c r="Q132" s="83"/>
      <c r="R132" s="83"/>
      <c r="S132" s="83"/>
      <c r="T132" s="83"/>
      <c r="U132" s="83"/>
      <c r="V132" s="83"/>
      <c r="W132" s="83"/>
      <c r="X132" s="83"/>
      <c r="Y132" s="83"/>
      <c r="Z132" s="80"/>
      <c r="AA132" s="62"/>
      <c r="AB132" s="50"/>
      <c r="AC132" s="50"/>
      <c r="AD132" s="50"/>
    </row>
    <row r="133" spans="1:30" ht="5.0999999999999996" customHeight="1" outlineLevel="3" x14ac:dyDescent="0.25">
      <c r="A133" s="50"/>
      <c r="B133" s="59"/>
      <c r="C133" s="94">
        <f>INT($C$40)+3.005</f>
        <v>4.0049999999999999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t="s">
        <v>189</v>
      </c>
      <c r="AA133" s="62"/>
      <c r="AB133" s="50"/>
      <c r="AC133" s="50"/>
      <c r="AD133" s="50"/>
    </row>
    <row r="134" spans="1:30" ht="5.0999999999999996" customHeight="1" outlineLevel="2" x14ac:dyDescent="0.25">
      <c r="A134" s="50"/>
      <c r="B134" s="59"/>
      <c r="C134" s="94">
        <f>INT($C$40)+2.005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62"/>
      <c r="AB134" s="50"/>
      <c r="AC134" s="50"/>
      <c r="AD134" s="50"/>
    </row>
    <row r="135" spans="1:30" ht="5.0999999999999996" customHeight="1" outlineLevel="1" x14ac:dyDescent="0.25">
      <c r="A135" s="50"/>
      <c r="B135" s="88"/>
      <c r="C135" s="107">
        <f>INT($C$40)+1.005</f>
        <v>2.0049999999999999</v>
      </c>
      <c r="D135" s="90"/>
      <c r="E135" s="90"/>
      <c r="F135" s="90"/>
      <c r="G135" s="90"/>
      <c r="H135" s="90"/>
      <c r="I135" s="90"/>
      <c r="J135" s="90"/>
      <c r="K135" s="90"/>
      <c r="L135" s="90"/>
      <c r="M135" s="90"/>
      <c r="N135" s="90"/>
      <c r="O135" s="90"/>
      <c r="P135" s="90"/>
      <c r="Q135" s="90"/>
      <c r="R135" s="90"/>
      <c r="S135" s="90"/>
      <c r="T135" s="90"/>
      <c r="U135" s="90"/>
      <c r="V135" s="90"/>
      <c r="W135" s="90"/>
      <c r="X135" s="90"/>
      <c r="Y135" s="90"/>
      <c r="Z135" s="90"/>
      <c r="AA135" s="91" t="s">
        <v>198</v>
      </c>
      <c r="AB135" s="50"/>
      <c r="AC135" s="50"/>
      <c r="AD135" s="50"/>
    </row>
    <row r="136" spans="1:30" ht="5.0999999999999996" customHeight="1" x14ac:dyDescent="0.25">
      <c r="A136" s="50"/>
      <c r="B136" s="92"/>
      <c r="C136" s="109">
        <f>INT($C$40)+0.005</f>
        <v>1.0049999999999999</v>
      </c>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50"/>
      <c r="AC136" s="50"/>
      <c r="AD136" s="50"/>
    </row>
    <row r="137" spans="1:30" outlineLevel="2" x14ac:dyDescent="0.25">
      <c r="A137" s="50"/>
      <c r="B137" s="50"/>
      <c r="C137" s="94">
        <f>INT($C$40)+2</f>
        <v>3</v>
      </c>
      <c r="D137" s="50"/>
      <c r="E137" s="50"/>
      <c r="F137" s="50"/>
      <c r="G137" s="50"/>
      <c r="H137" s="50"/>
      <c r="I137" s="50"/>
      <c r="J137" s="50"/>
      <c r="K137" s="50"/>
      <c r="L137" s="50"/>
      <c r="M137" s="50"/>
      <c r="N137" s="50"/>
      <c r="O137" s="50"/>
      <c r="P137" s="50"/>
      <c r="Q137" s="50"/>
      <c r="R137" s="50"/>
      <c r="S137" s="50"/>
      <c r="T137" s="50"/>
      <c r="U137" s="50"/>
      <c r="V137" s="50"/>
      <c r="W137" s="50"/>
      <c r="X137" s="50"/>
      <c r="Y137" s="50"/>
      <c r="Z137" s="50"/>
      <c r="AA137" s="50"/>
      <c r="AB137" s="50"/>
      <c r="AC137" s="50"/>
      <c r="AD137" s="50"/>
    </row>
    <row r="138" spans="1:30" x14ac:dyDescent="0.25">
      <c r="A138" s="50"/>
      <c r="B138" s="50"/>
      <c r="C138" s="51"/>
      <c r="D138" s="50"/>
      <c r="E138" s="50"/>
      <c r="F138" s="50"/>
      <c r="G138" s="50"/>
      <c r="H138" s="50"/>
      <c r="I138" s="50"/>
      <c r="J138" s="50"/>
      <c r="K138" s="50"/>
      <c r="L138" s="50"/>
      <c r="M138" s="50"/>
      <c r="N138" s="50"/>
      <c r="O138" s="50"/>
      <c r="P138" s="50"/>
      <c r="Q138" s="50"/>
      <c r="R138" s="50"/>
      <c r="S138" s="50"/>
      <c r="T138" s="50"/>
      <c r="U138" s="50"/>
      <c r="V138" s="50"/>
      <c r="W138" s="50"/>
      <c r="X138" s="50"/>
      <c r="Y138" s="50"/>
      <c r="Z138" s="50"/>
      <c r="AA138" s="50"/>
      <c r="AB138" s="50"/>
      <c r="AC138" s="50"/>
      <c r="AD138" s="50"/>
    </row>
    <row r="139" spans="1:30" x14ac:dyDescent="0.25">
      <c r="A139" s="50"/>
      <c r="B139" s="50"/>
      <c r="C139" s="51"/>
      <c r="D139" s="50"/>
      <c r="E139" s="50"/>
      <c r="F139" s="50"/>
      <c r="G139" s="50"/>
      <c r="H139" s="50"/>
      <c r="I139" s="50"/>
      <c r="J139" s="50"/>
      <c r="K139" s="50"/>
      <c r="L139" s="50"/>
      <c r="M139" s="50"/>
      <c r="N139" s="50"/>
      <c r="O139" s="50"/>
      <c r="P139" s="50"/>
      <c r="Q139" s="50"/>
      <c r="R139" s="50"/>
      <c r="S139" s="50"/>
      <c r="T139" s="50"/>
      <c r="U139" s="50"/>
      <c r="V139" s="50"/>
      <c r="W139" s="50"/>
      <c r="X139" s="50"/>
      <c r="Y139" s="50"/>
      <c r="Z139" s="50"/>
      <c r="AA139" s="50"/>
      <c r="AB139" s="50"/>
      <c r="AC139" s="50"/>
      <c r="AD139" s="50"/>
    </row>
    <row r="140" spans="1:30" x14ac:dyDescent="0.25">
      <c r="A140" s="50"/>
      <c r="B140" s="50"/>
      <c r="C140" s="51"/>
      <c r="D140" s="50"/>
      <c r="E140" s="50"/>
      <c r="F140" s="50"/>
      <c r="G140" s="50"/>
      <c r="H140" s="50"/>
      <c r="I140" s="50"/>
      <c r="J140" s="50"/>
      <c r="K140" s="50"/>
      <c r="L140" s="50"/>
      <c r="M140" s="50"/>
      <c r="N140" s="50"/>
      <c r="O140" s="50"/>
      <c r="P140" s="50"/>
      <c r="Q140" s="50"/>
      <c r="R140" s="50"/>
      <c r="S140" s="50"/>
      <c r="T140" s="50"/>
      <c r="U140" s="50"/>
      <c r="V140" s="50"/>
      <c r="W140" s="50"/>
      <c r="X140" s="50"/>
      <c r="Y140" s="50"/>
      <c r="Z140" s="50"/>
      <c r="AA140" s="50"/>
      <c r="AB140" s="50"/>
      <c r="AC140" s="50"/>
      <c r="AD140" s="50"/>
    </row>
    <row r="141" spans="1:30" x14ac:dyDescent="0.25">
      <c r="A141" s="50"/>
      <c r="B141" s="50"/>
      <c r="C141" s="51"/>
      <c r="D141" s="50"/>
      <c r="E141" s="50"/>
      <c r="F141" s="50"/>
      <c r="G141" s="50"/>
      <c r="H141" s="50"/>
      <c r="I141" s="50"/>
      <c r="J141" s="50"/>
      <c r="K141" s="50"/>
      <c r="L141" s="50"/>
      <c r="M141" s="50"/>
      <c r="N141" s="50"/>
      <c r="O141" s="50"/>
      <c r="P141" s="50"/>
      <c r="Q141" s="50"/>
      <c r="R141" s="50"/>
      <c r="S141" s="50"/>
      <c r="T141" s="50"/>
      <c r="U141" s="50"/>
      <c r="V141" s="50"/>
      <c r="W141" s="50"/>
      <c r="X141" s="50"/>
      <c r="Y141" s="50"/>
      <c r="Z141" s="50"/>
      <c r="AA141" s="50"/>
      <c r="AB141" s="50"/>
      <c r="AC141" s="50"/>
      <c r="AD141" s="50"/>
    </row>
    <row r="142" spans="1:30" x14ac:dyDescent="0.25">
      <c r="A142" s="50"/>
      <c r="B142" s="50"/>
      <c r="C142" s="51"/>
      <c r="D142" s="50"/>
      <c r="E142" s="50"/>
      <c r="F142" s="50"/>
      <c r="G142" s="50"/>
      <c r="H142" s="50"/>
      <c r="I142" s="50"/>
      <c r="J142" s="50"/>
      <c r="K142" s="50"/>
      <c r="L142" s="50"/>
      <c r="M142" s="50"/>
      <c r="N142" s="50"/>
      <c r="O142" s="50"/>
      <c r="P142" s="50"/>
      <c r="Q142" s="50"/>
      <c r="R142" s="50"/>
      <c r="S142" s="50"/>
      <c r="T142" s="50"/>
      <c r="U142" s="50"/>
      <c r="V142" s="50"/>
      <c r="W142" s="50"/>
      <c r="X142" s="50"/>
      <c r="Y142" s="50"/>
      <c r="Z142" s="50"/>
      <c r="AA142" s="50"/>
      <c r="AB142" s="50"/>
      <c r="AC142" s="50"/>
      <c r="AD142" s="50"/>
    </row>
    <row r="143" spans="1:30" x14ac:dyDescent="0.25">
      <c r="A143" s="50"/>
      <c r="B143" s="50"/>
      <c r="C143" s="51"/>
      <c r="D143" s="50"/>
      <c r="E143" s="50"/>
      <c r="F143" s="50"/>
      <c r="G143" s="50"/>
      <c r="H143" s="50"/>
      <c r="I143" s="50"/>
      <c r="J143" s="50"/>
      <c r="K143" s="50"/>
      <c r="L143" s="50"/>
      <c r="M143" s="50"/>
      <c r="N143" s="50"/>
      <c r="O143" s="50"/>
      <c r="P143" s="50"/>
      <c r="Q143" s="50"/>
      <c r="R143" s="50"/>
      <c r="S143" s="50"/>
      <c r="T143" s="50"/>
      <c r="U143" s="50"/>
      <c r="V143" s="50"/>
      <c r="W143" s="50"/>
      <c r="X143" s="50"/>
      <c r="Y143" s="50"/>
      <c r="Z143" s="50"/>
      <c r="AA143" s="50"/>
      <c r="AB143" s="50"/>
      <c r="AC143" s="50"/>
      <c r="AD143" s="50"/>
    </row>
    <row r="144" spans="1:30" x14ac:dyDescent="0.25">
      <c r="C144" s="283" t="s">
        <v>508</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2357</v>
      </c>
    </row>
    <row r="7" spans="1:5" x14ac:dyDescent="0.25">
      <c r="A7" s="3" t="s">
        <v>2358</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2021-05-25T02:21:17Z</dcterms:modified>
</cp:coreProperties>
</file>