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Michael\python\MUDAS\MUDAS 2.0\"/>
    </mc:Choice>
  </mc:AlternateContent>
  <xr:revisionPtr revIDLastSave="0" documentId="13_ncr:1_{37B28D21-6F60-45DC-AC6E-303FDF7FC188}" xr6:coauthVersionLast="45" xr6:coauthVersionMax="45" xr10:uidLastSave="{00000000-0000-0000-0000-000000000000}"/>
  <bookViews>
    <workbookView xWindow="-108" yWindow="-108" windowWidth="23256" windowHeight="12576" activeTab="4" xr2:uid="{26DC18AC-FA22-4741-8965-316F71A72BB8}"/>
  </bookViews>
  <sheets>
    <sheet name="Price" sheetId="1" r:id="rId1"/>
    <sheet name="Finance" sheetId="2" r:id="rId2"/>
    <sheet name="Feed Budget" sheetId="5" r:id="rId3"/>
    <sheet name="Sup Feed" sheetId="6" r:id="rId4"/>
    <sheet name="Crop Sim" sheetId="7" r:id="rId5"/>
    <sheet name="Mach General" sheetId="4" r:id="rId6"/>
    <sheet name="Mach 1" sheetId="3" r:id="rId7"/>
  </sheets>
  <definedNames>
    <definedName name="approx_hay_yield" localSheetId="5">'Mach General'!$B$3</definedName>
    <definedName name="cart_hay" localSheetId="0">Price!$B$26</definedName>
    <definedName name="casual_cost">Price!$B$78</definedName>
    <definedName name="casual_super">Price!$B$80</definedName>
    <definedName name="casual_workers_comp">Price!$B$82</definedName>
    <definedName name="chem_cost">'Crop Sim'!$P$43:$Q$47</definedName>
    <definedName name="clearing_value" localSheetId="6">'Mach 1'!$A$8:$B$21</definedName>
    <definedName name="contract_bail" localSheetId="0">Price!$B$24</definedName>
    <definedName name="contract_harv_cost" localSheetId="0">Price!$A$7:$B$17</definedName>
    <definedName name="contract_harv_eff" localSheetId="5">'Mach General'!$B$21</definedName>
    <definedName name="contract_harvest_speed" localSheetId="5">'Mach General'!$A$23:$B$33</definedName>
    <definedName name="contract_harvester_width" localSheetId="5">'Mach General'!$B$19</definedName>
    <definedName name="contract_mow_hay" localSheetId="0">Price!$B$22</definedName>
    <definedName name="contract_seed_cost" localSheetId="0">Price!$B$19</definedName>
    <definedName name="control_bnds">'Crop Sim'!$H$52:$L$65</definedName>
    <definedName name="credit_interest" localSheetId="1">Finance!$B$3</definedName>
    <definedName name="crp_insurance_date">Price!$B$40</definedName>
    <definedName name="debit_interest" localSheetId="1">Finance!$B$5</definedName>
    <definedName name="dep_area" localSheetId="6">'Mach 1'!$B$3</definedName>
    <definedName name="diesel" localSheetId="0">Price!$B$3</definedName>
    <definedName name="diesel_rebate" localSheetId="0">Price!$B$5</definedName>
    <definedName name="draft_seeding" localSheetId="6">'Mach 1'!$B$35</definedName>
    <definedName name="equip_insurance">Finance!$B$11</definedName>
    <definedName name="fert_cartage_cost" localSheetId="0">Price!$B$56</definedName>
    <definedName name="fert_cost" localSheetId="0">Price!$A$58:$B$65</definedName>
    <definedName name="fixed_dep" localSheetId="1">Finance!$B$8</definedName>
    <definedName name="flagfall" localSheetId="0">Price!$B$34</definedName>
    <definedName name="fuel_adj_tractor" localSheetId="6">'Mach 1'!$B$37</definedName>
    <definedName name="grain_density">'Sup Feed'!$I$26:$N$28</definedName>
    <definedName name="grain_income_date" localSheetId="0">Price!$B$36</definedName>
    <definedName name="grain_income_length" localSheetId="0">Price!$B$38</definedName>
    <definedName name="grain_price" localSheetId="0">Price!$A$42:$H$53</definedName>
    <definedName name="harv_eff" localSheetId="6">'Mach 1'!$B$65</definedName>
    <definedName name="harv_fuel_consumption" localSheetId="6">'Mach 1'!$B$61</definedName>
    <definedName name="harvest_maint" localSheetId="6">'Mach 1'!$A$79:$B$89</definedName>
    <definedName name="harvest_speed" localSheetId="6">'Mach 1'!$A$67:$B$77</definedName>
    <definedName name="harvest_yield" localSheetId="5">'Mach General'!$A$6:$B$16</definedName>
    <definedName name="harvester_width" localSheetId="6">'Mach 1'!$B$59</definedName>
    <definedName name="initial">'Crop Sim'!$H$115:$J$117</definedName>
    <definedName name="insurance_date">'Mach General'!$B$35</definedName>
    <definedName name="manager_cost">Price!$B$68</definedName>
    <definedName name="max_yield_gen">'Crop Sim'!$H$11:$I$15</definedName>
    <definedName name="max_yield_spec">'Crop Sim'!$K$11:$L$20</definedName>
    <definedName name="minroe">Finance!$B$17</definedName>
    <definedName name="oil_grease_factor_harv" localSheetId="6">'Mach 1'!$B$63</definedName>
    <definedName name="oil_grease_factor_tractor" localSheetId="6">'Mach 1'!$B$24</definedName>
    <definedName name="opportunity_cost_capital">Finance!$B$14</definedName>
    <definedName name="pasture_control">'Crop Sim'!$H$151:$L$168</definedName>
    <definedName name="permanent_cost">Price!$B$70</definedName>
    <definedName name="permanent_ls_leave">Price!$B$76</definedName>
    <definedName name="permanent_super">Price!$B$72</definedName>
    <definedName name="permanent_workers_comp">Price!$B$74</definedName>
    <definedName name="repair_maint_factor_tractor" localSheetId="6">'Mach 1'!$B$26</definedName>
    <definedName name="ria" localSheetId="2">'Feed Budget'!$H$3</definedName>
    <definedName name="rib" localSheetId="2">'Feed Budget'!$H$5</definedName>
    <definedName name="rid" localSheetId="2">'Feed Budget'!$H$13</definedName>
    <definedName name="rig" localSheetId="2">'Feed Budget'!$H$11</definedName>
    <definedName name="rih" localSheetId="2">'Feed Budget'!$H$9</definedName>
    <definedName name="rik" localSheetId="2">'Feed Budget'!$H$7</definedName>
    <definedName name="seed_set">'Crop Sim'!$M$133:$O$135</definedName>
    <definedName name="seedbank_value">'Crop Sim'!$H$133:$J$135</definedName>
    <definedName name="seeder_base_crop" localSheetId="6">'Mach 1'!#REF!</definedName>
    <definedName name="seeder_speed_base" localSheetId="6">'Mach 1'!$B$33</definedName>
    <definedName name="seeder_speed_crop_adj" localSheetId="6">'Mach 1'!$A$41:$B$56</definedName>
    <definedName name="seeder_width" localSheetId="6">'Mach 1'!$B$29</definedName>
    <definedName name="seeding_eff" localSheetId="6">'Mach 1'!$B$31</definedName>
    <definedName name="seeds_soften">'Crop Sim'!$R$133:$T$134</definedName>
    <definedName name="sprayer_eff" localSheetId="6">'Mach 1'!$B$96</definedName>
    <definedName name="sprayer_fuel_consumption" localSheetId="6">'Mach 1'!$B$98</definedName>
    <definedName name="sprayer_maint" localSheetId="6">'Mach 1'!$B$100</definedName>
    <definedName name="sprayer_speed" localSheetId="6">'Mach 1'!$B$94</definedName>
    <definedName name="sprayer_width" localSheetId="6">'Mach 1'!$B$92</definedName>
    <definedName name="spreader_cap" localSheetId="6">'Mach 1'!$B$114</definedName>
    <definedName name="spreader_eff" localSheetId="6">'Mach 1'!$B$120</definedName>
    <definedName name="spreader_fuel" localSheetId="6">'Mach 1'!$B$103</definedName>
    <definedName name="spreader_maint" localSheetId="6">'Mach 1'!$B$122</definedName>
    <definedName name="spreader_speed" localSheetId="6">'Mach 1'!$B$118</definedName>
    <definedName name="spreader_width" localSheetId="6">'Mach 1'!$A$105:$B$112</definedName>
    <definedName name="stubble_fuel_consumption" localSheetId="6">'Mach 1'!$B$125</definedName>
    <definedName name="stubble_maint" localSheetId="6">'Mach 1'!$B$127</definedName>
    <definedName name="sup_cartage">Price!$B$29</definedName>
    <definedName name="sup_feed">'Mach 1'!$A$130:$C$135</definedName>
    <definedName name="sup_md_vol">'Sup Feed'!$I$10:$N$14</definedName>
    <definedName name="sup_transaction">Price!$B$31</definedName>
    <definedName name="tillage_maint" localSheetId="6">'Mach 1'!$B$39</definedName>
    <definedName name="time_fill_spreader" localSheetId="6">'Mach 1'!$B$116</definedName>
    <definedName name="variable_dep" localSheetId="1">Finance!#REF!</definedName>
    <definedName name="variable_dep" localSheetId="6">'Mach 1'!$B$5</definedName>
    <definedName name="weed_params">'Crop Sim'!$H$43:$N$47</definedName>
    <definedName name="weed_seed_germ">'Crop Sim'!$L$115:$N$117</definedName>
    <definedName name="yield_params">'Crop Sim'!$H$81:$L$94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6" i="7" l="1"/>
  <c r="L94" i="7"/>
  <c r="K94" i="7"/>
  <c r="J94" i="7"/>
  <c r="I94" i="7"/>
  <c r="L93" i="7"/>
  <c r="K93" i="7"/>
  <c r="J93" i="7"/>
  <c r="I93" i="7"/>
  <c r="L92" i="7"/>
  <c r="K92" i="7"/>
  <c r="J92" i="7"/>
  <c r="I92" i="7"/>
  <c r="L91" i="7"/>
  <c r="K91" i="7"/>
  <c r="J91" i="7"/>
  <c r="I91" i="7"/>
  <c r="L90" i="7"/>
  <c r="K90" i="7"/>
  <c r="J90" i="7"/>
  <c r="I90" i="7"/>
  <c r="L89" i="7"/>
  <c r="K89" i="7"/>
  <c r="J89" i="7"/>
  <c r="I89" i="7"/>
  <c r="L88" i="7"/>
  <c r="K88" i="7"/>
  <c r="J88" i="7"/>
  <c r="I88" i="7"/>
  <c r="L87" i="7"/>
  <c r="K87" i="7"/>
  <c r="J87" i="7"/>
  <c r="I87" i="7"/>
  <c r="L86" i="7"/>
  <c r="K86" i="7"/>
  <c r="J86" i="7"/>
  <c r="J58" i="7"/>
  <c r="K58" i="7"/>
  <c r="L58" i="7"/>
  <c r="J59" i="7"/>
  <c r="K59" i="7"/>
  <c r="L59" i="7"/>
  <c r="J60" i="7"/>
  <c r="K60" i="7"/>
  <c r="L60" i="7"/>
  <c r="J61" i="7"/>
  <c r="K61" i="7"/>
  <c r="L61" i="7"/>
  <c r="J62" i="7"/>
  <c r="K62" i="7"/>
  <c r="L62" i="7"/>
  <c r="J63" i="7"/>
  <c r="K63" i="7"/>
  <c r="L63" i="7"/>
  <c r="J64" i="7"/>
  <c r="K64" i="7"/>
  <c r="L64" i="7"/>
  <c r="J65" i="7"/>
  <c r="K65" i="7"/>
  <c r="L65" i="7"/>
  <c r="I65" i="7"/>
  <c r="I64" i="7"/>
  <c r="I63" i="7"/>
  <c r="I62" i="7"/>
  <c r="I61" i="7"/>
  <c r="I60" i="7"/>
  <c r="I59" i="7"/>
  <c r="I58" i="7"/>
  <c r="I57" i="7"/>
  <c r="I12" i="7"/>
  <c r="I13" i="7"/>
  <c r="I14" i="7"/>
  <c r="I15" i="7"/>
  <c r="J57" i="7"/>
  <c r="K57" i="7"/>
  <c r="L57" i="7"/>
  <c r="G30" i="7"/>
  <c r="I52" i="7" a="1"/>
  <c r="I52" i="7" s="1"/>
  <c r="H55" i="7"/>
  <c r="H56" i="7"/>
  <c r="G139" i="7" l="1"/>
  <c r="G173" i="7" l="1"/>
  <c r="G69" i="7"/>
  <c r="G121" i="7" l="1"/>
  <c r="G103" i="7"/>
  <c r="G31" i="6" l="1"/>
  <c r="G17" i="6"/>
  <c r="H46" i="1" l="1"/>
  <c r="H52" i="1"/>
  <c r="H53" i="1"/>
  <c r="H47" i="1"/>
  <c r="H51" i="1"/>
  <c r="H50" i="1"/>
  <c r="H49" i="1"/>
  <c r="H48" i="1"/>
  <c r="H45" i="1"/>
  <c r="H44" i="1"/>
  <c r="H43" i="1"/>
  <c r="E43" i="1" l="1"/>
  <c r="E44" i="1"/>
  <c r="E45" i="1"/>
  <c r="E46" i="1"/>
  <c r="E47" i="1"/>
  <c r="E48" i="1"/>
  <c r="E49" i="1"/>
  <c r="E50" i="1"/>
  <c r="E51" i="1"/>
  <c r="E52" i="1"/>
  <c r="E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7" authorId="0" shapeId="0" xr:uid="{DF18B245-D438-41C3-B575-081F7DB8D60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Needs to be calibrated to contract harv size and speed (mach general sheet)</t>
        </r>
      </text>
    </comment>
    <comment ref="A22" authorId="0" shapeId="0" xr:uid="{90F91DF0-E73E-4757-88C6-DBE8638B3331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Calibrated to the approx hay yield in mach general sheet</t>
        </r>
      </text>
    </comment>
    <comment ref="A29" authorId="0" shapeId="0" xr:uid="{CEB61729-00B6-499B-865A-E27FA99795B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cartage cost from a neighbour when buying sup feed ($/t)</t>
        </r>
      </text>
    </comment>
    <comment ref="A31" authorId="0" shapeId="0" xr:uid="{FA6C6E15-83F4-4AE8-A8CF-15029B1A29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transaction cost $/t incured when purchasing grain from neighbour for sup feeding</t>
        </r>
      </text>
    </comment>
    <comment ref="A34" authorId="0" shapeId="0" xr:uid="{FB43B3C4-3E5F-4538-B4DD-6D67661C259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A36" authorId="0" shapeId="0" xr:uid="{312CAC5D-CFCD-42F2-9462-43E28E24E6F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for cash period allocation
used for the allocation of buying grain for sup feed as welll</t>
        </r>
      </text>
    </comment>
    <comment ref="A38" authorId="0" shapeId="0" xr:uid="{F82278D8-E513-428A-8E30-3FB36292622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you can increase this if you want cashflow over multiple periods, ie if you wanted income in jan</t>
        </r>
      </text>
    </comment>
    <comment ref="A40" authorId="0" shapeId="0" xr:uid="{866957A5-947F-4D3A-AA52-98FF53EFB71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date when crop insurance is paid</t>
        </r>
      </text>
    </comment>
    <comment ref="C42" authorId="0" shapeId="0" xr:uid="{9D6EEDD7-6AB3-4544-8B80-9F0128913CF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need a price here so model can't buy seconds for free</t>
        </r>
      </text>
    </comment>
    <comment ref="F42" authorId="0" shapeId="0" xr:uid="{AADA8BF6-3C74-42A3-89A9-C83C5209950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cost for road cartage ($/km/t) - driven by desiel price (should note down the desiel price when calibrating)     </t>
        </r>
      </text>
    </comment>
    <comment ref="G42" authorId="0" shapeId="0" xr:uid="{AA76DADF-BBD9-4AA9-8375-76B8BFDBE1E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cbh fees &amp; gov levy ($/t) - updated 2019 using cbh data - this number includes; receical fees, BAMA fee and Canola testing fee. Gov levies also included - I have added some info I found online to the calabration section of dropbox</t>
        </r>
      </text>
    </comment>
    <comment ref="H42" authorId="0" shapeId="0" xr:uid="{4FB247CF-E152-434A-876A-FF5F0ADAA4D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%
includes 5% stamp duty</t>
        </r>
      </text>
    </comment>
    <comment ref="A56" authorId="0" shapeId="0" xr:uid="{A067DE07-A282-4047-AC13-801EB51C2DD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B58" authorId="0" shapeId="0" xr:uid="{AC27F3B8-73DE-4D0D-B21B-28C220A98A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A68" authorId="0" shapeId="0" xr:uid="{387FDAF3-8781-41B0-A9D1-44EF1815967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$/yr</t>
        </r>
      </text>
    </comment>
    <comment ref="A70" authorId="0" shapeId="0" xr:uid="{2FAFB650-F4A0-43AA-A1A4-FD1CE25983D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$/yr
before super</t>
        </r>
      </text>
    </comment>
    <comment ref="A76" authorId="0" shapeId="0" xr:uid="{04D6553C-E8DC-4A56-AAAA-8F71B24DF40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LS leave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G3" authorId="0" shapeId="0" xr:uid="{65FB491D-FBC4-4622-9AD5-102176C7868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Exponential coefficient for rate of eating</t>
        </r>
      </text>
    </comment>
    <comment ref="G5" authorId="0" shapeId="0" xr:uid="{EE45B148-27DF-494E-A581-EDAF0BCAD8F1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Multiplier for time spent eating</t>
        </r>
      </text>
    </comment>
    <comment ref="G7" authorId="0" shapeId="0" xr:uid="{BBBC8DDA-9EB5-4A78-AA8B-A714B120F5A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Expontential coefficient for time spent eating</t>
        </r>
      </text>
    </comment>
    <comment ref="G9" authorId="0" shapeId="0" xr:uid="{70E7D073-EB49-4E92-863F-C33E4291D30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Coefficient to alter sensitivity to dmd for introduced and native species.</t>
        </r>
      </text>
    </comment>
    <comment ref="G11" authorId="0" shapeId="0" xr:uid="{C06B083F-7BA6-4C07-97C8-C57DA19E1E4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Multiplier for impact of proportion of legume</t>
        </r>
      </text>
    </comment>
    <comment ref="G13" authorId="0" shapeId="0" xr:uid="{6EADF2AF-64EC-4DE3-954A-3622C455C08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Digestability for max intake.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I27" authorId="0" shapeId="0" xr:uid="{3DC02098-1628-4880-9C5F-57BC4ABDAA2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used to match up values from above</t>
        </r>
      </text>
    </comment>
    <comment ref="I28" authorId="0" shapeId="0" xr:uid="{76302044-C55B-483C-9985-192E6879EAE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Conversion Factor from m3 to t</t>
        </r>
      </text>
    </comment>
    <comment ref="N28" authorId="0" shapeId="0" xr:uid="{C3DF5EF6-5F7E-41B0-9113-E06058B6E13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already in t from above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I11" authorId="0" shapeId="0" xr:uid="{F10CB074-2A59-4D86-BE88-B72E738E260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max yield with 0 of each statevariable
</t>
        </r>
      </text>
    </comment>
    <comment ref="H12" authorId="0" shapeId="0" xr:uid="{9BB60A55-9633-4BA6-B52C-10AB1084424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maybe OF and hay should be split from cereal sometime. Or at least add something in python that alters hay and OF effect on seed bank</t>
        </r>
      </text>
    </comment>
    <comment ref="I43" authorId="0" shapeId="0" xr:uid="{2C0F38CB-B265-43EB-B8B0-C491867401F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midpoint</t>
        </r>
      </text>
    </comment>
    <comment ref="J43" authorId="0" shapeId="0" xr:uid="{C1F35A95-FBAF-4ECB-94E2-6716733D65A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slope/ rate of change</t>
        </r>
      </text>
    </comment>
    <comment ref="K43" authorId="0" shapeId="0" xr:uid="{B9A89D9B-EA41-4A1F-B11D-6BB7412BA7E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max proportion of weeds remaining at a high level of the control
</t>
        </r>
      </text>
    </comment>
    <comment ref="Q43" authorId="0" shapeId="0" xr:uid="{1D1F8B38-B59B-41EE-B631-47841787B5BA}">
      <text>
        <r>
          <rPr>
            <b/>
            <sz val="9"/>
            <color indexed="81"/>
            <rFont val="Tahoma"/>
            <charset val="1"/>
          </rPr>
          <t>Michael Young:</t>
        </r>
        <r>
          <rPr>
            <sz val="9"/>
            <color indexed="81"/>
            <rFont val="Tahoma"/>
            <charset val="1"/>
          </rPr>
          <t xml:space="preserve">
cost $/L of herbicide</t>
        </r>
      </text>
    </comment>
    <comment ref="G52" authorId="0" shapeId="0" xr:uid="{FBA2DEFF-2D1E-4144-97AE-AE4D5B41819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used to bound the amount of chemical alloud for a given landuse</t>
        </r>
      </text>
    </comment>
    <comment ref="H82" authorId="0" shapeId="0" xr:uid="{3A53B8D5-5083-4D1B-A3BB-B8CE76BF7EE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maybe OF and hay should be split from cereal sometime. Or at least add something in python that alters hay and OF effect on seed bank</t>
        </r>
      </text>
    </comment>
    <comment ref="H116" authorId="0" shapeId="0" xr:uid="{B2F3586E-B307-4006-9D69-F86FA691A27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seeds per meter square.
</t>
        </r>
      </text>
    </comment>
    <comment ref="L116" authorId="0" shapeId="0" xr:uid="{E9D1AD7F-76FF-408C-BDF8-ED34F4D98D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proportion of seeds that will germinate </t>
        </r>
      </text>
    </comment>
    <comment ref="H134" authorId="0" shapeId="0" xr:uid="{71D2110B-7BF2-4EED-A041-724EE8975FC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value placed on each seed. Used to represent the fact that seed bank is bad, ie a higher value is required for longer term crop phases.
</t>
        </r>
      </text>
    </comment>
    <comment ref="M134" authorId="0" shapeId="0" xr:uid="{4089D8FC-4385-45DD-BA1A-55E074B907A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seeds set per plant</t>
        </r>
      </text>
    </comment>
    <comment ref="H151" authorId="0" shapeId="0" xr:uid="{B0951803-86D8-4AA0-A24D-A6E6EB83DF04}">
      <text>
        <r>
          <rPr>
            <b/>
            <sz val="9"/>
            <color indexed="81"/>
            <rFont val="Tahoma"/>
            <charset val="1"/>
          </rPr>
          <t>Michael Young:</t>
        </r>
        <r>
          <rPr>
            <sz val="9"/>
            <color indexed="81"/>
            <rFont val="Tahoma"/>
            <charset val="1"/>
          </rPr>
          <t xml:space="preserve">
Shouldn't need little letters because there is not generalisation - except for lucrene and tedera resown, but for consistencey I have just used capitals. </t>
        </r>
      </text>
    </comment>
    <comment ref="H152" authorId="0" shapeId="0" xr:uid="{4E18A720-7C56-4C1A-88A3-B354E1819B4E}">
      <text>
        <r>
          <rPr>
            <b/>
            <sz val="9"/>
            <color indexed="81"/>
            <rFont val="Tahoma"/>
            <charset val="1"/>
          </rPr>
          <t>Michael Young:</t>
        </r>
        <r>
          <rPr>
            <sz val="9"/>
            <color indexed="81"/>
            <rFont val="Tahoma"/>
            <charset val="1"/>
          </rPr>
          <t xml:space="preserve">
Annual special - ie the set only contains A and 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3" authorId="0" shapeId="0" xr:uid="{CAED6C43-0444-4DB1-96AB-80B613C18A0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used to calibrate contract hay mowing price </t>
        </r>
      </text>
    </comment>
    <comment ref="A6" authorId="0" shapeId="0" xr:uid="{75EA64EF-7BBD-4479-A80A-FE0266829E9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crop yields that harverster speed is calibrated to (these should just be approx). Used to calc the t/hr harvested for own harv and contract</t>
        </r>
      </text>
    </comment>
    <comment ref="A18" authorId="0" shapeId="0" xr:uid="{94CD2613-4C0E-4578-A436-C34E827BBAB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yes these inputs may vary slightly between property but I suspect they wouldn't get changed because they are low priority so that’s why they are here</t>
        </r>
      </text>
    </comment>
    <comment ref="A23" authorId="0" shapeId="0" xr:uid="{90BB259D-A774-471C-98EA-3AA91E04E59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contract harvester speed calibrated to the aprox yields above (km/hr)</t>
        </r>
      </text>
    </comment>
    <comment ref="A35" authorId="0" shapeId="0" xr:uid="{05C603B3-DB35-4092-8F2F-DCC28789626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date when mach insurance is paid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3" authorId="0" shapeId="0" xr:uid="{AAFD58D5-AE8A-4CCB-9657-C9B138C0F60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area for calibration below</t>
        </r>
      </text>
    </comment>
    <comment ref="A5" authorId="0" shapeId="0" xr:uid="{49988409-CB7B-4AAB-881C-66DDB967620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This is the precent decrease in machine sale value if 1000ha is put to crop. (Dep'n of crop gear with x ha of farm sown to crop)</t>
        </r>
      </text>
    </comment>
    <comment ref="A7" authorId="0" shapeId="0" xr:uid="{75B41F1E-D403-4019-B673-4A0756FF073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sale value - used to calc depreciation</t>
        </r>
      </text>
    </comment>
    <comment ref="A9" authorId="0" shapeId="0" xr:uid="{B1CD0B29-B678-4B5A-AA05-C495717C863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main seeding tractor</t>
        </r>
      </text>
    </comment>
    <comment ref="A18" authorId="0" shapeId="0" xr:uid="{2E8F9219-EF4F-48DB-BEAB-A7DDA35A352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silo and feild bins (doesn't include  sheep feed storage - cost calculated elsewhere)</t>
        </r>
      </text>
    </comment>
    <comment ref="A20" authorId="0" shapeId="0" xr:uid="{D1EE20E3-0899-4EB4-8B3A-EBF28636B90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all other tractors on farm</t>
        </r>
      </text>
    </comment>
    <comment ref="A21" authorId="0" shapeId="0" xr:uid="{B837A070-290A-48FE-A9F1-FF65B147DD8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all other miscellaneous stuff on farm</t>
        </r>
      </text>
    </comment>
    <comment ref="A24" authorId="0" shapeId="0" xr:uid="{88E31DB9-DA47-4E21-BBD8-CD082FA0D08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oil &amp; grease factor, means for every dolar of fuel used $0.3 of oil and grease are used.</t>
        </r>
      </text>
    </comment>
    <comment ref="A26" authorId="0" shapeId="0" xr:uid="{E2D5BC6F-CCAD-4F63-8FF3-AA1DB42A285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repairs &amp; maintainance factor, means for every dolar of fuel used $x of repairs and maint costs are used.
Ie r&amp;m factor of 1.25 means;  for every dolar of fuel used $1.25 of repairs and maint costs are used  </t>
        </r>
      </text>
    </comment>
    <comment ref="A29" authorId="0" shapeId="0" xr:uid="{8508D24F-9890-44FB-AEA6-F6DFD7537CC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seeder width (m)</t>
        </r>
      </text>
    </comment>
    <comment ref="A31" authorId="0" shapeId="0" xr:uid="{61C90CFE-2D29-4907-B6CD-9319DAACEBD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seeding paddock efficiency </t>
        </r>
      </text>
    </comment>
    <comment ref="A33" authorId="0" shapeId="0" xr:uid="{A65873CF-555B-4A86-994C-DC10556614E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Speed of seeding wheat on loamy sand, with granite outcropping. Whitegum is a common tree (this is lmu 5 for gsm)
different lmus are adjusted for in the property.xlsx
different crops are adjusted for below</t>
        </r>
      </text>
    </comment>
    <comment ref="A35" authorId="0" shapeId="0" xr:uid="{CF28C5E3-D67E-4632-8284-686686CDBFB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draft on base lmu (kN/m) - this is used to calc fuel use for seeding (maybe its easier to just input fuel use?)
calibrated to base soil; loamy sand, with granite outcropping. Whitegum is a common tree 
Lmu adjustment factors in property.xlsx</t>
        </r>
      </text>
    </comment>
    <comment ref="A37" authorId="0" shapeId="0" xr:uid="{FF459000-A9AD-4E46-98CA-51609703555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draft fuel adj factor for tractors (to go with draft when calculating fuel use for seeding)
ie 5 kN of draft requires 5*1.08 letres of fuel
</t>
        </r>
      </text>
    </comment>
    <comment ref="A39" authorId="0" shapeId="0" xr:uid="{06A5A63E-B372-4BF7-8C8B-09E9186996A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tillage gear r&amp;m on base lmu ($/ha)
calibrated to the base soil loamy sand, with granite outcropping. Whitegum is a common tree 
Lmu adjustment factors in property.xlsx</t>
        </r>
      </text>
    </comment>
    <comment ref="A41" authorId="0" shapeId="0" xr:uid="{F5C1B9DC-66F6-4DF8-8092-3844E8687AA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seeding speed of other crops relative to wheat (wheat should be 1)
</t>
        </r>
      </text>
    </comment>
    <comment ref="A59" authorId="0" shapeId="0" xr:uid="{EB3EC863-815A-4F07-ADF1-BACEDBEA528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width (m)</t>
        </r>
      </text>
    </comment>
    <comment ref="A61" authorId="0" shapeId="0" xr:uid="{3377AFBB-BAF8-4184-9D43-0D43F3CF0BC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fuel used per hour</t>
        </r>
      </text>
    </comment>
    <comment ref="B61" authorId="0" shapeId="0" xr:uid="{8F650DD9-B6D6-4B19-A197-CD333C81537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calibrated 19/1/20 based on a paper I found online (saved in dropbox)
The paper had results for L/ha so I converted to L/hr using the harvest rate in midas</t>
        </r>
      </text>
    </comment>
    <comment ref="A63" authorId="0" shapeId="0" xr:uid="{1F923DBF-9E7F-4464-8708-2B0AF1340A7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oil &amp; grease factor, means for every litre of fuel used $0.3 of oil and grease are use</t>
        </r>
      </text>
    </comment>
    <comment ref="A65" authorId="0" shapeId="0" xr:uid="{925041D9-BB4A-4730-BA16-A60ED3E4909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paddok efficieny of own harvesting</t>
        </r>
      </text>
    </comment>
    <comment ref="A67" authorId="0" shapeId="0" xr:uid="{83C78BD9-1F45-41C1-83A8-FF872B400F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speed - calibrated to the aprox harv yields (mach general sheet) 
km/h</t>
        </r>
      </text>
    </comment>
    <comment ref="A79" authorId="0" shapeId="0" xr:uid="{03C07A35-AAEB-46EF-9545-55B9E522D2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maint - calibrated to the aprox harv yields (mach general sheet)
$/hr</t>
        </r>
      </text>
    </comment>
    <comment ref="A92" authorId="0" shapeId="0" xr:uid="{821E0CE2-6A9B-42C2-9F86-0C81A466AB8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width of boom (m) </t>
        </r>
      </text>
    </comment>
    <comment ref="A94" authorId="0" shapeId="0" xr:uid="{D25B8429-9410-44C7-8574-A6DC0E08A45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speed of spraying (km/hr)</t>
        </r>
      </text>
    </comment>
    <comment ref="A96" authorId="0" shapeId="0" xr:uid="{BB9ACD3C-8B60-44E6-911C-6ADC9B17BEE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spraying paddock efficiency </t>
        </r>
      </text>
    </comment>
    <comment ref="A98" authorId="0" shapeId="0" xr:uid="{8AE1C4AE-C9A6-42B8-87F4-4B73EC5E1B5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litres per ha (either tractor or sprayer itself if self propelled)</t>
        </r>
      </text>
    </comment>
    <comment ref="A100" authorId="0" shapeId="0" xr:uid="{64BD9D49-D5FD-46A7-90EB-ABA6BC4DD5B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sprayer repairs and maint $/ha</t>
        </r>
      </text>
    </comment>
    <comment ref="A103" authorId="0" shapeId="0" xr:uid="{B3CC4513-8BFF-4910-ABF7-F746405E57E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fuel use per hr (L/hr)</t>
        </r>
      </text>
    </comment>
    <comment ref="A105" authorId="0" shapeId="0" xr:uid="{4922BC00-7562-4251-AF4D-B71E622B07C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width of spreader for different ferts (m) - needs to be calibrated 
ferts applied at seeding only ie agflow not included</t>
        </r>
      </text>
    </comment>
    <comment ref="A114" authorId="0" shapeId="0" xr:uid="{22E62F09-30E0-4CD0-81DE-F02394555AD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capacity (m3)</t>
        </r>
      </text>
    </comment>
    <comment ref="A116" authorId="0" shapeId="0" xr:uid="{AF9CD173-26D1-4803-84AA-A1C88C31B99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time taken to fill (hr)</t>
        </r>
      </text>
    </comment>
    <comment ref="A118" authorId="0" shapeId="0" xr:uid="{B466F8A9-62FF-4035-B41F-6123131A64B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speed km/hr</t>
        </r>
      </text>
    </comment>
    <comment ref="A120" authorId="0" shapeId="0" xr:uid="{D36EEB6F-4421-421C-BD2B-38C8EED8032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paddock efficiency </t>
        </r>
      </text>
    </comment>
    <comment ref="A122" authorId="0" shapeId="0" xr:uid="{476F3EA8-18FE-4BF1-857E-DB0233D5DFA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fert spreder repairs and maint $/hr (doesn't include tractor, that is recorded in the tractor section)</t>
        </r>
      </text>
    </comment>
    <comment ref="A125" authorId="0" shapeId="0" xr:uid="{9163A97B-97F8-4781-A636-98B9A4B8C98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litres per ha (tractor)</t>
        </r>
      </text>
    </comment>
    <comment ref="A127" authorId="0" shapeId="0" xr:uid="{30ECEA2E-A5CE-459D-8EC2-C4E59BCFCA9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stubble handeler repairs and maint $/ha (doesn't include tractor, that is recorded in the tractor section)</t>
        </r>
      </text>
    </comment>
    <comment ref="B130" authorId="0" shapeId="0" xr:uid="{115DEECC-C4B6-40BD-AC87-F415E26BB0B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r&amp;m</t>
        </r>
      </text>
    </comment>
    <comment ref="C130" authorId="0" shapeId="0" xr:uid="{735B890C-028D-403F-91EB-7DDBBB95923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L/t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<sst xmlns="http://schemas.openxmlformats.org/spreadsheetml/2006/main" count="406" uniqueCount="222">
  <si>
    <t>Machinery</t>
  </si>
  <si>
    <t>diesel</t>
  </si>
  <si>
    <t>$/l</t>
  </si>
  <si>
    <t>diesel_rebate</t>
  </si>
  <si>
    <t>b</t>
  </si>
  <si>
    <t>w</t>
  </si>
  <si>
    <t>o</t>
  </si>
  <si>
    <t>l</t>
  </si>
  <si>
    <t>z</t>
  </si>
  <si>
    <t>r</t>
  </si>
  <si>
    <t>f</t>
  </si>
  <si>
    <t>Contract harvest cost</t>
  </si>
  <si>
    <t>Contract seed cost</t>
  </si>
  <si>
    <t>$/ha</t>
  </si>
  <si>
    <t>contract mow hay</t>
  </si>
  <si>
    <t>contract bail</t>
  </si>
  <si>
    <t>cart hay</t>
  </si>
  <si>
    <t>$/t</t>
  </si>
  <si>
    <t>Hay making - mow/condition/rake, bail and cart</t>
  </si>
  <si>
    <t>Interest rates</t>
  </si>
  <si>
    <t>debit interest</t>
  </si>
  <si>
    <t>credit interest</t>
  </si>
  <si>
    <t>Depriceation rates</t>
  </si>
  <si>
    <t>variable dep</t>
  </si>
  <si>
    <t>fixed dep</t>
  </si>
  <si>
    <t>dep area</t>
  </si>
  <si>
    <t>ha</t>
  </si>
  <si>
    <t>Tractor</t>
  </si>
  <si>
    <t>tractor</t>
  </si>
  <si>
    <t>seeder</t>
  </si>
  <si>
    <t>harvester</t>
  </si>
  <si>
    <t>sprayer</t>
  </si>
  <si>
    <t>spreader</t>
  </si>
  <si>
    <t>stubble handler</t>
  </si>
  <si>
    <t>loader</t>
  </si>
  <si>
    <t>fert shed</t>
  </si>
  <si>
    <t>truck</t>
  </si>
  <si>
    <t>silo</t>
  </si>
  <si>
    <t>auger</t>
  </si>
  <si>
    <t>other tractors</t>
  </si>
  <si>
    <t>other</t>
  </si>
  <si>
    <t>oil_grease_factor_tractor</t>
  </si>
  <si>
    <t>repair_maint_factor_tractor</t>
  </si>
  <si>
    <t>Seeder</t>
  </si>
  <si>
    <t>seeder_width</t>
  </si>
  <si>
    <t>seeding_eff</t>
  </si>
  <si>
    <t>Variable dep</t>
  </si>
  <si>
    <t>Clearing value</t>
  </si>
  <si>
    <t>harvest_yield</t>
  </si>
  <si>
    <t>Harverster</t>
  </si>
  <si>
    <t>harvester_width</t>
  </si>
  <si>
    <t>harv_fuel_consumption</t>
  </si>
  <si>
    <t>oil_grease_factor_harv</t>
  </si>
  <si>
    <t>harvest_speed</t>
  </si>
  <si>
    <t>harvest_maint</t>
  </si>
  <si>
    <t>Sprayer</t>
  </si>
  <si>
    <t>sprayer_width</t>
  </si>
  <si>
    <t>sprayer_speed</t>
  </si>
  <si>
    <t>sprayer_eff</t>
  </si>
  <si>
    <t>sprayer_fuel_consumption</t>
  </si>
  <si>
    <t>sprayer_maint</t>
  </si>
  <si>
    <t>Spreader</t>
  </si>
  <si>
    <t>spreader_fuel</t>
  </si>
  <si>
    <t>spreader_width</t>
  </si>
  <si>
    <t>ureamop</t>
  </si>
  <si>
    <t>ns</t>
  </si>
  <si>
    <t>urea</t>
  </si>
  <si>
    <t>super</t>
  </si>
  <si>
    <t>mop</t>
  </si>
  <si>
    <t>lime</t>
  </si>
  <si>
    <t>spreader_cap</t>
  </si>
  <si>
    <t>time_fill_spreader</t>
  </si>
  <si>
    <t>spreader_speed</t>
  </si>
  <si>
    <t>spreader_eff</t>
  </si>
  <si>
    <t>spreader_maint</t>
  </si>
  <si>
    <t>Stubble handler</t>
  </si>
  <si>
    <t>stubble_fuel_consumption</t>
  </si>
  <si>
    <t>stubble_maint</t>
  </si>
  <si>
    <t>seeder_speed_base</t>
  </si>
  <si>
    <t>seeder_speed_crop_adj</t>
  </si>
  <si>
    <t>tillage_maint</t>
  </si>
  <si>
    <t>fuel_adj_tractor</t>
  </si>
  <si>
    <t>draft_seeding</t>
  </si>
  <si>
    <t>Contract Harvesting</t>
  </si>
  <si>
    <t>contract_harvester_width</t>
  </si>
  <si>
    <t>contract_harvest_speed</t>
  </si>
  <si>
    <t>Harvest</t>
  </si>
  <si>
    <t>harv_eff</t>
  </si>
  <si>
    <t>contract_harv_eff</t>
  </si>
  <si>
    <t>Hay</t>
  </si>
  <si>
    <t>approx_hay_yield</t>
  </si>
  <si>
    <t>Crop</t>
  </si>
  <si>
    <t>grain price</t>
  </si>
  <si>
    <t>firsts</t>
  </si>
  <si>
    <t>seconds</t>
  </si>
  <si>
    <t>h</t>
  </si>
  <si>
    <t>i</t>
  </si>
  <si>
    <t>k</t>
  </si>
  <si>
    <t>v</t>
  </si>
  <si>
    <t>prop_firsts</t>
  </si>
  <si>
    <t>prop_seconds</t>
  </si>
  <si>
    <t>cartage_km_cost</t>
  </si>
  <si>
    <t>grain_tolls</t>
  </si>
  <si>
    <t>Flagfall</t>
  </si>
  <si>
    <t>grain income date</t>
  </si>
  <si>
    <t>grain income length</t>
  </si>
  <si>
    <t>rib</t>
  </si>
  <si>
    <t>rik</t>
  </si>
  <si>
    <t>rih</t>
  </si>
  <si>
    <t>rig</t>
  </si>
  <si>
    <t>rid</t>
  </si>
  <si>
    <t>Standard feed budgeting coefficients</t>
  </si>
  <si>
    <t>ria</t>
  </si>
  <si>
    <t>fertiliser</t>
  </si>
  <si>
    <t>cost</t>
  </si>
  <si>
    <t>agflow</t>
  </si>
  <si>
    <t>Fertiliser</t>
  </si>
  <si>
    <t>fert cartage cost</t>
  </si>
  <si>
    <t>item</t>
  </si>
  <si>
    <t>value</t>
  </si>
  <si>
    <t>of</t>
  </si>
  <si>
    <t>insurance</t>
  </si>
  <si>
    <t>Labour</t>
  </si>
  <si>
    <t>manager_cost</t>
  </si>
  <si>
    <t>permanent_cost</t>
  </si>
  <si>
    <t>permanent_super</t>
  </si>
  <si>
    <t>permanent_workers_comp</t>
  </si>
  <si>
    <t>permanent_ls_leave</t>
  </si>
  <si>
    <t>casual_cost</t>
  </si>
  <si>
    <t>casual_super</t>
  </si>
  <si>
    <t>casual_workers_comp</t>
  </si>
  <si>
    <t>annual</t>
  </si>
  <si>
    <t>tedera</t>
  </si>
  <si>
    <t>lucerne</t>
  </si>
  <si>
    <t>insurance date</t>
  </si>
  <si>
    <t>Sheep Feeding</t>
  </si>
  <si>
    <t>Transaction cost from neighbour</t>
  </si>
  <si>
    <t>Cartage from neighbour</t>
  </si>
  <si>
    <t>Sup</t>
  </si>
  <si>
    <t>Equipment insrance rate</t>
  </si>
  <si>
    <t>Insurance</t>
  </si>
  <si>
    <t>«</t>
  </si>
  <si>
    <t>Däta</t>
  </si>
  <si>
    <t>LIVESTOCK FEED - ENERGY, VOLUMES, EATEN</t>
  </si>
  <si>
    <t>Energy, Dry Matter  x  Feed Type</t>
  </si>
  <si>
    <t>MJ / t DM</t>
  </si>
  <si>
    <t>%</t>
  </si>
  <si>
    <t>% consumed</t>
  </si>
  <si>
    <t>»</t>
  </si>
  <si>
    <t>maint</t>
  </si>
  <si>
    <t>litres</t>
  </si>
  <si>
    <t>t / m3</t>
  </si>
  <si>
    <t>hay</t>
  </si>
  <si>
    <t>grain</t>
  </si>
  <si>
    <t>silo type</t>
  </si>
  <si>
    <t>crop</t>
  </si>
  <si>
    <t>Cost item  x  Feed Type</t>
  </si>
  <si>
    <t>LIVESTOCK FEEDS - STORAGE COSTS</t>
  </si>
  <si>
    <t>cp</t>
  </si>
  <si>
    <t>dry matter content</t>
  </si>
  <si>
    <t>prop consumed</t>
  </si>
  <si>
    <t>energy</t>
  </si>
  <si>
    <t>density</t>
  </si>
  <si>
    <t>ROE</t>
  </si>
  <si>
    <t>opportunity cost capital</t>
  </si>
  <si>
    <t>min return on expenditure</t>
  </si>
  <si>
    <t xml:space="preserve">opportunity cost </t>
  </si>
  <si>
    <t>a</t>
  </si>
  <si>
    <t>Params weed control</t>
  </si>
  <si>
    <t>grass</t>
  </si>
  <si>
    <t>broardleaf</t>
  </si>
  <si>
    <t>c</t>
  </si>
  <si>
    <t xml:space="preserve">Params weed density vs yield </t>
  </si>
  <si>
    <t>d</t>
  </si>
  <si>
    <t>Initial Condition - Seed bank</t>
  </si>
  <si>
    <t>yield</t>
  </si>
  <si>
    <t>*maybe this should be in property.xlsx</t>
  </si>
  <si>
    <t>N</t>
  </si>
  <si>
    <t>E</t>
  </si>
  <si>
    <t>P</t>
  </si>
  <si>
    <t>seed bank value</t>
  </si>
  <si>
    <t>Ys</t>
  </si>
  <si>
    <t>Knock down</t>
  </si>
  <si>
    <t>Pre em</t>
  </si>
  <si>
    <t>Post em grass</t>
  </si>
  <si>
    <t>Post em broadleaf</t>
  </si>
  <si>
    <t>Upper Bounds</t>
  </si>
  <si>
    <t>Seed bank</t>
  </si>
  <si>
    <t xml:space="preserve">Max yield </t>
  </si>
  <si>
    <t>Specific landuses - yr0</t>
  </si>
  <si>
    <t>General landuses yr 1-n</t>
  </si>
  <si>
    <t>soft seeds</t>
  </si>
  <si>
    <t>hard seeds</t>
  </si>
  <si>
    <t>prop hard to soft</t>
  </si>
  <si>
    <t>seed set soft</t>
  </si>
  <si>
    <t>seed set hard</t>
  </si>
  <si>
    <t>Pasture Fixed Inputs</t>
  </si>
  <si>
    <t>Chem</t>
  </si>
  <si>
    <t>AR</t>
  </si>
  <si>
    <t>M</t>
  </si>
  <si>
    <t>S</t>
  </si>
  <si>
    <t>T</t>
  </si>
  <si>
    <t>J</t>
  </si>
  <si>
    <t>JR</t>
  </si>
  <si>
    <t>TR</t>
  </si>
  <si>
    <t>U</t>
  </si>
  <si>
    <t>UR</t>
  </si>
  <si>
    <t>fert</t>
  </si>
  <si>
    <t>fungicide</t>
  </si>
  <si>
    <t>*should also be in property.xlsx</t>
  </si>
  <si>
    <t>SR</t>
  </si>
  <si>
    <t>As</t>
  </si>
  <si>
    <t>X</t>
  </si>
  <si>
    <t>XR</t>
  </si>
  <si>
    <t>uc</t>
  </si>
  <si>
    <t>xc</t>
  </si>
  <si>
    <t>tc</t>
  </si>
  <si>
    <t>jc</t>
  </si>
  <si>
    <t>germination soft</t>
  </si>
  <si>
    <t>germination hard</t>
  </si>
  <si>
    <t>hard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</si>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</sst>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"/>
    <numFmt numFmtId="166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8" borderId="8" applyNumberFormat="0" applyFont="0" applyBorder="0" applyAlignment="0">
      <alignment horizontal="center"/>
    </xf>
    <xf numFmtId="165" fontId="5" fillId="9" borderId="9">
      <alignment horizontal="right"/>
    </xf>
    <xf numFmtId="0" fontId="8" fillId="0" borderId="0"/>
    <xf numFmtId="9" fontId="8" fillId="0" borderId="0" applyFon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2" borderId="0" xfId="0" applyFont="1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3" borderId="0" xfId="0" applyFill="1"/>
    <xf numFmtId="2" fontId="5" fillId="3" borderId="1" xfId="0" applyNumberFormat="1" applyFont="1" applyFill="1" applyBorder="1" applyAlignment="1">
      <alignment horizontal="left"/>
    </xf>
    <xf numFmtId="0" fontId="0" fillId="3" borderId="0" xfId="0" applyFont="1" applyFill="1"/>
    <xf numFmtId="0" fontId="5" fillId="4" borderId="0" xfId="0" applyFont="1" applyFill="1" applyAlignment="1">
      <alignment vertical="center"/>
    </xf>
    <xf numFmtId="0" fontId="0" fillId="5" borderId="0" xfId="0" applyFill="1"/>
    <xf numFmtId="0" fontId="5" fillId="5" borderId="0" xfId="0" applyFont="1" applyFill="1"/>
    <xf numFmtId="164" fontId="5" fillId="6" borderId="2" xfId="0" applyNumberFormat="1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64" fontId="5" fillId="6" borderId="0" xfId="0" applyNumberFormat="1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6" borderId="4" xfId="0" applyFont="1" applyFill="1" applyBorder="1"/>
    <xf numFmtId="0" fontId="5" fillId="6" borderId="0" xfId="0" applyFont="1" applyFill="1"/>
    <xf numFmtId="0" fontId="5" fillId="0" borderId="0" xfId="0" applyFont="1" applyAlignment="1">
      <alignment horizontal="left"/>
    </xf>
    <xf numFmtId="15" fontId="7" fillId="0" borderId="0" xfId="0" quotePrefix="1" applyNumberFormat="1" applyFont="1" applyAlignment="1">
      <alignment horizontal="left"/>
    </xf>
    <xf numFmtId="0" fontId="5" fillId="6" borderId="0" xfId="0" applyFont="1" applyFill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2" fontId="5" fillId="0" borderId="0" xfId="0" applyNumberFormat="1" applyFont="1" applyAlignment="1">
      <alignment horizontal="left"/>
    </xf>
    <xf numFmtId="2" fontId="5" fillId="0" borderId="6" xfId="0" applyNumberFormat="1" applyFont="1" applyBorder="1" applyAlignment="1">
      <alignment horizontal="left"/>
    </xf>
    <xf numFmtId="2" fontId="5" fillId="0" borderId="6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7" xfId="0" applyNumberFormat="1" applyFont="1" applyBorder="1" applyAlignment="1">
      <alignment horizontal="left"/>
    </xf>
    <xf numFmtId="1" fontId="5" fillId="8" borderId="7" xfId="1" applyNumberFormat="1" applyFont="1" applyBorder="1" applyAlignment="1"/>
    <xf numFmtId="2" fontId="5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" fontId="5" fillId="0" borderId="7" xfId="0" applyNumberFormat="1" applyFont="1" applyBorder="1" applyProtection="1">
      <protection locked="0"/>
    </xf>
    <xf numFmtId="2" fontId="5" fillId="0" borderId="0" xfId="0" applyNumberFormat="1" applyFont="1"/>
    <xf numFmtId="2" fontId="5" fillId="0" borderId="1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0" fontId="5" fillId="6" borderId="10" xfId="0" applyFont="1" applyFill="1" applyBorder="1"/>
    <xf numFmtId="0" fontId="5" fillId="6" borderId="10" xfId="0" applyFont="1" applyFill="1" applyBorder="1" applyAlignment="1">
      <alignment vertical="center"/>
    </xf>
    <xf numFmtId="164" fontId="5" fillId="6" borderId="11" xfId="0" applyNumberFormat="1" applyFont="1" applyFill="1" applyBorder="1" applyAlignment="1">
      <alignment vertical="center"/>
    </xf>
    <xf numFmtId="2" fontId="5" fillId="8" borderId="7" xfId="1" applyNumberFormat="1" applyFont="1" applyBorder="1" applyAlignment="1">
      <alignment horizontal="center"/>
    </xf>
    <xf numFmtId="2" fontId="5" fillId="8" borderId="7" xfId="1" applyNumberFormat="1" applyFont="1" applyBorder="1" applyAlignment="1"/>
    <xf numFmtId="2" fontId="5" fillId="0" borderId="7" xfId="0" applyNumberFormat="1" applyFont="1" applyBorder="1" applyAlignment="1">
      <alignment horizontal="right"/>
    </xf>
    <xf numFmtId="0" fontId="5" fillId="4" borderId="0" xfId="3" applyFont="1" applyFill="1" applyAlignment="1">
      <alignment vertical="center"/>
    </xf>
    <xf numFmtId="0" fontId="8" fillId="5" borderId="0" xfId="3" applyFill="1"/>
    <xf numFmtId="0" fontId="5" fillId="5" borderId="0" xfId="3" applyFont="1" applyFill="1"/>
    <xf numFmtId="0" fontId="8" fillId="0" borderId="0" xfId="3"/>
    <xf numFmtId="164" fontId="5" fillId="6" borderId="2" xfId="3" applyNumberFormat="1" applyFont="1" applyFill="1" applyBorder="1"/>
    <xf numFmtId="0" fontId="5" fillId="6" borderId="2" xfId="3" applyFont="1" applyFill="1" applyBorder="1"/>
    <xf numFmtId="0" fontId="5" fillId="6" borderId="3" xfId="3" applyFont="1" applyFill="1" applyBorder="1"/>
    <xf numFmtId="164" fontId="5" fillId="6" borderId="0" xfId="3" applyNumberFormat="1" applyFont="1" applyFill="1"/>
    <xf numFmtId="0" fontId="5" fillId="0" borderId="0" xfId="3" applyFont="1"/>
    <xf numFmtId="0" fontId="6" fillId="0" borderId="0" xfId="3" applyFont="1"/>
    <xf numFmtId="0" fontId="5" fillId="0" borderId="0" xfId="3" applyFont="1" applyAlignment="1">
      <alignment horizontal="center"/>
    </xf>
    <xf numFmtId="0" fontId="5" fillId="6" borderId="4" xfId="3" applyFont="1" applyFill="1" applyBorder="1"/>
    <xf numFmtId="0" fontId="5" fillId="6" borderId="0" xfId="3" applyFont="1" applyFill="1"/>
    <xf numFmtId="0" fontId="9" fillId="0" borderId="0" xfId="3" applyFont="1"/>
    <xf numFmtId="0" fontId="5" fillId="0" borderId="0" xfId="3" applyFont="1" applyAlignment="1">
      <alignment horizontal="left"/>
    </xf>
    <xf numFmtId="0" fontId="5" fillId="6" borderId="0" xfId="3" quotePrefix="1" applyFont="1" applyFill="1"/>
    <xf numFmtId="0" fontId="10" fillId="0" borderId="0" xfId="3" quotePrefix="1" applyFont="1" applyAlignment="1">
      <alignment horizontal="left"/>
    </xf>
    <xf numFmtId="0" fontId="5" fillId="6" borderId="0" xfId="3" applyFont="1" applyFill="1" applyAlignment="1">
      <alignment horizontal="center"/>
    </xf>
    <xf numFmtId="0" fontId="5" fillId="7" borderId="5" xfId="3" applyFont="1" applyFill="1" applyBorder="1" applyAlignment="1">
      <alignment horizontal="center"/>
    </xf>
    <xf numFmtId="0" fontId="5" fillId="7" borderId="0" xfId="3" applyFont="1" applyFill="1" applyAlignment="1">
      <alignment horizontal="center"/>
    </xf>
    <xf numFmtId="2" fontId="5" fillId="0" borderId="0" xfId="3" applyNumberFormat="1" applyFont="1" applyAlignment="1">
      <alignment horizontal="left"/>
    </xf>
    <xf numFmtId="2" fontId="5" fillId="0" borderId="7" xfId="3" applyNumberFormat="1" applyFont="1" applyBorder="1" applyAlignment="1">
      <alignment horizontal="left"/>
    </xf>
    <xf numFmtId="2" fontId="5" fillId="0" borderId="6" xfId="3" applyNumberFormat="1" applyFont="1" applyBorder="1" applyAlignment="1">
      <alignment horizontal="left"/>
    </xf>
    <xf numFmtId="1" fontId="5" fillId="8" borderId="9" xfId="4" applyNumberFormat="1" applyFont="1" applyFill="1" applyBorder="1" applyAlignment="1">
      <alignment horizontal="center"/>
    </xf>
    <xf numFmtId="165" fontId="5" fillId="8" borderId="9" xfId="4" applyNumberFormat="1" applyFont="1" applyFill="1" applyBorder="1" applyAlignment="1">
      <alignment horizontal="center"/>
    </xf>
    <xf numFmtId="1" fontId="5" fillId="0" borderId="9" xfId="3" applyNumberFormat="1" applyFont="1" applyBorder="1" applyAlignment="1">
      <alignment horizontal="center"/>
    </xf>
    <xf numFmtId="2" fontId="5" fillId="0" borderId="0" xfId="3" applyNumberFormat="1" applyFont="1" applyAlignment="1">
      <alignment horizontal="right"/>
    </xf>
    <xf numFmtId="1" fontId="5" fillId="0" borderId="9" xfId="4" applyNumberFormat="1" applyFont="1" applyBorder="1" applyAlignment="1">
      <alignment horizontal="center"/>
    </xf>
    <xf numFmtId="2" fontId="5" fillId="0" borderId="0" xfId="3" applyNumberFormat="1" applyFont="1"/>
    <xf numFmtId="2" fontId="5" fillId="0" borderId="1" xfId="3" applyNumberFormat="1" applyFont="1" applyBorder="1" applyAlignment="1">
      <alignment horizontal="left"/>
    </xf>
    <xf numFmtId="2" fontId="5" fillId="0" borderId="1" xfId="3" applyNumberFormat="1" applyFont="1" applyBorder="1" applyAlignment="1">
      <alignment horizontal="center"/>
    </xf>
    <xf numFmtId="2" fontId="5" fillId="0" borderId="0" xfId="3" applyNumberFormat="1" applyFont="1" applyAlignment="1">
      <alignment horizontal="center"/>
    </xf>
    <xf numFmtId="0" fontId="5" fillId="6" borderId="10" xfId="3" applyFont="1" applyFill="1" applyBorder="1"/>
    <xf numFmtId="0" fontId="5" fillId="6" borderId="10" xfId="3" applyFont="1" applyFill="1" applyBorder="1" applyAlignment="1">
      <alignment vertical="center"/>
    </xf>
    <xf numFmtId="164" fontId="5" fillId="6" borderId="11" xfId="3" applyNumberFormat="1" applyFont="1" applyFill="1" applyBorder="1" applyAlignment="1">
      <alignment vertical="center"/>
    </xf>
    <xf numFmtId="165" fontId="5" fillId="8" borderId="0" xfId="4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2" fontId="5" fillId="8" borderId="9" xfId="4" applyNumberFormat="1" applyFont="1" applyFill="1" applyBorder="1" applyAlignment="1">
      <alignment horizontal="center"/>
    </xf>
    <xf numFmtId="1" fontId="5" fillId="0" borderId="0" xfId="3" applyNumberFormat="1" applyFont="1" applyBorder="1" applyAlignment="1">
      <alignment horizontal="center"/>
    </xf>
    <xf numFmtId="165" fontId="5" fillId="0" borderId="9" xfId="3" applyNumberFormat="1" applyFont="1" applyBorder="1" applyAlignment="1">
      <alignment horizontal="center"/>
    </xf>
    <xf numFmtId="166" fontId="5" fillId="8" borderId="9" xfId="4" applyNumberFormat="1" applyFont="1" applyFill="1" applyBorder="1" applyAlignment="1">
      <alignment horizontal="center"/>
    </xf>
    <xf numFmtId="2" fontId="5" fillId="0" borderId="0" xfId="3" applyNumberFormat="1" applyFont="1" applyBorder="1" applyAlignment="1">
      <alignment horizontal="left"/>
    </xf>
    <xf numFmtId="2" fontId="6" fillId="0" borderId="7" xfId="3" applyNumberFormat="1" applyFont="1" applyBorder="1" applyAlignment="1">
      <alignment horizontal="left"/>
    </xf>
    <xf numFmtId="1" fontId="5" fillId="8" borderId="0" xfId="1" applyNumberFormat="1" applyFont="1" applyBorder="1" applyAlignment="1">
      <alignment horizontal="right"/>
    </xf>
    <xf numFmtId="165" fontId="5" fillId="8" borderId="9" xfId="1" applyNumberFormat="1" applyFont="1" applyBorder="1" applyAlignment="1">
      <alignment horizontal="center"/>
    </xf>
    <xf numFmtId="2" fontId="5" fillId="0" borderId="6" xfId="3" applyNumberFormat="1" applyFont="1" applyBorder="1" applyAlignment="1">
      <alignment horizontal="center"/>
    </xf>
    <xf numFmtId="2" fontId="5" fillId="8" borderId="0" xfId="1" applyNumberFormat="1" applyFont="1" applyBorder="1" applyAlignment="1">
      <alignment horizontal="center"/>
    </xf>
    <xf numFmtId="1" fontId="5" fillId="8" borderId="9" xfId="1" applyNumberFormat="1" applyFont="1" applyBorder="1" applyAlignment="1">
      <alignment horizontal="center"/>
    </xf>
  </cellXfs>
  <cellStyles count="5">
    <cellStyle name="Formula 1" xfId="2" xr:uid="{73E7623B-26A4-407F-9297-1EB699330B2D}"/>
    <cellStyle name="Input 2" xfId="1" xr:uid="{BBF70FE2-15FC-4036-A49C-819466437B06}"/>
    <cellStyle name="Normal" xfId="0" builtinId="0"/>
    <cellStyle name="Normal 2" xfId="3" xr:uid="{DB39D728-5C70-40A8-B0F9-CD829D9AC578}"/>
    <cellStyle name="Percent 2" xfId="4" xr:uid="{E49083D7-0748-4BC3-8D9E-EB900F92B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53340</xdr:rowOff>
    </xdr:from>
    <xdr:to>
      <xdr:col>8</xdr:col>
      <xdr:colOff>289560</xdr:colOff>
      <xdr:row>2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9CBD5-3674-4E64-80EE-7FFDD904D1FF}"/>
            </a:ext>
          </a:extLst>
        </xdr:cNvPr>
        <xdr:cNvSpPr txBox="1"/>
      </xdr:nvSpPr>
      <xdr:spPr>
        <a:xfrm>
          <a:off x="3528060" y="53340"/>
          <a:ext cx="26136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*update named ranges if adding new rows or cols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716280</xdr:colOff>
      <xdr:row>52</xdr:row>
      <xdr:rowOff>83820</xdr:rowOff>
    </xdr:from>
    <xdr:to>
      <xdr:col>17</xdr:col>
      <xdr:colOff>144780</xdr:colOff>
      <xdr:row>61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9F34F8-8D2D-4756-BB06-09A96029A437}"/>
            </a:ext>
          </a:extLst>
        </xdr:cNvPr>
        <xdr:cNvSpPr txBox="1"/>
      </xdr:nvSpPr>
      <xdr:spPr>
        <a:xfrm>
          <a:off x="6644640" y="8016240"/>
          <a:ext cx="262128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1) Timing of weed germination is not yet included in the sim therefore when entering the weeds remaining param (c) you</a:t>
          </a:r>
          <a:r>
            <a:rPr lang="en-AU" sz="1100" baseline="0"/>
            <a:t> should account for weeds that will germinate after the control is applied.</a:t>
          </a:r>
        </a:p>
        <a:p>
          <a:r>
            <a:rPr lang="en-AU" sz="1100"/>
            <a:t>2) use a high c value if the control doesn't control a given weed type.</a:t>
          </a:r>
        </a:p>
      </xdr:txBody>
    </xdr:sp>
    <xdr:clientData/>
  </xdr:twoCellAnchor>
  <xdr:twoCellAnchor>
    <xdr:from>
      <xdr:col>14</xdr:col>
      <xdr:colOff>464820</xdr:colOff>
      <xdr:row>11</xdr:row>
      <xdr:rowOff>53340</xdr:rowOff>
    </xdr:from>
    <xdr:to>
      <xdr:col>19</xdr:col>
      <xdr:colOff>381000</xdr:colOff>
      <xdr:row>22</xdr:row>
      <xdr:rowOff>144780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7C089B-2F34-4F80-9231-E808139482F3}"/>
            </a:ext>
          </a:extLst>
        </xdr:cNvPr>
        <xdr:cNvSpPr txBox="1"/>
      </xdr:nvSpPr>
      <xdr:spPr>
        <a:xfrm>
          <a:off x="7543800" y="1546860"/>
          <a:ext cx="2964180" cy="19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All years except</a:t>
          </a:r>
          <a:r>
            <a:rPr lang="en-AU" sz="1100" baseline="0"/>
            <a:t> the current yr use the generalised sets (capitals) however to calc the current yr yield and control level the specific sets are requied.</a:t>
          </a:r>
        </a:p>
        <a:p>
          <a:r>
            <a:rPr lang="en-AU" sz="1100" baseline="0"/>
            <a:t>In python the landuse axis that correspond to capital sets is set to false for yr0. Hence there is only a true in the specific landuse slice.</a:t>
          </a:r>
        </a:p>
        <a:p>
          <a:r>
            <a:rPr lang="en-AU" sz="1100" baseline="0"/>
            <a:t>This method is a little clunky - to ensure it works the current yr landuse should be lower case and the histories should all be upper case.</a:t>
          </a:r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60960</xdr:rowOff>
    </xdr:from>
    <xdr:to>
      <xdr:col>9</xdr:col>
      <xdr:colOff>175260</xdr:colOff>
      <xdr:row>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7DDD07-3450-4867-97D1-798B17467C06}"/>
            </a:ext>
          </a:extLst>
        </xdr:cNvPr>
        <xdr:cNvSpPr txBox="1"/>
      </xdr:nvSpPr>
      <xdr:spPr>
        <a:xfrm>
          <a:off x="4145280" y="60960"/>
          <a:ext cx="261366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*update named ranges if adding new rows or cols</a:t>
          </a:r>
        </a:p>
        <a:p>
          <a:endParaRPr lang="en-AU" sz="1100"/>
        </a:p>
        <a:p>
          <a:r>
            <a:rPr lang="en-AU" sz="1100"/>
            <a:t>*if you</a:t>
          </a:r>
          <a:r>
            <a:rPr lang="en-AU" sz="1100" baseline="0"/>
            <a:t> add something (ie a new input), remember that you will most likely have to add it to all the other mach options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F00E-8A84-429F-9A28-0BBAA9C21CDC}">
  <sheetPr codeName="Sheet1"/>
  <dimension ref="A1:H82"/>
  <sheetViews>
    <sheetView topLeftCell="A10" workbookViewId="0">
      <selection activeCell="A40" sqref="A40:XFD40"/>
    </sheetView>
  </sheetViews>
  <sheetFormatPr defaultRowHeight="14.4" x14ac:dyDescent="0.3"/>
  <cols>
    <col min="1" max="1" width="21" style="1" customWidth="1"/>
    <col min="2" max="2" width="10.5546875" style="1" bestFit="1" customWidth="1"/>
    <col min="3" max="3" width="10.44140625" style="1" customWidth="1"/>
    <col min="4" max="4" width="9.44140625" style="1" customWidth="1"/>
    <col min="5" max="5" width="12.33203125" style="1" customWidth="1"/>
    <col min="6" max="6" width="15.109375" style="1" customWidth="1"/>
    <col min="7" max="16384" width="8.88671875" style="1"/>
  </cols>
  <sheetData>
    <row r="1" spans="1:3" x14ac:dyDescent="0.3">
      <c r="A1" s="2"/>
    </row>
    <row r="2" spans="1:3" x14ac:dyDescent="0.3">
      <c r="A2" s="3" t="s">
        <v>0</v>
      </c>
    </row>
    <row r="3" spans="1:3" x14ac:dyDescent="0.3">
      <c r="A3" s="4" t="s">
        <v>1</v>
      </c>
      <c r="B3" s="4">
        <v>1.4</v>
      </c>
      <c r="C3" s="4" t="s">
        <v>2</v>
      </c>
    </row>
    <row r="4" spans="1:3" ht="6" customHeight="1" x14ac:dyDescent="0.3"/>
    <row r="5" spans="1:3" x14ac:dyDescent="0.3">
      <c r="A5" s="4" t="s">
        <v>3</v>
      </c>
      <c r="B5" s="4">
        <v>0.38</v>
      </c>
      <c r="C5" s="4" t="s">
        <v>2</v>
      </c>
    </row>
    <row r="7" spans="1:3" x14ac:dyDescent="0.3">
      <c r="A7" s="4" t="s">
        <v>11</v>
      </c>
      <c r="B7" s="4"/>
    </row>
    <row r="8" spans="1:3" x14ac:dyDescent="0.3">
      <c r="A8" s="4" t="s">
        <v>5</v>
      </c>
      <c r="B8" s="4">
        <v>300</v>
      </c>
    </row>
    <row r="9" spans="1:3" x14ac:dyDescent="0.3">
      <c r="A9" s="4" t="s">
        <v>4</v>
      </c>
      <c r="B9" s="4">
        <v>300</v>
      </c>
    </row>
    <row r="10" spans="1:3" x14ac:dyDescent="0.3">
      <c r="A10" s="4" t="s">
        <v>6</v>
      </c>
      <c r="B10" s="4">
        <v>300</v>
      </c>
    </row>
    <row r="11" spans="1:3" x14ac:dyDescent="0.3">
      <c r="A11" s="4" t="s">
        <v>8</v>
      </c>
      <c r="B11" s="4">
        <v>300</v>
      </c>
    </row>
    <row r="12" spans="1:3" x14ac:dyDescent="0.3">
      <c r="A12" s="4" t="s">
        <v>9</v>
      </c>
      <c r="B12" s="4">
        <v>300</v>
      </c>
    </row>
    <row r="13" spans="1:3" x14ac:dyDescent="0.3">
      <c r="A13" s="4" t="s">
        <v>7</v>
      </c>
      <c r="B13" s="4">
        <v>300</v>
      </c>
    </row>
    <row r="14" spans="1:3" x14ac:dyDescent="0.3">
      <c r="A14" s="4" t="s">
        <v>10</v>
      </c>
      <c r="B14" s="4">
        <v>300</v>
      </c>
    </row>
    <row r="15" spans="1:3" x14ac:dyDescent="0.3">
      <c r="A15" s="4" t="s">
        <v>96</v>
      </c>
      <c r="B15" s="4">
        <v>300</v>
      </c>
    </row>
    <row r="16" spans="1:3" x14ac:dyDescent="0.3">
      <c r="A16" s="4" t="s">
        <v>97</v>
      </c>
      <c r="B16" s="4">
        <v>300</v>
      </c>
    </row>
    <row r="17" spans="1:3" x14ac:dyDescent="0.3">
      <c r="A17" s="4" t="s">
        <v>98</v>
      </c>
      <c r="B17" s="4">
        <v>300</v>
      </c>
    </row>
    <row r="19" spans="1:3" x14ac:dyDescent="0.3">
      <c r="A19" s="4" t="s">
        <v>12</v>
      </c>
      <c r="B19" s="4">
        <v>100</v>
      </c>
      <c r="C19" s="4" t="s">
        <v>13</v>
      </c>
    </row>
    <row r="20" spans="1:3" ht="4.8" customHeight="1" x14ac:dyDescent="0.3"/>
    <row r="21" spans="1:3" x14ac:dyDescent="0.3">
      <c r="A21" s="1" t="s">
        <v>18</v>
      </c>
    </row>
    <row r="22" spans="1:3" x14ac:dyDescent="0.3">
      <c r="A22" s="4" t="s">
        <v>14</v>
      </c>
      <c r="B22" s="4">
        <v>60</v>
      </c>
      <c r="C22" s="1" t="s">
        <v>13</v>
      </c>
    </row>
    <row r="23" spans="1:3" ht="6" customHeight="1" x14ac:dyDescent="0.3"/>
    <row r="24" spans="1:3" x14ac:dyDescent="0.3">
      <c r="A24" s="4" t="s">
        <v>15</v>
      </c>
      <c r="B24" s="4">
        <v>35</v>
      </c>
      <c r="C24" s="1" t="s">
        <v>17</v>
      </c>
    </row>
    <row r="25" spans="1:3" ht="6" customHeight="1" x14ac:dyDescent="0.3"/>
    <row r="26" spans="1:3" x14ac:dyDescent="0.3">
      <c r="A26" s="4" t="s">
        <v>16</v>
      </c>
      <c r="B26" s="4">
        <v>15</v>
      </c>
      <c r="C26" s="1" t="s">
        <v>17</v>
      </c>
    </row>
    <row r="28" spans="1:3" x14ac:dyDescent="0.3">
      <c r="A28" s="3" t="s">
        <v>138</v>
      </c>
    </row>
    <row r="29" spans="1:3" x14ac:dyDescent="0.3">
      <c r="A29" s="10" t="s">
        <v>137</v>
      </c>
      <c r="B29" s="8">
        <v>15</v>
      </c>
    </row>
    <row r="30" spans="1:3" ht="6.6" customHeight="1" x14ac:dyDescent="0.3">
      <c r="A30" s="3"/>
    </row>
    <row r="31" spans="1:3" x14ac:dyDescent="0.3">
      <c r="A31" s="10" t="s">
        <v>136</v>
      </c>
      <c r="B31" s="8">
        <v>20</v>
      </c>
    </row>
    <row r="32" spans="1:3" ht="9" customHeight="1" x14ac:dyDescent="0.3"/>
    <row r="33" spans="1:8" ht="15" customHeight="1" x14ac:dyDescent="0.3">
      <c r="A33" s="3" t="s">
        <v>91</v>
      </c>
    </row>
    <row r="34" spans="1:8" x14ac:dyDescent="0.3">
      <c r="A34" s="5" t="s">
        <v>103</v>
      </c>
      <c r="B34" s="4">
        <v>2</v>
      </c>
    </row>
    <row r="36" spans="1:8" x14ac:dyDescent="0.3">
      <c r="A36" s="4" t="s">
        <v>104</v>
      </c>
      <c r="B36" s="6">
        <v>43814</v>
      </c>
    </row>
    <row r="37" spans="1:8" ht="6" customHeight="1" x14ac:dyDescent="0.3"/>
    <row r="38" spans="1:8" x14ac:dyDescent="0.3">
      <c r="A38" s="4" t="s">
        <v>105</v>
      </c>
      <c r="B38" s="4">
        <v>5</v>
      </c>
    </row>
    <row r="39" spans="1:8" ht="6" customHeight="1" x14ac:dyDescent="0.3"/>
    <row r="40" spans="1:8" x14ac:dyDescent="0.3">
      <c r="A40" s="4" t="s">
        <v>134</v>
      </c>
      <c r="B40" s="6">
        <v>43692</v>
      </c>
    </row>
    <row r="41" spans="1:8" x14ac:dyDescent="0.3">
      <c r="A41" s="3"/>
    </row>
    <row r="42" spans="1:8" x14ac:dyDescent="0.3">
      <c r="A42" s="4" t="s">
        <v>92</v>
      </c>
      <c r="B42" s="4" t="s">
        <v>93</v>
      </c>
      <c r="C42" s="4" t="s">
        <v>94</v>
      </c>
      <c r="D42" s="4" t="s">
        <v>99</v>
      </c>
      <c r="E42" s="4" t="s">
        <v>100</v>
      </c>
      <c r="F42" s="4" t="s">
        <v>101</v>
      </c>
      <c r="G42" s="4" t="s">
        <v>102</v>
      </c>
      <c r="H42" s="4" t="s">
        <v>121</v>
      </c>
    </row>
    <row r="43" spans="1:8" x14ac:dyDescent="0.3">
      <c r="A43" s="4" t="s">
        <v>5</v>
      </c>
      <c r="B43" s="4">
        <v>295</v>
      </c>
      <c r="C43" s="4">
        <v>280</v>
      </c>
      <c r="D43" s="4">
        <v>0.8</v>
      </c>
      <c r="E43" s="4">
        <f t="shared" ref="E43:E52" si="0">1-D43</f>
        <v>0.19999999999999996</v>
      </c>
      <c r="F43" s="4">
        <v>0.15</v>
      </c>
      <c r="G43" s="4">
        <v>12.05</v>
      </c>
      <c r="H43" s="4">
        <f>0.86*1.05</f>
        <v>0.90300000000000002</v>
      </c>
    </row>
    <row r="44" spans="1:8" x14ac:dyDescent="0.3">
      <c r="A44" s="4" t="s">
        <v>4</v>
      </c>
      <c r="B44" s="4">
        <v>295</v>
      </c>
      <c r="C44" s="4">
        <v>265</v>
      </c>
      <c r="D44" s="4">
        <v>0.7</v>
      </c>
      <c r="E44" s="4">
        <f t="shared" si="0"/>
        <v>0.30000000000000004</v>
      </c>
      <c r="F44" s="4">
        <v>0.15</v>
      </c>
      <c r="G44" s="4">
        <v>13.45</v>
      </c>
      <c r="H44" s="4">
        <f>0.86*1.05</f>
        <v>0.90300000000000002</v>
      </c>
    </row>
    <row r="45" spans="1:8" x14ac:dyDescent="0.3">
      <c r="A45" s="4" t="s">
        <v>6</v>
      </c>
      <c r="B45" s="4">
        <v>235</v>
      </c>
      <c r="C45" s="4">
        <v>235</v>
      </c>
      <c r="D45" s="4">
        <v>1</v>
      </c>
      <c r="E45" s="4">
        <f t="shared" si="0"/>
        <v>0</v>
      </c>
      <c r="F45" s="4">
        <v>0.15</v>
      </c>
      <c r="G45" s="4">
        <v>12.85</v>
      </c>
      <c r="H45" s="4">
        <f>0.86*1.05</f>
        <v>0.90300000000000002</v>
      </c>
    </row>
    <row r="46" spans="1:8" x14ac:dyDescent="0.3">
      <c r="A46" s="4" t="s">
        <v>95</v>
      </c>
      <c r="B46" s="4">
        <v>150</v>
      </c>
      <c r="C46" s="4">
        <v>150</v>
      </c>
      <c r="D46" s="4">
        <v>1</v>
      </c>
      <c r="E46" s="4">
        <f t="shared" si="0"/>
        <v>0</v>
      </c>
      <c r="F46" s="4">
        <v>0.5</v>
      </c>
      <c r="G46" s="4">
        <v>1.5</v>
      </c>
      <c r="H46" s="4">
        <f>0.86*1.05</f>
        <v>0.90300000000000002</v>
      </c>
    </row>
    <row r="47" spans="1:8" x14ac:dyDescent="0.3">
      <c r="A47" s="4" t="s">
        <v>8</v>
      </c>
      <c r="B47" s="4">
        <v>550</v>
      </c>
      <c r="C47" s="4">
        <v>550</v>
      </c>
      <c r="D47" s="4">
        <v>1</v>
      </c>
      <c r="E47" s="4">
        <f t="shared" si="0"/>
        <v>0</v>
      </c>
      <c r="F47" s="4">
        <v>0.12</v>
      </c>
      <c r="G47" s="4">
        <v>21.95</v>
      </c>
      <c r="H47" s="4">
        <f>1.04*1.05</f>
        <v>1.0920000000000001</v>
      </c>
    </row>
    <row r="48" spans="1:8" x14ac:dyDescent="0.3">
      <c r="A48" s="4" t="s">
        <v>9</v>
      </c>
      <c r="B48" s="4">
        <v>550</v>
      </c>
      <c r="C48" s="4">
        <v>550</v>
      </c>
      <c r="D48" s="4">
        <v>1</v>
      </c>
      <c r="E48" s="4">
        <f t="shared" si="0"/>
        <v>0</v>
      </c>
      <c r="F48" s="4">
        <v>0.12</v>
      </c>
      <c r="G48" s="4">
        <v>21.95</v>
      </c>
      <c r="H48" s="4">
        <f>1.04*1.05</f>
        <v>1.0920000000000001</v>
      </c>
    </row>
    <row r="49" spans="1:8" x14ac:dyDescent="0.3">
      <c r="A49" s="4" t="s">
        <v>7</v>
      </c>
      <c r="B49" s="4">
        <v>305</v>
      </c>
      <c r="C49" s="4">
        <v>305</v>
      </c>
      <c r="D49" s="4">
        <v>1</v>
      </c>
      <c r="E49" s="4">
        <f t="shared" si="0"/>
        <v>0</v>
      </c>
      <c r="F49" s="4">
        <v>0.15</v>
      </c>
      <c r="G49" s="4">
        <v>12.05</v>
      </c>
      <c r="H49" s="4">
        <f>1.04*1.05</f>
        <v>1.0920000000000001</v>
      </c>
    </row>
    <row r="50" spans="1:8" x14ac:dyDescent="0.3">
      <c r="A50" s="4" t="s">
        <v>10</v>
      </c>
      <c r="B50" s="4">
        <v>350</v>
      </c>
      <c r="C50" s="4">
        <v>350</v>
      </c>
      <c r="D50" s="4">
        <v>1</v>
      </c>
      <c r="E50" s="4">
        <f t="shared" si="0"/>
        <v>0</v>
      </c>
      <c r="F50" s="4">
        <v>0.15</v>
      </c>
      <c r="G50" s="4">
        <v>15.85</v>
      </c>
      <c r="H50" s="4">
        <f>1.04*1.05</f>
        <v>1.0920000000000001</v>
      </c>
    </row>
    <row r="51" spans="1:8" x14ac:dyDescent="0.3">
      <c r="A51" s="4" t="s">
        <v>96</v>
      </c>
      <c r="B51" s="4">
        <v>350</v>
      </c>
      <c r="C51" s="4">
        <v>350</v>
      </c>
      <c r="D51" s="4">
        <v>1</v>
      </c>
      <c r="E51" s="4">
        <f t="shared" si="0"/>
        <v>0</v>
      </c>
      <c r="F51" s="4">
        <v>0.15</v>
      </c>
      <c r="G51" s="4">
        <v>15.85</v>
      </c>
      <c r="H51" s="4">
        <f>1.04*1.05</f>
        <v>1.0920000000000001</v>
      </c>
    </row>
    <row r="52" spans="1:8" x14ac:dyDescent="0.3">
      <c r="A52" s="4" t="s">
        <v>97</v>
      </c>
      <c r="B52" s="4">
        <v>350</v>
      </c>
      <c r="C52" s="4">
        <v>350</v>
      </c>
      <c r="D52" s="4">
        <v>1</v>
      </c>
      <c r="E52" s="4">
        <f t="shared" si="0"/>
        <v>0</v>
      </c>
      <c r="F52" s="4">
        <v>0.15</v>
      </c>
      <c r="G52" s="4">
        <v>15.85</v>
      </c>
      <c r="H52" s="4">
        <f t="shared" ref="H52:H53" si="1">1.04*1.05</f>
        <v>1.0920000000000001</v>
      </c>
    </row>
    <row r="53" spans="1:8" x14ac:dyDescent="0.3">
      <c r="A53" s="4" t="s">
        <v>98</v>
      </c>
      <c r="B53" s="4">
        <v>350</v>
      </c>
      <c r="C53" s="4">
        <v>350</v>
      </c>
      <c r="D53" s="4">
        <v>1</v>
      </c>
      <c r="E53" s="4">
        <f>1-D53</f>
        <v>0</v>
      </c>
      <c r="F53" s="4">
        <v>0.15</v>
      </c>
      <c r="G53" s="4">
        <v>15.85</v>
      </c>
      <c r="H53" s="4">
        <f t="shared" si="1"/>
        <v>1.0920000000000001</v>
      </c>
    </row>
    <row r="55" spans="1:8" x14ac:dyDescent="0.3">
      <c r="A55" s="3" t="s">
        <v>116</v>
      </c>
    </row>
    <row r="56" spans="1:8" x14ac:dyDescent="0.3">
      <c r="A56" s="5" t="s">
        <v>117</v>
      </c>
      <c r="B56" s="4">
        <v>23</v>
      </c>
    </row>
    <row r="57" spans="1:8" ht="9.6" customHeight="1" x14ac:dyDescent="0.3">
      <c r="A57" s="3"/>
    </row>
    <row r="58" spans="1:8" x14ac:dyDescent="0.3">
      <c r="A58" s="4" t="s">
        <v>113</v>
      </c>
      <c r="B58" s="4" t="s">
        <v>114</v>
      </c>
    </row>
    <row r="59" spans="1:8" x14ac:dyDescent="0.3">
      <c r="A59" s="4" t="s">
        <v>115</v>
      </c>
      <c r="B59" s="4">
        <v>624</v>
      </c>
    </row>
    <row r="60" spans="1:8" x14ac:dyDescent="0.3">
      <c r="A60" s="4" t="s">
        <v>64</v>
      </c>
      <c r="B60" s="4">
        <v>455</v>
      </c>
    </row>
    <row r="61" spans="1:8" x14ac:dyDescent="0.3">
      <c r="A61" s="4" t="s">
        <v>65</v>
      </c>
      <c r="B61" s="4">
        <v>401</v>
      </c>
    </row>
    <row r="62" spans="1:8" x14ac:dyDescent="0.3">
      <c r="A62" s="4" t="s">
        <v>66</v>
      </c>
      <c r="B62" s="4">
        <v>440</v>
      </c>
    </row>
    <row r="63" spans="1:8" x14ac:dyDescent="0.3">
      <c r="A63" s="4" t="s">
        <v>67</v>
      </c>
      <c r="B63" s="4">
        <v>339</v>
      </c>
    </row>
    <row r="64" spans="1:8" x14ac:dyDescent="0.3">
      <c r="A64" s="4" t="s">
        <v>68</v>
      </c>
      <c r="B64" s="4">
        <v>541</v>
      </c>
    </row>
    <row r="65" spans="1:2" x14ac:dyDescent="0.3">
      <c r="A65" s="4" t="s">
        <v>69</v>
      </c>
      <c r="B65" s="4">
        <v>15</v>
      </c>
    </row>
    <row r="67" spans="1:2" x14ac:dyDescent="0.3">
      <c r="A67" s="3" t="s">
        <v>122</v>
      </c>
    </row>
    <row r="68" spans="1:2" x14ac:dyDescent="0.3">
      <c r="A68" s="5" t="s">
        <v>123</v>
      </c>
      <c r="B68" s="4">
        <v>80000</v>
      </c>
    </row>
    <row r="70" spans="1:2" x14ac:dyDescent="0.3">
      <c r="A70" s="5" t="s">
        <v>124</v>
      </c>
      <c r="B70" s="4">
        <v>80000</v>
      </c>
    </row>
    <row r="72" spans="1:2" x14ac:dyDescent="0.3">
      <c r="A72" s="5" t="s">
        <v>125</v>
      </c>
      <c r="B72" s="4">
        <v>0.09</v>
      </c>
    </row>
    <row r="74" spans="1:2" x14ac:dyDescent="0.3">
      <c r="A74" s="5" t="s">
        <v>126</v>
      </c>
      <c r="B74" s="4">
        <v>3.5000000000000003E-2</v>
      </c>
    </row>
    <row r="76" spans="1:2" x14ac:dyDescent="0.3">
      <c r="A76" s="5" t="s">
        <v>127</v>
      </c>
      <c r="B76" s="4">
        <v>2.3E-2</v>
      </c>
    </row>
    <row r="78" spans="1:2" x14ac:dyDescent="0.3">
      <c r="A78" s="5" t="s">
        <v>128</v>
      </c>
      <c r="B78" s="4">
        <v>28</v>
      </c>
    </row>
    <row r="80" spans="1:2" x14ac:dyDescent="0.3">
      <c r="A80" s="5" t="s">
        <v>129</v>
      </c>
      <c r="B80" s="4">
        <v>0.09</v>
      </c>
    </row>
    <row r="82" spans="1:2" x14ac:dyDescent="0.3">
      <c r="A82" s="5" t="s">
        <v>130</v>
      </c>
      <c r="B82" s="4">
        <v>3.5000000000000003E-2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B669-D46E-465D-AB74-E6E4468D232E}">
  <sheetPr codeName="Sheet2"/>
  <dimension ref="A2:B17"/>
  <sheetViews>
    <sheetView workbookViewId="0">
      <selection activeCell="D15" sqref="D15"/>
    </sheetView>
  </sheetViews>
  <sheetFormatPr defaultRowHeight="14.4" x14ac:dyDescent="0.3"/>
  <cols>
    <col min="1" max="1" width="13" style="1" customWidth="1"/>
    <col min="2" max="16384" width="8.88671875" style="1"/>
  </cols>
  <sheetData>
    <row r="2" spans="1:2" x14ac:dyDescent="0.3">
      <c r="A2" s="3" t="s">
        <v>19</v>
      </c>
    </row>
    <row r="3" spans="1:2" x14ac:dyDescent="0.3">
      <c r="A3" s="4" t="s">
        <v>21</v>
      </c>
      <c r="B3" s="4">
        <v>0.02</v>
      </c>
    </row>
    <row r="4" spans="1:2" ht="6" customHeight="1" x14ac:dyDescent="0.3"/>
    <row r="5" spans="1:2" x14ac:dyDescent="0.3">
      <c r="A5" s="4" t="s">
        <v>20</v>
      </c>
      <c r="B5" s="4">
        <v>0.05</v>
      </c>
    </row>
    <row r="7" spans="1:2" x14ac:dyDescent="0.3">
      <c r="A7" s="3" t="s">
        <v>22</v>
      </c>
    </row>
    <row r="8" spans="1:2" x14ac:dyDescent="0.3">
      <c r="A8" s="4" t="s">
        <v>24</v>
      </c>
      <c r="B8" s="4">
        <v>0.02</v>
      </c>
    </row>
    <row r="10" spans="1:2" x14ac:dyDescent="0.3">
      <c r="A10" s="3" t="s">
        <v>140</v>
      </c>
    </row>
    <row r="11" spans="1:2" x14ac:dyDescent="0.3">
      <c r="A11" s="4" t="s">
        <v>139</v>
      </c>
      <c r="B11" s="4">
        <v>0.02</v>
      </c>
    </row>
    <row r="13" spans="1:2" x14ac:dyDescent="0.3">
      <c r="A13" s="3" t="s">
        <v>166</v>
      </c>
    </row>
    <row r="14" spans="1:2" x14ac:dyDescent="0.3">
      <c r="A14" s="4" t="s">
        <v>164</v>
      </c>
      <c r="B14" s="4">
        <v>7.0000000000000007E-2</v>
      </c>
    </row>
    <row r="16" spans="1:2" x14ac:dyDescent="0.3">
      <c r="A16" s="3" t="s">
        <v>163</v>
      </c>
    </row>
    <row r="17" spans="1:2" x14ac:dyDescent="0.3">
      <c r="A17" s="4" t="s">
        <v>165</v>
      </c>
      <c r="B17" s="4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269B-34A0-4B4D-B79F-55BA46418231}">
  <sheetPr codeName="Sheet3"/>
  <dimension ref="G2:H13"/>
  <sheetViews>
    <sheetView topLeftCell="A7" workbookViewId="0">
      <selection activeCell="A15" sqref="A15:XFD39"/>
    </sheetView>
  </sheetViews>
  <sheetFormatPr defaultRowHeight="14.4" x14ac:dyDescent="0.3"/>
  <cols>
    <col min="1" max="1" width="2.88671875" style="1" customWidth="1"/>
    <col min="2" max="2" width="2" style="1" customWidth="1"/>
    <col min="3" max="3" width="0.109375" style="1" customWidth="1"/>
    <col min="4" max="4" width="2.44140625" style="1" customWidth="1"/>
    <col min="5" max="5" width="1.44140625" style="1" customWidth="1"/>
    <col min="6" max="6" width="3.21875" style="1" customWidth="1"/>
    <col min="7" max="16384" width="8.88671875" style="1"/>
  </cols>
  <sheetData>
    <row r="2" spans="7:8" x14ac:dyDescent="0.3">
      <c r="G2" s="3" t="s">
        <v>111</v>
      </c>
    </row>
    <row r="3" spans="7:8" x14ac:dyDescent="0.3">
      <c r="G3" s="5" t="s">
        <v>112</v>
      </c>
      <c r="H3" s="4">
        <v>1.4</v>
      </c>
    </row>
    <row r="4" spans="7:8" ht="4.8" customHeight="1" x14ac:dyDescent="0.3">
      <c r="G4" s="3"/>
    </row>
    <row r="5" spans="7:8" x14ac:dyDescent="0.3">
      <c r="G5" s="4" t="s">
        <v>106</v>
      </c>
      <c r="H5" s="4">
        <v>0.6</v>
      </c>
    </row>
    <row r="6" spans="7:8" ht="7.8" customHeight="1" x14ac:dyDescent="0.3"/>
    <row r="7" spans="7:8" x14ac:dyDescent="0.3">
      <c r="G7" s="4" t="s">
        <v>107</v>
      </c>
      <c r="H7" s="4">
        <v>1.4</v>
      </c>
    </row>
    <row r="8" spans="7:8" ht="7.8" customHeight="1" x14ac:dyDescent="0.3"/>
    <row r="9" spans="7:8" x14ac:dyDescent="0.3">
      <c r="G9" s="4" t="s">
        <v>108</v>
      </c>
      <c r="H9" s="4">
        <v>1.7</v>
      </c>
    </row>
    <row r="10" spans="7:8" ht="7.8" customHeight="1" x14ac:dyDescent="0.3"/>
    <row r="11" spans="7:8" x14ac:dyDescent="0.3">
      <c r="G11" s="4" t="s">
        <v>109</v>
      </c>
      <c r="H11" s="4">
        <v>0.17</v>
      </c>
    </row>
    <row r="12" spans="7:8" ht="7.8" customHeight="1" x14ac:dyDescent="0.3"/>
    <row r="13" spans="7:8" x14ac:dyDescent="0.3">
      <c r="G13" s="4" t="s">
        <v>110</v>
      </c>
      <c r="H13" s="4">
        <v>0.8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E29A-401D-4B75-B63C-3693AC93217E}">
  <dimension ref="A1:Z32"/>
  <sheetViews>
    <sheetView workbookViewId="0">
      <selection activeCell="M28" sqref="M28"/>
    </sheetView>
  </sheetViews>
  <sheetFormatPr defaultRowHeight="14.4" x14ac:dyDescent="0.3"/>
  <cols>
    <col min="1" max="1" width="2.44140625" customWidth="1"/>
    <col min="2" max="2" width="2.21875" customWidth="1"/>
    <col min="3" max="4" width="2.77734375" customWidth="1"/>
    <col min="5" max="5" width="2" customWidth="1"/>
    <col min="6" max="6" width="4.109375" customWidth="1"/>
  </cols>
  <sheetData>
    <row r="1" spans="1:26" ht="12" customHeight="1" x14ac:dyDescent="0.3">
      <c r="A1" s="11"/>
      <c r="B1" s="12"/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/>
      <c r="Y1" s="12"/>
      <c r="Z1" s="12"/>
    </row>
    <row r="2" spans="1:26" ht="5.0999999999999996" customHeight="1" thickBot="1" x14ac:dyDescent="0.35">
      <c r="A2" s="11"/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2"/>
      <c r="Y2" s="12"/>
      <c r="Z2" s="12"/>
    </row>
    <row r="3" spans="1:26" ht="5.0999999999999996" customHeight="1" x14ac:dyDescent="0.3">
      <c r="A3" s="11"/>
      <c r="B3" s="12"/>
      <c r="C3" s="14" t="s">
        <v>141</v>
      </c>
      <c r="D3" s="14"/>
      <c r="E3" s="14"/>
      <c r="F3" s="14"/>
      <c r="G3" s="14"/>
      <c r="H3" s="14"/>
      <c r="I3" s="14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13"/>
      <c r="Y3" s="13"/>
      <c r="Z3" s="13"/>
    </row>
    <row r="4" spans="1:26" ht="12" customHeight="1" x14ac:dyDescent="0.3">
      <c r="A4" s="11"/>
      <c r="B4" s="12"/>
      <c r="C4" s="17"/>
      <c r="D4" s="17"/>
      <c r="E4" s="17" t="s">
        <v>142</v>
      </c>
      <c r="F4" s="18"/>
      <c r="G4" s="19" t="s">
        <v>143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0"/>
      <c r="T4" s="18"/>
      <c r="U4" s="20"/>
      <c r="V4" s="20"/>
      <c r="W4" s="21"/>
      <c r="X4" s="13"/>
      <c r="Y4" s="13"/>
      <c r="Z4" s="13"/>
    </row>
    <row r="5" spans="1:26" ht="12" customHeight="1" x14ac:dyDescent="0.3">
      <c r="A5" s="11"/>
      <c r="B5" s="12"/>
      <c r="C5" s="17"/>
      <c r="D5" s="17"/>
      <c r="E5" s="22"/>
      <c r="F5" s="18"/>
      <c r="G5" s="18" t="s">
        <v>144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0"/>
      <c r="T5" s="23"/>
      <c r="U5" s="20"/>
      <c r="V5" s="20"/>
      <c r="W5" s="21"/>
      <c r="X5" s="13"/>
      <c r="Y5" s="13"/>
      <c r="Z5" s="13"/>
    </row>
    <row r="6" spans="1:26" ht="12" customHeight="1" x14ac:dyDescent="0.3">
      <c r="A6" s="11"/>
      <c r="B6" s="12"/>
      <c r="C6" s="22"/>
      <c r="D6" s="17"/>
      <c r="E6" s="22"/>
      <c r="F6" s="18"/>
      <c r="G6" s="24">
        <v>38576.728773148148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  <c r="T6" s="23"/>
      <c r="U6" s="20"/>
      <c r="V6" s="20"/>
      <c r="W6" s="21"/>
      <c r="X6" s="13"/>
      <c r="Y6" s="13"/>
      <c r="Z6" s="13"/>
    </row>
    <row r="7" spans="1:26" ht="12" customHeight="1" x14ac:dyDescent="0.3">
      <c r="A7" s="11"/>
      <c r="B7" s="12"/>
      <c r="C7" s="22"/>
      <c r="D7" s="22"/>
      <c r="E7" s="22"/>
      <c r="F7" s="22"/>
      <c r="G7" s="22"/>
      <c r="H7" s="22"/>
      <c r="I7" s="22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1"/>
      <c r="X7" s="13"/>
      <c r="Y7" s="13"/>
      <c r="Z7" s="13"/>
    </row>
    <row r="8" spans="1:26" ht="12" customHeight="1" x14ac:dyDescent="0.3">
      <c r="A8" s="11"/>
      <c r="B8" s="12"/>
      <c r="C8" s="22"/>
      <c r="D8" s="22"/>
      <c r="E8" s="22"/>
      <c r="F8" s="22"/>
      <c r="G8" s="22"/>
      <c r="H8" s="22"/>
      <c r="I8" s="22"/>
      <c r="J8" s="22"/>
      <c r="K8" s="2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1"/>
      <c r="X8" s="13"/>
      <c r="Y8" s="13"/>
      <c r="Z8" s="13"/>
    </row>
    <row r="9" spans="1:26" ht="12" customHeight="1" x14ac:dyDescent="0.3">
      <c r="A9" s="11"/>
      <c r="B9" s="12"/>
      <c r="C9" s="22"/>
      <c r="D9" s="22"/>
      <c r="E9" s="22"/>
      <c r="F9" s="22"/>
      <c r="G9" s="22"/>
      <c r="H9" s="22"/>
      <c r="I9" s="22"/>
      <c r="J9" s="26"/>
      <c r="K9" s="26"/>
      <c r="L9" s="27"/>
      <c r="M9" s="27"/>
      <c r="N9" s="27"/>
      <c r="O9" s="27"/>
      <c r="P9" s="27"/>
      <c r="Q9" s="27"/>
      <c r="R9" s="27"/>
      <c r="S9" s="25"/>
      <c r="T9" s="25"/>
      <c r="U9" s="25"/>
      <c r="V9" s="25"/>
      <c r="W9" s="21"/>
      <c r="X9" s="13"/>
      <c r="Y9" s="13"/>
      <c r="Z9" s="13"/>
    </row>
    <row r="10" spans="1:26" ht="12" customHeight="1" x14ac:dyDescent="0.3">
      <c r="A10" s="11"/>
      <c r="B10" s="12"/>
      <c r="C10" s="22"/>
      <c r="D10" s="22"/>
      <c r="E10" s="22"/>
      <c r="F10" s="22"/>
      <c r="G10" s="22"/>
      <c r="H10" s="22"/>
      <c r="I10" s="22"/>
      <c r="J10" s="26" t="s">
        <v>6</v>
      </c>
      <c r="K10" s="26" t="s">
        <v>4</v>
      </c>
      <c r="L10" s="27" t="s">
        <v>7</v>
      </c>
      <c r="M10" s="27" t="s">
        <v>5</v>
      </c>
      <c r="N10" s="27" t="s">
        <v>95</v>
      </c>
      <c r="O10" s="27"/>
      <c r="P10" s="27"/>
      <c r="Q10" s="27"/>
      <c r="R10" s="27"/>
      <c r="S10" s="25"/>
      <c r="T10" s="25"/>
      <c r="U10" s="25"/>
      <c r="V10" s="25"/>
      <c r="W10" s="21"/>
      <c r="X10" s="13"/>
      <c r="Y10" s="13"/>
      <c r="Z10" s="13"/>
    </row>
    <row r="11" spans="1:26" ht="12" customHeight="1" x14ac:dyDescent="0.3">
      <c r="A11" s="11"/>
      <c r="B11" s="12"/>
      <c r="C11" s="22"/>
      <c r="D11" s="22"/>
      <c r="E11" s="22"/>
      <c r="F11" s="28"/>
      <c r="H11" s="32"/>
      <c r="I11" s="45" t="s">
        <v>161</v>
      </c>
      <c r="J11" s="33">
        <v>11400</v>
      </c>
      <c r="K11" s="33">
        <v>12100</v>
      </c>
      <c r="L11" s="33">
        <v>13300</v>
      </c>
      <c r="M11" s="33">
        <v>12100</v>
      </c>
      <c r="N11" s="33">
        <v>7000</v>
      </c>
      <c r="O11" s="32" t="s">
        <v>145</v>
      </c>
      <c r="P11" s="34"/>
      <c r="Q11" s="34"/>
      <c r="R11" s="34"/>
      <c r="S11" s="34"/>
      <c r="T11" s="34"/>
      <c r="U11" s="34"/>
      <c r="V11" s="31"/>
      <c r="W11" s="21"/>
      <c r="X11" s="13"/>
      <c r="Y11" s="13"/>
      <c r="Z11" s="13"/>
    </row>
    <row r="12" spans="1:26" ht="12" customHeight="1" x14ac:dyDescent="0.3">
      <c r="A12" s="11"/>
      <c r="B12" s="12"/>
      <c r="C12" s="22"/>
      <c r="D12" s="22"/>
      <c r="E12" s="22"/>
      <c r="F12" s="28"/>
      <c r="H12" s="32"/>
      <c r="I12" s="45" t="s">
        <v>158</v>
      </c>
      <c r="J12" s="33">
        <v>0.1</v>
      </c>
      <c r="K12" s="33">
        <v>0.12</v>
      </c>
      <c r="L12" s="33">
        <v>0.3</v>
      </c>
      <c r="M12" s="33">
        <v>0.3</v>
      </c>
      <c r="N12" s="33">
        <v>0.08</v>
      </c>
      <c r="O12" s="34"/>
      <c r="P12" s="34"/>
      <c r="Q12" s="34"/>
      <c r="R12" s="34"/>
      <c r="S12" s="34"/>
      <c r="T12" s="34"/>
      <c r="U12" s="34"/>
      <c r="V12" s="31"/>
      <c r="W12" s="21"/>
      <c r="X12" s="13"/>
      <c r="Y12" s="13"/>
      <c r="Z12" s="13"/>
    </row>
    <row r="13" spans="1:26" ht="12" customHeight="1" x14ac:dyDescent="0.3">
      <c r="A13" s="11"/>
      <c r="B13" s="12"/>
      <c r="C13" s="22"/>
      <c r="D13" s="22"/>
      <c r="E13" s="22"/>
      <c r="F13" s="28"/>
      <c r="H13" s="32"/>
      <c r="I13" s="45" t="s">
        <v>159</v>
      </c>
      <c r="J13" s="33">
        <v>90</v>
      </c>
      <c r="K13" s="33">
        <v>90</v>
      </c>
      <c r="L13" s="33">
        <v>90</v>
      </c>
      <c r="M13" s="33">
        <v>90</v>
      </c>
      <c r="N13" s="33">
        <v>90</v>
      </c>
      <c r="O13" s="32" t="s">
        <v>146</v>
      </c>
      <c r="P13" s="34"/>
      <c r="Q13" s="34"/>
      <c r="R13" s="34"/>
      <c r="S13" s="34"/>
      <c r="T13" s="34"/>
      <c r="U13" s="34"/>
      <c r="V13" s="31"/>
      <c r="W13" s="21"/>
      <c r="X13" s="13"/>
      <c r="Y13" s="13"/>
      <c r="Z13" s="13"/>
    </row>
    <row r="14" spans="1:26" ht="12" customHeight="1" x14ac:dyDescent="0.3">
      <c r="A14" s="11"/>
      <c r="B14" s="12"/>
      <c r="C14" s="22"/>
      <c r="D14" s="22"/>
      <c r="E14" s="22"/>
      <c r="F14" s="28"/>
      <c r="H14" s="32"/>
      <c r="I14" s="45" t="s">
        <v>160</v>
      </c>
      <c r="J14" s="33">
        <v>80</v>
      </c>
      <c r="K14" s="33">
        <v>80</v>
      </c>
      <c r="L14" s="33">
        <v>95</v>
      </c>
      <c r="M14" s="33">
        <v>80</v>
      </c>
      <c r="N14" s="33">
        <v>75</v>
      </c>
      <c r="O14" s="32" t="s">
        <v>147</v>
      </c>
      <c r="P14" s="34"/>
      <c r="Q14" s="34"/>
      <c r="R14" s="34"/>
      <c r="S14" s="34"/>
      <c r="T14" s="34"/>
      <c r="U14" s="34"/>
      <c r="V14" s="31"/>
      <c r="W14" s="21"/>
      <c r="X14" s="13"/>
      <c r="Y14" s="13"/>
      <c r="Z14" s="13"/>
    </row>
    <row r="15" spans="1:26" ht="12" customHeight="1" x14ac:dyDescent="0.3">
      <c r="A15" s="11"/>
      <c r="B15" s="12"/>
      <c r="C15" s="22"/>
      <c r="D15" s="22"/>
      <c r="E15" s="22"/>
      <c r="F15" s="28"/>
      <c r="G15" s="32"/>
      <c r="H15" s="32"/>
      <c r="I15" s="35"/>
      <c r="J15" s="36"/>
      <c r="K15" s="36"/>
      <c r="L15" s="36"/>
      <c r="M15" s="36"/>
      <c r="N15" s="34"/>
      <c r="O15" s="34"/>
      <c r="P15" s="34"/>
      <c r="Q15" s="34"/>
      <c r="R15" s="34"/>
      <c r="S15" s="34"/>
      <c r="T15" s="34"/>
      <c r="U15" s="34"/>
      <c r="V15" s="31"/>
      <c r="W15" s="21"/>
      <c r="X15" s="13"/>
      <c r="Y15" s="13"/>
      <c r="Z15" s="13"/>
    </row>
    <row r="16" spans="1:26" ht="5.0999999999999996" customHeight="1" x14ac:dyDescent="0.3">
      <c r="A16" s="11"/>
      <c r="B16" s="12"/>
      <c r="C16" s="22"/>
      <c r="D16" s="22"/>
      <c r="E16" s="22"/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1"/>
      <c r="W16" s="21"/>
      <c r="X16" s="13"/>
      <c r="Y16" s="13"/>
      <c r="Z16" s="13"/>
    </row>
    <row r="17" spans="1:26" ht="24.9" customHeight="1" x14ac:dyDescent="0.3">
      <c r="A17" s="11"/>
      <c r="B17" s="12"/>
      <c r="C17" s="40"/>
      <c r="D17" s="40"/>
      <c r="E17" s="40"/>
      <c r="F17" s="40"/>
      <c r="G17" s="41" t="str">
        <f>G4</f>
        <v>LIVESTOCK FEED - ENERGY, VOLUMES, EATEN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2" t="s">
        <v>148</v>
      </c>
      <c r="X17" s="13"/>
      <c r="Y17" s="13"/>
      <c r="Z17" s="13"/>
    </row>
    <row r="18" spans="1:26" ht="12" customHeight="1" x14ac:dyDescent="0.3">
      <c r="A18" s="11"/>
      <c r="B18" s="12"/>
      <c r="C18" s="12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" customHeight="1" thickBot="1" x14ac:dyDescent="0.35">
      <c r="A19" s="11"/>
      <c r="B19" s="12"/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2"/>
      <c r="Y19" s="12"/>
      <c r="Z19" s="12"/>
    </row>
    <row r="20" spans="1:26" ht="12" customHeight="1" x14ac:dyDescent="0.3">
      <c r="A20" s="11"/>
      <c r="B20" s="12"/>
      <c r="C20" s="14" t="s">
        <v>141</v>
      </c>
      <c r="D20" s="14"/>
      <c r="E20" s="14"/>
      <c r="F20" s="14"/>
      <c r="G20" s="14"/>
      <c r="H20" s="14"/>
      <c r="I20" s="14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  <c r="X20" s="13"/>
      <c r="Y20" s="13"/>
      <c r="Z20" s="13"/>
    </row>
    <row r="21" spans="1:26" ht="12" customHeight="1" x14ac:dyDescent="0.3">
      <c r="A21" s="11"/>
      <c r="B21" s="12"/>
      <c r="C21" s="17"/>
      <c r="D21" s="17"/>
      <c r="E21" s="17" t="s">
        <v>142</v>
      </c>
      <c r="F21" s="18"/>
      <c r="G21" s="19" t="s">
        <v>157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20"/>
      <c r="T21" s="18"/>
      <c r="U21" s="20"/>
      <c r="V21" s="20"/>
      <c r="W21" s="21"/>
      <c r="X21" s="13"/>
      <c r="Y21" s="13"/>
      <c r="Z21" s="13"/>
    </row>
    <row r="22" spans="1:26" ht="12" customHeight="1" x14ac:dyDescent="0.3">
      <c r="A22" s="11"/>
      <c r="B22" s="12"/>
      <c r="C22" s="17"/>
      <c r="D22" s="17"/>
      <c r="E22" s="22"/>
      <c r="F22" s="18"/>
      <c r="G22" s="18" t="s">
        <v>156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0"/>
      <c r="T22" s="23"/>
      <c r="U22" s="20"/>
      <c r="V22" s="20"/>
      <c r="W22" s="21"/>
      <c r="X22" s="13"/>
      <c r="Y22" s="13"/>
      <c r="Z22" s="13"/>
    </row>
    <row r="23" spans="1:26" ht="12" customHeight="1" x14ac:dyDescent="0.3">
      <c r="A23" s="11"/>
      <c r="B23" s="12"/>
      <c r="C23" s="22"/>
      <c r="D23" s="17"/>
      <c r="E23" s="22"/>
      <c r="F23" s="18"/>
      <c r="G23" s="24">
        <v>43909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20"/>
      <c r="T23" s="23"/>
      <c r="U23" s="20"/>
      <c r="V23" s="20"/>
      <c r="W23" s="21"/>
      <c r="X23" s="13"/>
      <c r="Y23" s="13"/>
      <c r="Z23" s="13"/>
    </row>
    <row r="24" spans="1:26" ht="12" customHeight="1" x14ac:dyDescent="0.3">
      <c r="A24" s="11"/>
      <c r="B24" s="12"/>
      <c r="C24" s="22"/>
      <c r="D24" s="22"/>
      <c r="E24" s="22"/>
      <c r="F24" s="22"/>
      <c r="G24" s="22"/>
      <c r="H24" s="22"/>
      <c r="I24" s="22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1"/>
      <c r="X24" s="13"/>
      <c r="Y24" s="13"/>
      <c r="Z24" s="13"/>
    </row>
    <row r="25" spans="1:26" ht="12" customHeight="1" x14ac:dyDescent="0.3">
      <c r="A25" s="11"/>
      <c r="B25" s="12"/>
      <c r="C25" s="22"/>
      <c r="D25" s="22"/>
      <c r="E25" s="22"/>
      <c r="F25" s="22"/>
      <c r="G25" s="22"/>
      <c r="H25" s="22"/>
      <c r="I25" s="22"/>
      <c r="J25" s="22"/>
      <c r="K25" s="22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1"/>
      <c r="X25" s="13"/>
      <c r="Y25" s="13"/>
      <c r="Z25" s="13"/>
    </row>
    <row r="26" spans="1:26" ht="12" customHeight="1" x14ac:dyDescent="0.3">
      <c r="A26" s="11"/>
      <c r="B26" s="12"/>
      <c r="C26" s="22"/>
      <c r="D26" s="22"/>
      <c r="E26" s="22"/>
      <c r="F26" s="22"/>
      <c r="G26" s="22"/>
      <c r="H26" s="22"/>
      <c r="I26" s="22" t="s">
        <v>155</v>
      </c>
      <c r="J26" s="26" t="s">
        <v>6</v>
      </c>
      <c r="K26" s="26" t="s">
        <v>4</v>
      </c>
      <c r="L26" s="25" t="s">
        <v>7</v>
      </c>
      <c r="M26" s="27" t="s">
        <v>5</v>
      </c>
      <c r="N26" s="27" t="s">
        <v>95</v>
      </c>
      <c r="O26" s="27"/>
      <c r="P26" s="27"/>
      <c r="Q26" s="27"/>
      <c r="R26" s="27"/>
      <c r="S26" s="25"/>
      <c r="T26" s="25"/>
      <c r="U26" s="25"/>
      <c r="V26" s="25"/>
      <c r="W26" s="21"/>
      <c r="X26" s="13"/>
      <c r="Y26" s="13"/>
      <c r="Z26" s="13"/>
    </row>
    <row r="27" spans="1:26" ht="12" customHeight="1" x14ac:dyDescent="0.3">
      <c r="A27" s="11"/>
      <c r="B27" s="12"/>
      <c r="C27" s="22"/>
      <c r="D27" s="22"/>
      <c r="E27" s="22"/>
      <c r="F27" s="28"/>
      <c r="G27" s="29"/>
      <c r="H27" s="29"/>
      <c r="I27" s="29" t="s">
        <v>154</v>
      </c>
      <c r="J27" s="30" t="s">
        <v>153</v>
      </c>
      <c r="K27" s="30" t="s">
        <v>153</v>
      </c>
      <c r="L27" s="30" t="s">
        <v>153</v>
      </c>
      <c r="M27" s="30" t="s">
        <v>153</v>
      </c>
      <c r="N27" s="30" t="s">
        <v>152</v>
      </c>
      <c r="O27" s="30"/>
      <c r="P27" s="30"/>
      <c r="Q27" s="30"/>
      <c r="R27" s="30"/>
      <c r="S27" s="30"/>
      <c r="T27" s="30"/>
      <c r="U27" s="30"/>
      <c r="V27" s="31"/>
      <c r="W27" s="21"/>
      <c r="X27" s="13"/>
      <c r="Y27" s="13"/>
      <c r="Z27" s="13"/>
    </row>
    <row r="28" spans="1:26" ht="12" customHeight="1" x14ac:dyDescent="0.3">
      <c r="A28" s="11"/>
      <c r="B28" s="12"/>
      <c r="C28" s="22"/>
      <c r="D28" s="22"/>
      <c r="E28" s="22"/>
      <c r="F28" s="28"/>
      <c r="H28" s="32"/>
      <c r="I28" s="45" t="s">
        <v>162</v>
      </c>
      <c r="J28" s="44">
        <v>0.45</v>
      </c>
      <c r="K28" s="44">
        <v>0.62</v>
      </c>
      <c r="L28" s="44">
        <v>0.72</v>
      </c>
      <c r="M28" s="44">
        <v>0.75</v>
      </c>
      <c r="N28" s="43">
        <v>1</v>
      </c>
      <c r="O28" s="32" t="s">
        <v>151</v>
      </c>
      <c r="P28" s="34"/>
      <c r="Q28" s="34"/>
      <c r="R28" s="34"/>
      <c r="S28" s="34"/>
      <c r="T28" s="34"/>
      <c r="U28" s="34"/>
      <c r="V28" s="31"/>
      <c r="W28" s="21"/>
      <c r="X28" s="13"/>
      <c r="Y28" s="13"/>
      <c r="Z28" s="13"/>
    </row>
    <row r="29" spans="1:26" ht="12" customHeight="1" x14ac:dyDescent="0.3">
      <c r="A29" s="11"/>
      <c r="B29" s="12"/>
      <c r="C29" s="22"/>
      <c r="D29" s="22"/>
      <c r="E29" s="22"/>
      <c r="F29" s="37"/>
      <c r="G29" s="28"/>
      <c r="H29" s="28"/>
      <c r="I29" s="28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21"/>
      <c r="X29" s="13"/>
      <c r="Y29" s="13"/>
      <c r="Z29" s="13"/>
    </row>
    <row r="30" spans="1:26" ht="12" customHeight="1" x14ac:dyDescent="0.3">
      <c r="A30" s="11"/>
      <c r="B30" s="12"/>
      <c r="C30" s="22"/>
      <c r="D30" s="22"/>
      <c r="E30" s="22"/>
      <c r="F30" s="37"/>
      <c r="G30" s="28"/>
      <c r="H30" s="28"/>
      <c r="I30" s="28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21"/>
      <c r="X30" s="13"/>
      <c r="Y30" s="13"/>
      <c r="Z30" s="13"/>
    </row>
    <row r="31" spans="1:26" ht="12" customHeight="1" x14ac:dyDescent="0.3">
      <c r="A31" s="11"/>
      <c r="B31" s="12"/>
      <c r="C31" s="40"/>
      <c r="D31" s="40"/>
      <c r="E31" s="40"/>
      <c r="F31" s="40"/>
      <c r="G31" s="41" t="str">
        <f>G21</f>
        <v>LIVESTOCK FEEDS - STORAGE COSTS</v>
      </c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2" t="s">
        <v>148</v>
      </c>
      <c r="X31" s="13"/>
      <c r="Y31" s="13"/>
      <c r="Z31" s="13"/>
    </row>
    <row r="32" spans="1:26" ht="12" customHeight="1" x14ac:dyDescent="0.3">
      <c r="A32" s="11"/>
      <c r="B32" s="12"/>
      <c r="C32" s="12"/>
      <c r="D32" s="12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5518-D56C-48E6-B20B-FB32CB5C6D50}">
  <dimension ref="A1:AP174"/>
  <sheetViews>
    <sheetView tabSelected="1" topLeftCell="A31" workbookViewId="0">
      <selection activeCell="P43" sqref="P43:Q47"/>
    </sheetView>
  </sheetViews>
  <sheetFormatPr defaultRowHeight="14.4" outlineLevelRow="1" x14ac:dyDescent="0.3"/>
  <cols>
    <col min="1" max="1" width="1.33203125" customWidth="1"/>
    <col min="2" max="2" width="1.6640625" customWidth="1"/>
    <col min="3" max="3" width="3.109375" hidden="1" customWidth="1"/>
    <col min="4" max="4" width="3.44140625" customWidth="1"/>
    <col min="5" max="5" width="4.77734375" customWidth="1"/>
    <col min="7" max="7" width="8.88671875" customWidth="1"/>
    <col min="8" max="8" width="12" customWidth="1"/>
    <col min="9" max="9" width="9.88671875" customWidth="1"/>
    <col min="10" max="10" width="10.44140625" customWidth="1"/>
    <col min="11" max="11" width="11.33203125" customWidth="1"/>
    <col min="12" max="12" width="13.77734375" customWidth="1"/>
    <col min="13" max="13" width="11" customWidth="1"/>
  </cols>
  <sheetData>
    <row r="1" spans="1:26" s="49" customFormat="1" ht="12" customHeight="1" outlineLevel="1" x14ac:dyDescent="0.25">
      <c r="A1" s="46"/>
      <c r="B1" s="47"/>
      <c r="C1" s="47"/>
      <c r="D1" s="47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7"/>
      <c r="Y1" s="47"/>
      <c r="Z1" s="47"/>
    </row>
    <row r="2" spans="1:26" s="49" customFormat="1" ht="5.0999999999999996" customHeight="1" outlineLevel="1" thickBot="1" x14ac:dyDescent="0.3">
      <c r="A2" s="46"/>
      <c r="B2" s="47"/>
      <c r="C2" s="47"/>
      <c r="D2" s="47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7"/>
      <c r="Y2" s="47"/>
      <c r="Z2" s="47"/>
    </row>
    <row r="3" spans="1:26" s="49" customFormat="1" ht="5.0999999999999996" customHeight="1" outlineLevel="1" x14ac:dyDescent="0.25">
      <c r="A3" s="46"/>
      <c r="B3" s="47"/>
      <c r="C3" s="50" t="s">
        <v>141</v>
      </c>
      <c r="D3" s="50"/>
      <c r="E3" s="50"/>
      <c r="F3" s="50"/>
      <c r="G3" s="50"/>
      <c r="H3" s="50"/>
      <c r="I3" s="50"/>
      <c r="J3" s="50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2"/>
      <c r="X3" s="48"/>
      <c r="Y3" s="48"/>
      <c r="Z3" s="48"/>
    </row>
    <row r="4" spans="1:26" s="49" customFormat="1" ht="12" customHeight="1" outlineLevel="1" x14ac:dyDescent="0.25">
      <c r="A4" s="46"/>
      <c r="B4" s="47"/>
      <c r="C4" s="53"/>
      <c r="D4" s="53"/>
      <c r="E4" s="53" t="s">
        <v>142</v>
      </c>
      <c r="F4" s="54"/>
      <c r="G4" s="55" t="s">
        <v>188</v>
      </c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6"/>
      <c r="T4" s="54"/>
      <c r="U4" s="56"/>
      <c r="V4" s="56"/>
      <c r="W4" s="57"/>
      <c r="X4" s="48"/>
      <c r="Y4" s="48"/>
      <c r="Z4" s="48"/>
    </row>
    <row r="5" spans="1:26" s="49" customFormat="1" ht="12" customHeight="1" outlineLevel="1" x14ac:dyDescent="0.25">
      <c r="A5" s="46"/>
      <c r="B5" s="47"/>
      <c r="C5" s="53"/>
      <c r="D5" s="53"/>
      <c r="E5" s="58"/>
      <c r="F5" s="54"/>
      <c r="G5" s="59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6"/>
      <c r="T5" s="60"/>
      <c r="U5" s="56"/>
      <c r="V5" s="56"/>
      <c r="W5" s="57"/>
      <c r="X5" s="48"/>
      <c r="Y5" s="48"/>
      <c r="Z5" s="48"/>
    </row>
    <row r="6" spans="1:26" s="49" customFormat="1" ht="12" customHeight="1" outlineLevel="1" x14ac:dyDescent="0.25">
      <c r="A6" s="46"/>
      <c r="B6" s="47"/>
      <c r="C6" s="58"/>
      <c r="D6" s="53"/>
      <c r="E6" s="58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6"/>
      <c r="T6" s="60"/>
      <c r="U6" s="56"/>
      <c r="V6" s="56"/>
      <c r="W6" s="57"/>
      <c r="X6" s="48"/>
      <c r="Y6" s="48"/>
      <c r="Z6" s="48"/>
    </row>
    <row r="7" spans="1:26" s="49" customFormat="1" ht="12" customHeight="1" outlineLevel="1" x14ac:dyDescent="0.25">
      <c r="A7" s="46"/>
      <c r="B7" s="47"/>
      <c r="C7" s="61">
        <v>0</v>
      </c>
      <c r="D7" s="53"/>
      <c r="E7" s="58"/>
      <c r="F7" s="54"/>
      <c r="G7" s="62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6"/>
      <c r="T7" s="60"/>
      <c r="U7" s="56"/>
      <c r="V7" s="56"/>
      <c r="W7" s="57"/>
      <c r="X7" s="48"/>
      <c r="Y7" s="48"/>
      <c r="Z7" s="48"/>
    </row>
    <row r="8" spans="1:26" s="49" customFormat="1" ht="12" customHeight="1" outlineLevel="1" x14ac:dyDescent="0.25">
      <c r="A8" s="46"/>
      <c r="B8" s="47"/>
      <c r="C8" s="58"/>
      <c r="D8" s="58"/>
      <c r="E8" s="58"/>
      <c r="F8" s="58"/>
      <c r="G8" s="58"/>
      <c r="H8" s="58"/>
      <c r="I8" s="58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57"/>
      <c r="X8" s="48"/>
      <c r="Y8" s="48"/>
      <c r="Z8" s="48"/>
    </row>
    <row r="9" spans="1:26" s="49" customFormat="1" ht="12" customHeight="1" outlineLevel="1" x14ac:dyDescent="0.25">
      <c r="A9" s="46"/>
      <c r="B9" s="47"/>
      <c r="C9" s="58"/>
      <c r="D9" s="58"/>
      <c r="E9" s="58"/>
      <c r="F9" s="58"/>
      <c r="G9" s="58"/>
      <c r="H9" s="58" t="s">
        <v>190</v>
      </c>
      <c r="I9" s="58"/>
      <c r="J9" s="58"/>
      <c r="K9" s="58" t="s">
        <v>189</v>
      </c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57"/>
      <c r="X9" s="48"/>
      <c r="Y9" s="48"/>
      <c r="Z9" s="48"/>
    </row>
    <row r="10" spans="1:26" s="49" customFormat="1" ht="12" customHeight="1" outlineLevel="1" x14ac:dyDescent="0.25">
      <c r="A10" s="46"/>
      <c r="B10" s="4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65"/>
      <c r="O10" s="65"/>
      <c r="P10" s="65"/>
      <c r="Q10" s="65"/>
      <c r="R10" s="65"/>
      <c r="S10" s="63"/>
      <c r="T10" s="63"/>
      <c r="U10" s="63"/>
      <c r="V10" s="63"/>
      <c r="W10" s="57"/>
      <c r="X10" s="48"/>
      <c r="Y10" s="48"/>
      <c r="Z10" s="48"/>
    </row>
    <row r="11" spans="1:26" s="49" customFormat="1" ht="12" customHeight="1" outlineLevel="1" x14ac:dyDescent="0.25">
      <c r="A11" s="46"/>
      <c r="B11" s="47"/>
      <c r="C11" s="58"/>
      <c r="D11" s="58"/>
      <c r="E11" s="58"/>
      <c r="F11" s="58"/>
      <c r="G11" s="58"/>
      <c r="H11" s="58"/>
      <c r="I11" s="64" t="s">
        <v>175</v>
      </c>
      <c r="J11" s="64"/>
      <c r="K11" s="64"/>
      <c r="L11" s="64" t="s">
        <v>175</v>
      </c>
      <c r="M11" s="64"/>
      <c r="N11" s="65"/>
      <c r="O11" s="65"/>
      <c r="P11" s="65"/>
      <c r="Q11" s="65"/>
      <c r="R11" s="65"/>
      <c r="S11" s="63"/>
      <c r="T11" s="63"/>
      <c r="U11" s="63"/>
      <c r="V11" s="63"/>
      <c r="W11" s="57"/>
      <c r="X11" s="48"/>
      <c r="Y11" s="48"/>
      <c r="Z11" s="48"/>
    </row>
    <row r="12" spans="1:26" s="49" customFormat="1" ht="13.2" outlineLevel="1" x14ac:dyDescent="0.25">
      <c r="A12" s="46"/>
      <c r="B12" s="47"/>
      <c r="C12" s="58"/>
      <c r="D12" s="58"/>
      <c r="E12" s="58"/>
      <c r="F12" s="66"/>
      <c r="G12" s="67"/>
      <c r="H12" s="68" t="s">
        <v>178</v>
      </c>
      <c r="I12" s="83">
        <f>AVERAGE(L19,L16,L12)</f>
        <v>4.7833333333333332</v>
      </c>
      <c r="J12" s="71"/>
      <c r="K12" s="68" t="s">
        <v>4</v>
      </c>
      <c r="L12" s="90">
        <v>5</v>
      </c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57"/>
      <c r="X12" s="48"/>
      <c r="Y12" s="48"/>
      <c r="Z12" s="48"/>
    </row>
    <row r="13" spans="1:26" s="49" customFormat="1" ht="13.2" outlineLevel="1" x14ac:dyDescent="0.25">
      <c r="A13" s="46"/>
      <c r="B13" s="47"/>
      <c r="C13" s="58"/>
      <c r="D13" s="58"/>
      <c r="E13" s="58"/>
      <c r="F13" s="66"/>
      <c r="G13" s="67"/>
      <c r="H13" s="49" t="s">
        <v>177</v>
      </c>
      <c r="I13" s="83">
        <f>AVERAGE(L20,L18)</f>
        <v>2.29</v>
      </c>
      <c r="J13" s="71"/>
      <c r="K13" s="68" t="s">
        <v>10</v>
      </c>
      <c r="L13" s="90">
        <v>3</v>
      </c>
      <c r="M13" s="68"/>
      <c r="N13" s="68"/>
      <c r="O13" s="68"/>
      <c r="P13" s="68"/>
      <c r="Q13" s="68"/>
      <c r="R13" s="68"/>
      <c r="S13" s="68"/>
      <c r="T13" s="71"/>
      <c r="U13" s="71"/>
      <c r="V13" s="71"/>
      <c r="W13" s="57"/>
      <c r="X13" s="48"/>
      <c r="Y13" s="48"/>
      <c r="Z13" s="48"/>
    </row>
    <row r="14" spans="1:26" s="49" customFormat="1" ht="13.2" outlineLevel="1" x14ac:dyDescent="0.25">
      <c r="A14" s="46"/>
      <c r="B14" s="47"/>
      <c r="C14" s="58"/>
      <c r="D14" s="58"/>
      <c r="E14" s="58"/>
      <c r="F14" s="66"/>
      <c r="G14" s="67"/>
      <c r="H14" s="68" t="s">
        <v>179</v>
      </c>
      <c r="I14" s="83">
        <f>AVERAGE(L13,L15)</f>
        <v>3</v>
      </c>
      <c r="J14" s="71"/>
      <c r="K14" s="68" t="s">
        <v>95</v>
      </c>
      <c r="L14" s="90">
        <v>9</v>
      </c>
      <c r="M14" s="85"/>
      <c r="N14" s="85"/>
      <c r="O14" s="85"/>
      <c r="P14" s="85"/>
      <c r="Q14" s="85"/>
      <c r="R14" s="85"/>
      <c r="S14" s="85"/>
      <c r="T14" s="71"/>
      <c r="U14" s="71"/>
      <c r="V14" s="71"/>
      <c r="W14" s="57"/>
      <c r="X14" s="48"/>
      <c r="Y14" s="48"/>
      <c r="Z14" s="48"/>
    </row>
    <row r="15" spans="1:26" s="49" customFormat="1" ht="13.2" outlineLevel="1" x14ac:dyDescent="0.25">
      <c r="A15" s="46"/>
      <c r="B15" s="47"/>
      <c r="C15" s="58"/>
      <c r="D15" s="58"/>
      <c r="E15" s="58"/>
      <c r="F15" s="66"/>
      <c r="G15" s="67"/>
      <c r="H15" s="68" t="s">
        <v>181</v>
      </c>
      <c r="I15" s="83">
        <f>AVERAGE(L18:L20,L16,L12:L13)</f>
        <v>3.6549999999999998</v>
      </c>
      <c r="J15" s="71"/>
      <c r="K15" s="68" t="s">
        <v>7</v>
      </c>
      <c r="L15" s="90">
        <v>3</v>
      </c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57"/>
      <c r="X15" s="48"/>
      <c r="Y15" s="48"/>
      <c r="Z15" s="48"/>
    </row>
    <row r="16" spans="1:26" s="49" customFormat="1" ht="13.2" outlineLevel="1" x14ac:dyDescent="0.25">
      <c r="A16" s="46"/>
      <c r="B16" s="47"/>
      <c r="C16" s="58"/>
      <c r="D16" s="58"/>
      <c r="E16" s="58"/>
      <c r="F16" s="66"/>
      <c r="G16" s="67"/>
      <c r="J16" s="72"/>
      <c r="K16" s="68" t="s">
        <v>6</v>
      </c>
      <c r="L16" s="90">
        <v>4.5</v>
      </c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57"/>
      <c r="X16" s="48"/>
      <c r="Y16" s="48"/>
      <c r="Z16" s="48"/>
    </row>
    <row r="17" spans="1:42" s="49" customFormat="1" ht="13.2" outlineLevel="1" x14ac:dyDescent="0.25">
      <c r="A17" s="46"/>
      <c r="B17" s="47"/>
      <c r="C17" s="58"/>
      <c r="D17" s="58"/>
      <c r="E17" s="58"/>
      <c r="F17" s="66"/>
      <c r="G17" s="67"/>
      <c r="J17" s="72"/>
      <c r="K17" s="68" t="s">
        <v>120</v>
      </c>
      <c r="L17" s="90">
        <v>9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57"/>
      <c r="X17" s="48"/>
      <c r="Y17" s="48"/>
      <c r="Z17" s="48"/>
    </row>
    <row r="18" spans="1:42" s="49" customFormat="1" ht="13.2" outlineLevel="1" x14ac:dyDescent="0.25">
      <c r="A18" s="46"/>
      <c r="B18" s="47"/>
      <c r="C18" s="58"/>
      <c r="D18" s="58"/>
      <c r="E18" s="58"/>
      <c r="F18" s="66"/>
      <c r="G18" s="67"/>
      <c r="J18" s="72"/>
      <c r="K18" s="68" t="s">
        <v>9</v>
      </c>
      <c r="L18" s="90">
        <v>2.29</v>
      </c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57"/>
      <c r="X18" s="48"/>
      <c r="Y18" s="48"/>
      <c r="Z18" s="48"/>
    </row>
    <row r="19" spans="1:42" s="49" customFormat="1" ht="13.2" outlineLevel="1" x14ac:dyDescent="0.25">
      <c r="A19" s="46"/>
      <c r="B19" s="47"/>
      <c r="C19" s="58"/>
      <c r="D19" s="58"/>
      <c r="E19" s="58"/>
      <c r="F19" s="66"/>
      <c r="G19" s="67"/>
      <c r="J19" s="72"/>
      <c r="K19" s="68" t="s">
        <v>5</v>
      </c>
      <c r="L19" s="90">
        <v>4.8499999999999996</v>
      </c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57"/>
      <c r="X19" s="48"/>
      <c r="Y19" s="48"/>
      <c r="Z19" s="48"/>
    </row>
    <row r="20" spans="1:42" s="49" customFormat="1" ht="13.2" outlineLevel="1" x14ac:dyDescent="0.25">
      <c r="A20" s="46"/>
      <c r="B20" s="47"/>
      <c r="C20" s="58"/>
      <c r="D20" s="58"/>
      <c r="E20" s="58"/>
      <c r="F20" s="66"/>
      <c r="G20" s="67"/>
      <c r="J20" s="72"/>
      <c r="K20" s="68" t="s">
        <v>8</v>
      </c>
      <c r="L20" s="90">
        <v>2.29</v>
      </c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57"/>
      <c r="X20" s="48"/>
      <c r="Y20" s="48"/>
      <c r="Z20" s="48"/>
    </row>
    <row r="21" spans="1:42" s="49" customFormat="1" ht="13.2" outlineLevel="1" x14ac:dyDescent="0.25">
      <c r="A21" s="46"/>
      <c r="B21" s="47"/>
      <c r="C21" s="58"/>
      <c r="D21" s="58"/>
      <c r="E21" s="58"/>
      <c r="F21" s="66"/>
      <c r="G21" s="67"/>
      <c r="J21" s="72"/>
      <c r="K21" s="72"/>
      <c r="L21" s="72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57"/>
      <c r="X21" s="48"/>
      <c r="Y21" s="48"/>
      <c r="Z21" s="48"/>
    </row>
    <row r="22" spans="1:42" s="49" customFormat="1" ht="13.2" outlineLevel="1" x14ac:dyDescent="0.25">
      <c r="A22" s="46"/>
      <c r="B22" s="47"/>
      <c r="C22" s="58"/>
      <c r="D22" s="58"/>
      <c r="E22" s="58"/>
      <c r="F22" s="66"/>
      <c r="G22" s="67"/>
      <c r="J22" s="72"/>
      <c r="K22" s="72"/>
      <c r="L22" s="72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57"/>
      <c r="X22" s="48"/>
      <c r="Y22" s="48"/>
      <c r="Z22" s="48"/>
    </row>
    <row r="23" spans="1:42" s="49" customFormat="1" ht="13.2" outlineLevel="1" x14ac:dyDescent="0.25">
      <c r="A23" s="46"/>
      <c r="B23" s="47"/>
      <c r="C23" s="58"/>
      <c r="D23" s="58"/>
      <c r="E23" s="58"/>
      <c r="F23" s="66"/>
      <c r="G23" s="67"/>
      <c r="J23" s="72"/>
      <c r="K23" s="72"/>
      <c r="L23" s="72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57"/>
      <c r="X23" s="48"/>
      <c r="Y23" s="48"/>
      <c r="Z23" s="48"/>
    </row>
    <row r="24" spans="1:42" s="49" customFormat="1" ht="13.2" outlineLevel="1" x14ac:dyDescent="0.25">
      <c r="A24" s="46"/>
      <c r="B24" s="47"/>
      <c r="C24" s="58"/>
      <c r="D24" s="58"/>
      <c r="E24" s="58"/>
      <c r="F24" s="66"/>
      <c r="G24" s="67"/>
      <c r="J24" s="72"/>
      <c r="K24" s="72"/>
      <c r="L24" s="72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57"/>
      <c r="X24" s="48"/>
      <c r="Y24" s="48"/>
      <c r="Z24" s="48"/>
    </row>
    <row r="25" spans="1:42" s="49" customFormat="1" ht="13.2" outlineLevel="1" x14ac:dyDescent="0.25">
      <c r="A25" s="46"/>
      <c r="B25" s="47"/>
      <c r="C25" s="58"/>
      <c r="D25" s="58"/>
      <c r="E25" s="58"/>
      <c r="F25" s="66"/>
      <c r="G25" s="67"/>
      <c r="H25" s="71"/>
      <c r="I25" s="71"/>
      <c r="J25" s="72"/>
      <c r="K25" s="72"/>
      <c r="L25" s="72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57"/>
      <c r="X25" s="48"/>
      <c r="Y25" s="48"/>
      <c r="Z25" s="48"/>
    </row>
    <row r="26" spans="1:42" s="49" customFormat="1" ht="13.2" outlineLevel="1" x14ac:dyDescent="0.25">
      <c r="A26" s="46"/>
      <c r="B26" s="47"/>
      <c r="C26" s="58"/>
      <c r="D26" s="58"/>
      <c r="E26" s="58"/>
      <c r="F26" s="66"/>
      <c r="G26" s="67"/>
      <c r="H26" s="72"/>
      <c r="I26" s="72"/>
      <c r="J26" s="72"/>
      <c r="K26" s="72"/>
      <c r="L26" s="72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57"/>
      <c r="X26" s="48"/>
      <c r="Y26" s="48"/>
      <c r="Z26" s="48"/>
    </row>
    <row r="27" spans="1:42" s="49" customFormat="1" ht="13.2" outlineLevel="1" x14ac:dyDescent="0.25">
      <c r="A27" s="46"/>
      <c r="B27" s="47"/>
      <c r="C27" s="58"/>
      <c r="D27" s="58"/>
      <c r="E27" s="58"/>
      <c r="F27" s="66"/>
      <c r="G27" s="67"/>
      <c r="H27" s="72"/>
      <c r="I27" s="72"/>
      <c r="J27" s="72"/>
      <c r="K27" s="72"/>
      <c r="L27" s="72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57"/>
      <c r="X27" s="48"/>
      <c r="Y27" s="48"/>
      <c r="Z27" s="48"/>
    </row>
    <row r="28" spans="1:42" s="49" customFormat="1" ht="12" customHeight="1" outlineLevel="1" x14ac:dyDescent="0.25">
      <c r="A28" s="46"/>
      <c r="B28" s="47"/>
      <c r="C28" s="58"/>
      <c r="D28" s="58"/>
      <c r="E28" s="58"/>
      <c r="F28" s="72"/>
      <c r="G28" s="67"/>
      <c r="H28" s="67"/>
      <c r="I28" s="73"/>
      <c r="J28" s="73"/>
      <c r="K28" s="73"/>
      <c r="L28" s="73"/>
      <c r="M28" s="73"/>
      <c r="N28" s="71"/>
      <c r="O28" s="71"/>
      <c r="P28" s="71"/>
      <c r="Q28" s="71"/>
      <c r="R28" s="71"/>
      <c r="S28" s="71"/>
      <c r="T28" s="71"/>
      <c r="U28" s="71"/>
      <c r="V28" s="71"/>
      <c r="W28" s="57"/>
      <c r="X28" s="48"/>
      <c r="Y28" s="48"/>
      <c r="Z28" s="48"/>
    </row>
    <row r="29" spans="1:42" s="49" customFormat="1" ht="5.0999999999999996" customHeight="1" outlineLevel="1" x14ac:dyDescent="0.25">
      <c r="A29" s="46"/>
      <c r="B29" s="47"/>
      <c r="C29" s="58"/>
      <c r="D29" s="58"/>
      <c r="E29" s="58"/>
      <c r="F29" s="74"/>
      <c r="G29" s="75"/>
      <c r="H29" s="75"/>
      <c r="I29" s="75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7"/>
      <c r="W29" s="57"/>
      <c r="X29" s="48"/>
      <c r="Y29" s="48"/>
      <c r="Z29" s="48"/>
    </row>
    <row r="30" spans="1:42" s="49" customFormat="1" ht="24.9" customHeight="1" outlineLevel="1" x14ac:dyDescent="0.25">
      <c r="A30" s="46"/>
      <c r="B30" s="47"/>
      <c r="C30" s="78"/>
      <c r="D30" s="78"/>
      <c r="E30" s="78"/>
      <c r="F30" s="78"/>
      <c r="G30" s="79" t="str">
        <f>G4</f>
        <v xml:space="preserve">Max yield 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80" t="s">
        <v>148</v>
      </c>
      <c r="X30" s="48"/>
      <c r="Y30" s="48"/>
      <c r="Z30" s="48"/>
    </row>
    <row r="31" spans="1:42" s="49" customFormat="1" ht="12" customHeight="1" outlineLevel="1" x14ac:dyDescent="0.25">
      <c r="A31" s="46"/>
      <c r="B31" s="47"/>
      <c r="C31" s="47"/>
      <c r="D31" s="47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</row>
    <row r="32" spans="1:42" s="49" customFormat="1" ht="12" customHeight="1" outlineLevel="1" x14ac:dyDescent="0.25">
      <c r="A32" s="46"/>
      <c r="B32" s="47"/>
      <c r="C32" s="47"/>
      <c r="D32" s="47"/>
      <c r="E32" s="47"/>
      <c r="F32" s="47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7"/>
      <c r="Y32" s="47"/>
      <c r="Z32" s="47"/>
    </row>
    <row r="33" spans="1:26" s="49" customFormat="1" ht="5.0999999999999996" customHeight="1" outlineLevel="1" thickBot="1" x14ac:dyDescent="0.3">
      <c r="A33" s="46"/>
      <c r="B33" s="47"/>
      <c r="C33" s="47"/>
      <c r="D33" s="47"/>
      <c r="E33" s="47"/>
      <c r="F33" s="47"/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7"/>
      <c r="Y33" s="47"/>
      <c r="Z33" s="47"/>
    </row>
    <row r="34" spans="1:26" s="49" customFormat="1" ht="5.0999999999999996" customHeight="1" outlineLevel="1" x14ac:dyDescent="0.25">
      <c r="A34" s="46"/>
      <c r="B34" s="47"/>
      <c r="C34" s="50" t="s">
        <v>141</v>
      </c>
      <c r="D34" s="50"/>
      <c r="E34" s="50"/>
      <c r="F34" s="50"/>
      <c r="G34" s="50"/>
      <c r="H34" s="50"/>
      <c r="I34" s="50"/>
      <c r="J34" s="50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2"/>
      <c r="X34" s="48"/>
      <c r="Y34" s="48"/>
      <c r="Z34" s="48"/>
    </row>
    <row r="35" spans="1:26" s="49" customFormat="1" ht="12" customHeight="1" outlineLevel="1" x14ac:dyDescent="0.25">
      <c r="A35" s="46"/>
      <c r="B35" s="47"/>
      <c r="C35" s="53"/>
      <c r="D35" s="53"/>
      <c r="E35" s="53" t="s">
        <v>142</v>
      </c>
      <c r="F35" s="54"/>
      <c r="G35" s="55" t="s">
        <v>168</v>
      </c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6"/>
      <c r="T35" s="54"/>
      <c r="U35" s="56"/>
      <c r="V35" s="56"/>
      <c r="W35" s="57"/>
      <c r="X35" s="48"/>
      <c r="Y35" s="48"/>
      <c r="Z35" s="48"/>
    </row>
    <row r="36" spans="1:26" s="49" customFormat="1" ht="12" customHeight="1" outlineLevel="1" x14ac:dyDescent="0.25">
      <c r="A36" s="46"/>
      <c r="B36" s="47"/>
      <c r="C36" s="53"/>
      <c r="D36" s="53"/>
      <c r="E36" s="58"/>
      <c r="F36" s="54"/>
      <c r="G36" s="59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6"/>
      <c r="T36" s="60"/>
      <c r="U36" s="56"/>
      <c r="V36" s="56"/>
      <c r="W36" s="57"/>
      <c r="X36" s="48"/>
      <c r="Y36" s="48"/>
      <c r="Z36" s="48"/>
    </row>
    <row r="37" spans="1:26" s="49" customFormat="1" ht="12" customHeight="1" outlineLevel="1" x14ac:dyDescent="0.25">
      <c r="A37" s="46"/>
      <c r="B37" s="47"/>
      <c r="C37" s="58"/>
      <c r="D37" s="53"/>
      <c r="E37" s="58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6"/>
      <c r="T37" s="60"/>
      <c r="U37" s="56"/>
      <c r="V37" s="56"/>
      <c r="W37" s="57"/>
      <c r="X37" s="48"/>
      <c r="Y37" s="48"/>
      <c r="Z37" s="48"/>
    </row>
    <row r="38" spans="1:26" s="49" customFormat="1" ht="12" customHeight="1" outlineLevel="1" x14ac:dyDescent="0.25">
      <c r="A38" s="46"/>
      <c r="B38" s="47"/>
      <c r="C38" s="61">
        <v>0</v>
      </c>
      <c r="D38" s="53"/>
      <c r="E38" s="58"/>
      <c r="F38" s="54"/>
      <c r="G38" s="62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6"/>
      <c r="T38" s="60"/>
      <c r="U38" s="56"/>
      <c r="V38" s="56"/>
      <c r="W38" s="57"/>
      <c r="X38" s="48"/>
      <c r="Y38" s="48"/>
      <c r="Z38" s="48"/>
    </row>
    <row r="39" spans="1:26" s="49" customFormat="1" ht="12" customHeight="1" outlineLevel="1" x14ac:dyDescent="0.25">
      <c r="A39" s="46"/>
      <c r="B39" s="47"/>
      <c r="C39" s="58"/>
      <c r="D39" s="58"/>
      <c r="E39" s="58"/>
      <c r="F39" s="58"/>
      <c r="G39" s="58"/>
      <c r="H39" s="58"/>
      <c r="I39" s="58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57"/>
      <c r="X39" s="48"/>
      <c r="Y39" s="48"/>
      <c r="Z39" s="48"/>
    </row>
    <row r="40" spans="1:26" s="49" customFormat="1" ht="12" customHeight="1" outlineLevel="1" x14ac:dyDescent="0.25">
      <c r="A40" s="46"/>
      <c r="B40" s="47"/>
      <c r="C40" s="58"/>
      <c r="D40" s="58"/>
      <c r="E40" s="58"/>
      <c r="F40" s="58"/>
      <c r="G40" s="58"/>
      <c r="H40" s="58"/>
      <c r="I40" s="58"/>
      <c r="J40" s="58"/>
      <c r="K40" s="58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57"/>
      <c r="X40" s="48"/>
      <c r="Y40" s="48"/>
      <c r="Z40" s="48"/>
    </row>
    <row r="41" spans="1:26" s="49" customFormat="1" ht="12" customHeight="1" outlineLevel="1" x14ac:dyDescent="0.25">
      <c r="A41" s="46"/>
      <c r="B41" s="47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64"/>
      <c r="O41" s="64"/>
      <c r="P41" s="65"/>
      <c r="Q41" s="65"/>
      <c r="R41" s="65"/>
      <c r="S41" s="63"/>
      <c r="T41" s="63"/>
      <c r="U41" s="63"/>
      <c r="V41" s="63"/>
      <c r="W41" s="57"/>
      <c r="X41" s="48"/>
      <c r="Y41" s="48"/>
      <c r="Z41" s="48"/>
    </row>
    <row r="42" spans="1:26" s="49" customFormat="1" ht="12" customHeight="1" outlineLevel="1" x14ac:dyDescent="0.25">
      <c r="A42" s="46"/>
      <c r="B42" s="47"/>
      <c r="C42" s="58"/>
      <c r="D42" s="58"/>
      <c r="E42" s="58"/>
      <c r="F42" s="58"/>
      <c r="G42" s="58"/>
      <c r="H42" s="58"/>
      <c r="I42" s="64" t="s">
        <v>170</v>
      </c>
      <c r="J42" s="64" t="s">
        <v>170</v>
      </c>
      <c r="K42" s="64" t="s">
        <v>170</v>
      </c>
      <c r="L42" s="64" t="s">
        <v>169</v>
      </c>
      <c r="M42" s="64" t="s">
        <v>169</v>
      </c>
      <c r="N42" s="64" t="s">
        <v>169</v>
      </c>
      <c r="O42" s="64"/>
      <c r="P42" s="65"/>
      <c r="Q42" s="65"/>
      <c r="R42" s="65"/>
      <c r="S42" s="63"/>
      <c r="T42" s="63"/>
      <c r="U42" s="63"/>
      <c r="V42" s="63"/>
      <c r="W42" s="57"/>
      <c r="X42" s="48"/>
      <c r="Y42" s="48"/>
      <c r="Z42" s="48"/>
    </row>
    <row r="43" spans="1:26" s="49" customFormat="1" ht="12" customHeight="1" outlineLevel="1" x14ac:dyDescent="0.25">
      <c r="A43" s="46"/>
      <c r="B43" s="47"/>
      <c r="C43" s="58"/>
      <c r="D43" s="58"/>
      <c r="E43" s="58"/>
      <c r="F43" s="58"/>
      <c r="G43" s="58"/>
      <c r="H43" s="58"/>
      <c r="I43" s="64" t="s">
        <v>167</v>
      </c>
      <c r="J43" s="64" t="s">
        <v>4</v>
      </c>
      <c r="K43" s="64" t="s">
        <v>171</v>
      </c>
      <c r="L43" s="64" t="s">
        <v>167</v>
      </c>
      <c r="M43" s="64" t="s">
        <v>4</v>
      </c>
      <c r="N43" s="64" t="s">
        <v>171</v>
      </c>
      <c r="O43" s="64"/>
      <c r="P43" s="65"/>
      <c r="Q43" s="65" t="s">
        <v>114</v>
      </c>
      <c r="R43" s="65"/>
      <c r="S43" s="63"/>
      <c r="T43" s="63"/>
      <c r="U43" s="63"/>
      <c r="V43" s="63"/>
      <c r="W43" s="57"/>
      <c r="X43" s="48"/>
      <c r="Y43" s="48"/>
      <c r="Z43" s="48"/>
    </row>
    <row r="44" spans="1:26" s="49" customFormat="1" ht="13.2" outlineLevel="1" x14ac:dyDescent="0.25">
      <c r="A44" s="46"/>
      <c r="B44" s="47"/>
      <c r="C44" s="58"/>
      <c r="D44" s="58"/>
      <c r="E44" s="58"/>
      <c r="F44" s="66"/>
      <c r="G44" s="67"/>
      <c r="H44" s="67" t="s">
        <v>182</v>
      </c>
      <c r="I44" s="70">
        <v>2</v>
      </c>
      <c r="J44" s="70">
        <v>1</v>
      </c>
      <c r="K44" s="70">
        <v>0.4</v>
      </c>
      <c r="L44" s="70">
        <v>2</v>
      </c>
      <c r="M44" s="70">
        <v>1</v>
      </c>
      <c r="N44" s="70">
        <v>0.4</v>
      </c>
      <c r="O44" s="71"/>
      <c r="P44" s="67" t="s">
        <v>182</v>
      </c>
      <c r="Q44" s="93">
        <v>30</v>
      </c>
      <c r="R44" s="71"/>
      <c r="S44" s="71"/>
      <c r="T44" s="71"/>
      <c r="U44" s="71"/>
      <c r="V44" s="71"/>
      <c r="W44" s="57"/>
      <c r="X44" s="48"/>
      <c r="Y44" s="48"/>
      <c r="Z44" s="48"/>
    </row>
    <row r="45" spans="1:26" s="49" customFormat="1" ht="13.2" outlineLevel="1" x14ac:dyDescent="0.25">
      <c r="A45" s="46"/>
      <c r="B45" s="47"/>
      <c r="C45" s="58"/>
      <c r="D45" s="58"/>
      <c r="E45" s="58"/>
      <c r="F45" s="66"/>
      <c r="G45" s="67"/>
      <c r="H45" s="87" t="s">
        <v>183</v>
      </c>
      <c r="I45" s="70">
        <v>2</v>
      </c>
      <c r="J45" s="70">
        <v>1</v>
      </c>
      <c r="K45" s="70">
        <v>0.3</v>
      </c>
      <c r="L45" s="70">
        <v>2</v>
      </c>
      <c r="M45" s="70">
        <v>1</v>
      </c>
      <c r="N45" s="70">
        <v>0.25</v>
      </c>
      <c r="O45" s="71"/>
      <c r="P45" s="87" t="s">
        <v>183</v>
      </c>
      <c r="Q45" s="93">
        <v>30</v>
      </c>
      <c r="R45" s="71"/>
      <c r="S45" s="71"/>
      <c r="T45" s="71"/>
      <c r="U45" s="71"/>
      <c r="V45" s="71"/>
      <c r="W45" s="57"/>
      <c r="X45" s="48"/>
      <c r="Y45" s="48"/>
      <c r="Z45" s="48"/>
    </row>
    <row r="46" spans="1:26" s="49" customFormat="1" ht="13.2" outlineLevel="1" x14ac:dyDescent="0.25">
      <c r="A46" s="46"/>
      <c r="B46" s="47"/>
      <c r="C46" s="58"/>
      <c r="D46" s="58"/>
      <c r="E46" s="58"/>
      <c r="F46" s="66"/>
      <c r="G46" s="67"/>
      <c r="H46" s="49" t="s">
        <v>184</v>
      </c>
      <c r="I46" s="70">
        <v>2</v>
      </c>
      <c r="J46" s="70">
        <v>1</v>
      </c>
      <c r="K46" s="70">
        <v>1</v>
      </c>
      <c r="L46" s="70">
        <v>2</v>
      </c>
      <c r="M46" s="70">
        <v>1</v>
      </c>
      <c r="N46" s="70">
        <v>0.5</v>
      </c>
      <c r="O46" s="71"/>
      <c r="P46" s="49" t="s">
        <v>184</v>
      </c>
      <c r="Q46" s="93">
        <v>30</v>
      </c>
      <c r="R46" s="71"/>
      <c r="S46" s="71"/>
      <c r="T46" s="71"/>
      <c r="U46" s="71"/>
      <c r="V46" s="71"/>
      <c r="W46" s="57"/>
      <c r="X46" s="48"/>
      <c r="Y46" s="48"/>
      <c r="Z46" s="48"/>
    </row>
    <row r="47" spans="1:26" s="49" customFormat="1" ht="13.2" outlineLevel="1" x14ac:dyDescent="0.25">
      <c r="A47" s="46"/>
      <c r="B47" s="47"/>
      <c r="C47" s="58"/>
      <c r="D47" s="58"/>
      <c r="E47" s="58"/>
      <c r="F47" s="66"/>
      <c r="G47" s="67"/>
      <c r="H47" s="49" t="s">
        <v>185</v>
      </c>
      <c r="I47" s="70">
        <v>2</v>
      </c>
      <c r="J47" s="70">
        <v>1</v>
      </c>
      <c r="K47" s="70">
        <v>0.5</v>
      </c>
      <c r="L47" s="70">
        <v>2</v>
      </c>
      <c r="M47" s="70">
        <v>1</v>
      </c>
      <c r="N47" s="70">
        <v>1</v>
      </c>
      <c r="O47" s="71"/>
      <c r="P47" s="49" t="s">
        <v>185</v>
      </c>
      <c r="Q47" s="93">
        <v>30</v>
      </c>
      <c r="R47" s="71"/>
      <c r="S47" s="71"/>
      <c r="T47" s="71"/>
      <c r="U47" s="71"/>
      <c r="V47" s="71"/>
      <c r="W47" s="57"/>
      <c r="X47" s="48"/>
      <c r="Y47" s="48"/>
      <c r="Z47" s="48"/>
    </row>
    <row r="48" spans="1:26" s="49" customFormat="1" ht="12" customHeight="1" outlineLevel="1" x14ac:dyDescent="0.25">
      <c r="A48" s="46"/>
      <c r="B48" s="47"/>
      <c r="C48" s="58"/>
      <c r="D48" s="58"/>
      <c r="E48" s="58"/>
      <c r="F48" s="72"/>
      <c r="G48" s="67"/>
      <c r="H48" s="72"/>
      <c r="I48" s="72"/>
      <c r="J48" s="72"/>
      <c r="K48" s="72"/>
      <c r="L48" s="72"/>
      <c r="M48" s="72"/>
      <c r="N48" s="71"/>
      <c r="O48" s="71"/>
      <c r="P48" s="71"/>
      <c r="Q48" s="71"/>
      <c r="R48" s="71"/>
      <c r="S48" s="71"/>
      <c r="T48" s="71"/>
      <c r="U48" s="71"/>
      <c r="V48" s="71"/>
      <c r="W48" s="57"/>
      <c r="X48" s="48"/>
      <c r="Y48" s="48"/>
      <c r="Z48" s="48"/>
    </row>
    <row r="49" spans="1:26" s="49" customFormat="1" ht="12" customHeight="1" outlineLevel="1" x14ac:dyDescent="0.25">
      <c r="A49" s="46"/>
      <c r="B49" s="47"/>
      <c r="C49" s="58"/>
      <c r="D49" s="58"/>
      <c r="E49" s="58"/>
      <c r="F49" s="72"/>
      <c r="G49" s="67"/>
      <c r="H49" s="72"/>
      <c r="I49" s="72"/>
      <c r="J49" s="72"/>
      <c r="K49" s="72"/>
      <c r="L49" s="72"/>
      <c r="M49" s="72"/>
      <c r="N49" s="71"/>
      <c r="O49" s="71"/>
      <c r="P49" s="71"/>
      <c r="Q49" s="71"/>
      <c r="R49" s="71"/>
      <c r="S49" s="71"/>
      <c r="T49" s="71"/>
      <c r="U49" s="71"/>
      <c r="V49" s="71"/>
      <c r="W49" s="57"/>
      <c r="X49" s="48"/>
      <c r="Y49" s="48"/>
      <c r="Z49" s="48"/>
    </row>
    <row r="50" spans="1:26" s="49" customFormat="1" ht="12" customHeight="1" outlineLevel="1" x14ac:dyDescent="0.25">
      <c r="A50" s="46"/>
      <c r="B50" s="47"/>
      <c r="C50" s="58"/>
      <c r="D50" s="58"/>
      <c r="E50" s="58"/>
      <c r="F50" s="72"/>
      <c r="G50" s="67"/>
      <c r="H50" s="72"/>
      <c r="I50" s="72"/>
      <c r="J50" s="72"/>
      <c r="K50" s="72"/>
      <c r="L50" s="72"/>
      <c r="M50" s="72"/>
      <c r="N50" s="71"/>
      <c r="O50" s="71"/>
      <c r="P50" s="71"/>
      <c r="Q50" s="71"/>
      <c r="R50" s="71"/>
      <c r="S50" s="71"/>
      <c r="T50" s="71"/>
      <c r="U50" s="71"/>
      <c r="V50" s="71"/>
      <c r="W50" s="57"/>
      <c r="X50" s="48"/>
      <c r="Y50" s="48"/>
      <c r="Z50" s="48"/>
    </row>
    <row r="51" spans="1:26" s="49" customFormat="1" ht="12" customHeight="1" outlineLevel="1" x14ac:dyDescent="0.25">
      <c r="A51" s="46"/>
      <c r="B51" s="47"/>
      <c r="C51" s="58"/>
      <c r="D51" s="58"/>
      <c r="E51" s="58"/>
      <c r="F51" s="72"/>
      <c r="I51" s="72"/>
      <c r="J51" s="72"/>
      <c r="K51" s="72"/>
      <c r="L51" s="72"/>
      <c r="M51" s="72"/>
      <c r="N51" s="71"/>
      <c r="O51" s="71"/>
      <c r="P51" s="71"/>
      <c r="Q51" s="71"/>
      <c r="R51" s="71"/>
      <c r="S51" s="71"/>
      <c r="T51" s="71"/>
      <c r="U51" s="71"/>
      <c r="V51" s="71"/>
      <c r="W51" s="57"/>
      <c r="X51" s="48"/>
      <c r="Y51" s="48"/>
      <c r="Z51" s="48"/>
    </row>
    <row r="52" spans="1:26" s="49" customFormat="1" ht="12" customHeight="1" outlineLevel="1" x14ac:dyDescent="0.25">
      <c r="A52" s="46"/>
      <c r="B52" s="47"/>
      <c r="C52" s="58"/>
      <c r="D52" s="58"/>
      <c r="E52" s="58"/>
      <c r="F52" s="72"/>
      <c r="G52" s="88" t="s">
        <v>186</v>
      </c>
      <c r="I52" s="77" t="str" cm="1">
        <f t="array" ref="I52:L52">TRANSPOSE(H44:H47)</f>
        <v>Knock down</v>
      </c>
      <c r="J52" s="77" t="str">
        <v>Pre em</v>
      </c>
      <c r="K52" s="77" t="str">
        <v>Post em grass</v>
      </c>
      <c r="L52" s="77" t="str">
        <v>Post em broadleaf</v>
      </c>
      <c r="M52" s="72"/>
      <c r="N52" s="71"/>
      <c r="O52" s="71"/>
      <c r="P52" s="71"/>
      <c r="Q52" s="71"/>
      <c r="R52" s="71"/>
      <c r="S52" s="71"/>
      <c r="T52" s="71"/>
      <c r="U52" s="71"/>
      <c r="V52" s="71"/>
      <c r="W52" s="57"/>
      <c r="X52" s="48"/>
      <c r="Y52" s="48"/>
      <c r="Z52" s="48"/>
    </row>
    <row r="53" spans="1:26" s="49" customFormat="1" ht="12" customHeight="1" outlineLevel="1" x14ac:dyDescent="0.25">
      <c r="A53" s="46"/>
      <c r="B53" s="47"/>
      <c r="C53" s="58"/>
      <c r="D53" s="58"/>
      <c r="E53" s="58"/>
      <c r="F53" s="72"/>
      <c r="G53" s="67"/>
      <c r="H53" s="66" t="s">
        <v>178</v>
      </c>
      <c r="I53" s="89">
        <v>100</v>
      </c>
      <c r="J53" s="89">
        <v>100</v>
      </c>
      <c r="K53" s="89">
        <v>0</v>
      </c>
      <c r="L53" s="89">
        <v>100</v>
      </c>
      <c r="M53" s="72"/>
      <c r="N53" s="71"/>
      <c r="O53" s="71"/>
      <c r="P53" s="71"/>
      <c r="Q53" s="71"/>
      <c r="R53" s="71"/>
      <c r="S53" s="71"/>
      <c r="T53" s="71"/>
      <c r="U53" s="71"/>
      <c r="V53" s="71"/>
      <c r="W53" s="57"/>
      <c r="X53" s="48"/>
      <c r="Y53" s="48"/>
      <c r="Z53" s="48"/>
    </row>
    <row r="54" spans="1:26" s="49" customFormat="1" ht="12" customHeight="1" outlineLevel="1" x14ac:dyDescent="0.25">
      <c r="A54" s="46"/>
      <c r="B54" s="47"/>
      <c r="C54" s="58"/>
      <c r="D54" s="58"/>
      <c r="E54" s="58"/>
      <c r="F54" s="72"/>
      <c r="G54" s="67"/>
      <c r="H54" s="66" t="s">
        <v>177</v>
      </c>
      <c r="I54" s="89">
        <v>100</v>
      </c>
      <c r="J54" s="89">
        <v>100</v>
      </c>
      <c r="K54" s="89">
        <v>100</v>
      </c>
      <c r="L54" s="89">
        <v>0</v>
      </c>
      <c r="M54" s="72"/>
      <c r="N54" s="71"/>
      <c r="O54" s="71"/>
      <c r="P54" s="71"/>
      <c r="Q54" s="71"/>
      <c r="R54" s="71"/>
      <c r="S54" s="71"/>
      <c r="T54" s="71"/>
      <c r="U54" s="71"/>
      <c r="V54" s="71"/>
      <c r="W54" s="57"/>
      <c r="X54" s="48"/>
      <c r="Y54" s="48"/>
      <c r="Z54" s="48"/>
    </row>
    <row r="55" spans="1:26" s="49" customFormat="1" ht="12" customHeight="1" outlineLevel="1" x14ac:dyDescent="0.25">
      <c r="A55" s="46"/>
      <c r="B55" s="47"/>
      <c r="C55" s="58"/>
      <c r="D55" s="58"/>
      <c r="E55" s="58"/>
      <c r="F55" s="72"/>
      <c r="G55" s="67"/>
      <c r="H55" s="66" t="str">
        <f>H84</f>
        <v>P</v>
      </c>
      <c r="I55" s="89">
        <v>100</v>
      </c>
      <c r="J55" s="89">
        <v>100</v>
      </c>
      <c r="K55" s="89">
        <v>100</v>
      </c>
      <c r="L55" s="89">
        <v>0</v>
      </c>
      <c r="M55" s="72"/>
      <c r="N55" s="71"/>
      <c r="O55" s="71"/>
      <c r="P55" s="71"/>
      <c r="Q55" s="71"/>
      <c r="R55" s="71"/>
      <c r="S55" s="71"/>
      <c r="T55" s="71"/>
      <c r="U55" s="71"/>
      <c r="V55" s="71"/>
      <c r="W55" s="57"/>
      <c r="X55" s="48"/>
      <c r="Y55" s="48"/>
      <c r="Z55" s="48"/>
    </row>
    <row r="56" spans="1:26" s="49" customFormat="1" ht="12" customHeight="1" outlineLevel="1" x14ac:dyDescent="0.25">
      <c r="A56" s="46"/>
      <c r="B56" s="47"/>
      <c r="C56" s="58"/>
      <c r="D56" s="58"/>
      <c r="E56" s="58"/>
      <c r="F56" s="72"/>
      <c r="G56" s="67"/>
      <c r="H56" s="66" t="str">
        <f>H85</f>
        <v>Ys</v>
      </c>
      <c r="I56" s="89">
        <v>100</v>
      </c>
      <c r="J56" s="89">
        <v>100</v>
      </c>
      <c r="K56" s="89">
        <v>100</v>
      </c>
      <c r="L56" s="89">
        <v>100</v>
      </c>
      <c r="M56" s="72"/>
      <c r="N56" s="71"/>
      <c r="O56" s="71"/>
      <c r="P56" s="71"/>
      <c r="Q56" s="71"/>
      <c r="R56" s="71"/>
      <c r="S56" s="71"/>
      <c r="T56" s="71"/>
      <c r="U56" s="71"/>
      <c r="V56" s="71"/>
      <c r="W56" s="57"/>
      <c r="X56" s="48"/>
      <c r="Y56" s="48"/>
      <c r="Z56" s="48"/>
    </row>
    <row r="57" spans="1:26" s="49" customFormat="1" ht="12" customHeight="1" outlineLevel="1" x14ac:dyDescent="0.25">
      <c r="A57" s="46"/>
      <c r="B57" s="47"/>
      <c r="C57" s="58"/>
      <c r="D57" s="58"/>
      <c r="E57" s="58"/>
      <c r="F57" s="72"/>
      <c r="G57" s="67"/>
      <c r="H57" s="91" t="s">
        <v>4</v>
      </c>
      <c r="I57" s="89">
        <f>I53</f>
        <v>100</v>
      </c>
      <c r="J57" s="89">
        <f t="shared" ref="J57:L57" si="0">J53</f>
        <v>100</v>
      </c>
      <c r="K57" s="89">
        <f t="shared" si="0"/>
        <v>0</v>
      </c>
      <c r="L57" s="89">
        <f t="shared" si="0"/>
        <v>100</v>
      </c>
      <c r="M57" s="72"/>
      <c r="N57" s="71"/>
      <c r="O57" s="71"/>
      <c r="P57" s="71"/>
      <c r="Q57" s="71"/>
      <c r="R57" s="71"/>
      <c r="S57" s="71"/>
      <c r="T57" s="71"/>
      <c r="U57" s="71"/>
      <c r="V57" s="71"/>
      <c r="W57" s="57"/>
      <c r="X57" s="48"/>
      <c r="Y57" s="48"/>
      <c r="Z57" s="48"/>
    </row>
    <row r="58" spans="1:26" s="49" customFormat="1" ht="12" customHeight="1" outlineLevel="1" x14ac:dyDescent="0.25">
      <c r="A58" s="46"/>
      <c r="B58" s="47"/>
      <c r="C58" s="58"/>
      <c r="D58" s="58"/>
      <c r="E58" s="58"/>
      <c r="F58" s="72"/>
      <c r="G58" s="67"/>
      <c r="H58" s="91" t="s">
        <v>10</v>
      </c>
      <c r="I58" s="89">
        <f>I55</f>
        <v>100</v>
      </c>
      <c r="J58" s="89">
        <f t="shared" ref="J58:L58" si="1">J55</f>
        <v>100</v>
      </c>
      <c r="K58" s="89">
        <f t="shared" si="1"/>
        <v>100</v>
      </c>
      <c r="L58" s="89">
        <f t="shared" si="1"/>
        <v>0</v>
      </c>
      <c r="M58" s="72"/>
      <c r="N58" s="71"/>
      <c r="O58" s="71"/>
      <c r="P58" s="71"/>
      <c r="Q58" s="71"/>
      <c r="R58" s="71"/>
      <c r="S58" s="71"/>
      <c r="T58" s="71"/>
      <c r="U58" s="71"/>
      <c r="V58" s="71"/>
      <c r="W58" s="57"/>
      <c r="X58" s="48"/>
      <c r="Y58" s="48"/>
      <c r="Z58" s="48"/>
    </row>
    <row r="59" spans="1:26" s="49" customFormat="1" ht="12" customHeight="1" outlineLevel="1" x14ac:dyDescent="0.25">
      <c r="A59" s="46"/>
      <c r="B59" s="47"/>
      <c r="C59" s="58"/>
      <c r="D59" s="58"/>
      <c r="E59" s="58"/>
      <c r="F59" s="72"/>
      <c r="G59" s="67"/>
      <c r="H59" s="91" t="s">
        <v>95</v>
      </c>
      <c r="I59" s="89">
        <f>I53</f>
        <v>100</v>
      </c>
      <c r="J59" s="89">
        <f t="shared" ref="J59:L59" si="2">J53</f>
        <v>100</v>
      </c>
      <c r="K59" s="89">
        <f t="shared" si="2"/>
        <v>0</v>
      </c>
      <c r="L59" s="89">
        <f t="shared" si="2"/>
        <v>100</v>
      </c>
      <c r="M59" s="72"/>
      <c r="N59" s="71"/>
      <c r="O59" s="71"/>
      <c r="P59" s="71"/>
      <c r="Q59" s="71"/>
      <c r="R59" s="71"/>
      <c r="S59" s="71"/>
      <c r="T59" s="71"/>
      <c r="U59" s="71"/>
      <c r="V59" s="71"/>
      <c r="W59" s="57"/>
      <c r="X59" s="48"/>
      <c r="Y59" s="48"/>
      <c r="Z59" s="48"/>
    </row>
    <row r="60" spans="1:26" s="49" customFormat="1" ht="12" customHeight="1" outlineLevel="1" x14ac:dyDescent="0.25">
      <c r="A60" s="46"/>
      <c r="B60" s="47"/>
      <c r="C60" s="58"/>
      <c r="D60" s="58"/>
      <c r="E60" s="58"/>
      <c r="F60" s="72"/>
      <c r="G60" s="67"/>
      <c r="H60" s="91" t="s">
        <v>7</v>
      </c>
      <c r="I60" s="89">
        <f>I55</f>
        <v>100</v>
      </c>
      <c r="J60" s="89">
        <f t="shared" ref="J60:L60" si="3">J55</f>
        <v>100</v>
      </c>
      <c r="K60" s="89">
        <f t="shared" si="3"/>
        <v>100</v>
      </c>
      <c r="L60" s="89">
        <f t="shared" si="3"/>
        <v>0</v>
      </c>
      <c r="M60" s="72"/>
      <c r="N60" s="71"/>
      <c r="O60" s="71"/>
      <c r="P60" s="71"/>
      <c r="Q60" s="71"/>
      <c r="R60" s="71"/>
      <c r="S60" s="71"/>
      <c r="T60" s="71"/>
      <c r="U60" s="71"/>
      <c r="V60" s="71"/>
      <c r="W60" s="57"/>
      <c r="X60" s="48"/>
      <c r="Y60" s="48"/>
      <c r="Z60" s="48"/>
    </row>
    <row r="61" spans="1:26" s="49" customFormat="1" ht="12" customHeight="1" outlineLevel="1" x14ac:dyDescent="0.25">
      <c r="A61" s="46"/>
      <c r="B61" s="47"/>
      <c r="C61" s="58"/>
      <c r="D61" s="58"/>
      <c r="E61" s="58"/>
      <c r="F61" s="72"/>
      <c r="G61" s="67"/>
      <c r="H61" s="91" t="s">
        <v>6</v>
      </c>
      <c r="I61" s="89">
        <f>I53</f>
        <v>100</v>
      </c>
      <c r="J61" s="89">
        <f t="shared" ref="J61:L61" si="4">J53</f>
        <v>100</v>
      </c>
      <c r="K61" s="89">
        <f t="shared" si="4"/>
        <v>0</v>
      </c>
      <c r="L61" s="89">
        <f t="shared" si="4"/>
        <v>100</v>
      </c>
      <c r="M61" s="72"/>
      <c r="N61" s="71"/>
      <c r="O61" s="71"/>
      <c r="P61" s="71"/>
      <c r="Q61" s="71"/>
      <c r="R61" s="71"/>
      <c r="S61" s="71"/>
      <c r="T61" s="71"/>
      <c r="U61" s="71"/>
      <c r="V61" s="71"/>
      <c r="W61" s="57"/>
      <c r="X61" s="48"/>
      <c r="Y61" s="48"/>
      <c r="Z61" s="48"/>
    </row>
    <row r="62" spans="1:26" s="49" customFormat="1" ht="12" customHeight="1" outlineLevel="1" x14ac:dyDescent="0.25">
      <c r="A62" s="46"/>
      <c r="B62" s="47"/>
      <c r="C62" s="58"/>
      <c r="D62" s="58"/>
      <c r="E62" s="58"/>
      <c r="F62" s="72"/>
      <c r="G62" s="67"/>
      <c r="H62" s="91" t="s">
        <v>120</v>
      </c>
      <c r="I62" s="89">
        <f>I53</f>
        <v>100</v>
      </c>
      <c r="J62" s="89">
        <f t="shared" ref="J62:L62" si="5">J53</f>
        <v>100</v>
      </c>
      <c r="K62" s="89">
        <f t="shared" si="5"/>
        <v>0</v>
      </c>
      <c r="L62" s="89">
        <f t="shared" si="5"/>
        <v>100</v>
      </c>
      <c r="M62" s="72"/>
      <c r="N62" s="71"/>
      <c r="O62" s="71"/>
      <c r="P62" s="71"/>
      <c r="Q62" s="71"/>
      <c r="R62" s="71"/>
      <c r="S62" s="71"/>
      <c r="T62" s="71"/>
      <c r="U62" s="71"/>
      <c r="V62" s="71"/>
      <c r="W62" s="57"/>
      <c r="X62" s="48"/>
      <c r="Y62" s="48"/>
      <c r="Z62" s="48"/>
    </row>
    <row r="63" spans="1:26" s="49" customFormat="1" ht="12" customHeight="1" outlineLevel="1" x14ac:dyDescent="0.25">
      <c r="A63" s="46"/>
      <c r="B63" s="47"/>
      <c r="C63" s="58"/>
      <c r="D63" s="58"/>
      <c r="E63" s="58"/>
      <c r="F63" s="72"/>
      <c r="G63" s="67"/>
      <c r="H63" s="91" t="s">
        <v>9</v>
      </c>
      <c r="I63" s="89">
        <f>I54</f>
        <v>100</v>
      </c>
      <c r="J63" s="89">
        <f t="shared" ref="J63:L63" si="6">J54</f>
        <v>100</v>
      </c>
      <c r="K63" s="89">
        <f t="shared" si="6"/>
        <v>100</v>
      </c>
      <c r="L63" s="89">
        <f t="shared" si="6"/>
        <v>0</v>
      </c>
      <c r="M63" s="72"/>
      <c r="N63" s="71"/>
      <c r="O63" s="71"/>
      <c r="P63" s="71"/>
      <c r="Q63" s="71"/>
      <c r="R63" s="71"/>
      <c r="S63" s="71"/>
      <c r="T63" s="71"/>
      <c r="U63" s="71"/>
      <c r="V63" s="71"/>
      <c r="W63" s="57"/>
      <c r="X63" s="48"/>
      <c r="Y63" s="48"/>
      <c r="Z63" s="48"/>
    </row>
    <row r="64" spans="1:26" s="49" customFormat="1" ht="12" customHeight="1" outlineLevel="1" x14ac:dyDescent="0.25">
      <c r="A64" s="46"/>
      <c r="B64" s="47"/>
      <c r="C64" s="58"/>
      <c r="D64" s="58"/>
      <c r="E64" s="58"/>
      <c r="F64" s="72"/>
      <c r="G64" s="67"/>
      <c r="H64" s="91" t="s">
        <v>5</v>
      </c>
      <c r="I64" s="89">
        <f>I53</f>
        <v>100</v>
      </c>
      <c r="J64" s="89">
        <f t="shared" ref="J64:L64" si="7">J53</f>
        <v>100</v>
      </c>
      <c r="K64" s="89">
        <f t="shared" si="7"/>
        <v>0</v>
      </c>
      <c r="L64" s="89">
        <f t="shared" si="7"/>
        <v>100</v>
      </c>
      <c r="M64" s="72"/>
      <c r="N64" s="71"/>
      <c r="O64" s="71"/>
      <c r="P64" s="71"/>
      <c r="Q64" s="71"/>
      <c r="R64" s="71"/>
      <c r="S64" s="71"/>
      <c r="T64" s="71"/>
      <c r="U64" s="71"/>
      <c r="V64" s="71"/>
      <c r="W64" s="57"/>
      <c r="X64" s="48"/>
      <c r="Y64" s="48"/>
      <c r="Z64" s="48"/>
    </row>
    <row r="65" spans="1:42" s="49" customFormat="1" ht="12" customHeight="1" outlineLevel="1" x14ac:dyDescent="0.25">
      <c r="A65" s="46"/>
      <c r="B65" s="47"/>
      <c r="C65" s="58"/>
      <c r="D65" s="58"/>
      <c r="E65" s="58"/>
      <c r="F65" s="72"/>
      <c r="G65" s="67"/>
      <c r="H65" s="91" t="s">
        <v>8</v>
      </c>
      <c r="I65" s="89">
        <f>I54</f>
        <v>100</v>
      </c>
      <c r="J65" s="89">
        <f t="shared" ref="J65:L65" si="8">J54</f>
        <v>100</v>
      </c>
      <c r="K65" s="89">
        <f t="shared" si="8"/>
        <v>100</v>
      </c>
      <c r="L65" s="89">
        <f t="shared" si="8"/>
        <v>0</v>
      </c>
      <c r="M65" s="72"/>
      <c r="N65" s="71"/>
      <c r="O65" s="71"/>
      <c r="P65" s="71"/>
      <c r="Q65" s="71"/>
      <c r="R65" s="71"/>
      <c r="S65" s="71"/>
      <c r="T65" s="71"/>
      <c r="U65" s="71"/>
      <c r="V65" s="71"/>
      <c r="W65" s="57"/>
      <c r="X65" s="48"/>
      <c r="Y65" s="48"/>
      <c r="Z65" s="48"/>
    </row>
    <row r="66" spans="1:42" s="49" customFormat="1" ht="12" customHeight="1" outlineLevel="1" x14ac:dyDescent="0.25">
      <c r="A66" s="46"/>
      <c r="B66" s="47"/>
      <c r="C66" s="58"/>
      <c r="D66" s="58"/>
      <c r="E66" s="58"/>
      <c r="F66" s="72"/>
      <c r="G66" s="67"/>
      <c r="H66" s="72"/>
      <c r="I66" s="72"/>
      <c r="J66" s="72"/>
      <c r="K66" s="72"/>
      <c r="L66" s="72"/>
      <c r="M66" s="72"/>
      <c r="N66" s="71"/>
      <c r="O66" s="71"/>
      <c r="P66" s="71"/>
      <c r="Q66" s="71"/>
      <c r="R66" s="71"/>
      <c r="S66" s="71"/>
      <c r="T66" s="71"/>
      <c r="U66" s="71"/>
      <c r="V66" s="71"/>
      <c r="W66" s="57"/>
      <c r="X66" s="48"/>
      <c r="Y66" s="48"/>
      <c r="Z66" s="48"/>
    </row>
    <row r="67" spans="1:42" s="49" customFormat="1" ht="12" customHeight="1" outlineLevel="1" x14ac:dyDescent="0.25">
      <c r="A67" s="46"/>
      <c r="B67" s="47"/>
      <c r="C67" s="58"/>
      <c r="D67" s="58"/>
      <c r="E67" s="58"/>
      <c r="F67" s="72"/>
      <c r="G67" s="67"/>
      <c r="H67" s="67"/>
      <c r="I67" s="73"/>
      <c r="J67" s="73"/>
      <c r="K67" s="73"/>
      <c r="L67" s="73"/>
      <c r="M67" s="73"/>
      <c r="N67" s="71"/>
      <c r="O67" s="71"/>
      <c r="P67" s="71"/>
      <c r="Q67" s="71"/>
      <c r="R67" s="71"/>
      <c r="S67" s="71"/>
      <c r="T67" s="71"/>
      <c r="U67" s="71"/>
      <c r="V67" s="71"/>
      <c r="W67" s="57"/>
      <c r="X67" s="48"/>
      <c r="Y67" s="48"/>
      <c r="Z67" s="48"/>
    </row>
    <row r="68" spans="1:42" s="49" customFormat="1" ht="5.0999999999999996" customHeight="1" outlineLevel="1" x14ac:dyDescent="0.25">
      <c r="A68" s="46"/>
      <c r="B68" s="47"/>
      <c r="C68" s="58"/>
      <c r="D68" s="58"/>
      <c r="E68" s="58"/>
      <c r="F68" s="74"/>
      <c r="G68" s="75"/>
      <c r="H68" s="75"/>
      <c r="I68" s="75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7"/>
      <c r="W68" s="57"/>
      <c r="X68" s="48"/>
      <c r="Y68" s="48"/>
      <c r="Z68" s="48"/>
    </row>
    <row r="69" spans="1:42" s="49" customFormat="1" ht="24.9" customHeight="1" outlineLevel="1" x14ac:dyDescent="0.25">
      <c r="A69" s="46"/>
      <c r="B69" s="47"/>
      <c r="C69" s="78"/>
      <c r="D69" s="78"/>
      <c r="E69" s="78"/>
      <c r="F69" s="78"/>
      <c r="G69" s="79" t="str">
        <f>G35</f>
        <v>Params weed control</v>
      </c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80" t="s">
        <v>148</v>
      </c>
      <c r="X69" s="48"/>
      <c r="Y69" s="48"/>
      <c r="Z69" s="48"/>
    </row>
    <row r="70" spans="1:42" s="49" customFormat="1" ht="12" customHeight="1" outlineLevel="1" x14ac:dyDescent="0.25">
      <c r="A70" s="46"/>
      <c r="B70" s="47"/>
      <c r="C70" s="47"/>
      <c r="D70" s="47"/>
      <c r="E70" s="47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</row>
    <row r="71" spans="1:42" s="49" customFormat="1" ht="12" customHeight="1" outlineLevel="1" x14ac:dyDescent="0.25">
      <c r="A71" s="46"/>
      <c r="B71" s="47"/>
      <c r="C71" s="47"/>
      <c r="D71" s="47"/>
      <c r="E71" s="47"/>
      <c r="F71" s="47"/>
      <c r="G71" s="47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7"/>
      <c r="Y71" s="47"/>
      <c r="Z71" s="47"/>
    </row>
    <row r="72" spans="1:42" s="49" customFormat="1" ht="5.0999999999999996" customHeight="1" outlineLevel="1" thickBot="1" x14ac:dyDescent="0.3">
      <c r="A72" s="46"/>
      <c r="B72" s="47"/>
      <c r="C72" s="47"/>
      <c r="D72" s="47"/>
      <c r="E72" s="47"/>
      <c r="F72" s="47"/>
      <c r="G72" s="47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7"/>
      <c r="Y72" s="47"/>
      <c r="Z72" s="47"/>
    </row>
    <row r="73" spans="1:42" s="49" customFormat="1" ht="5.0999999999999996" customHeight="1" outlineLevel="1" x14ac:dyDescent="0.25">
      <c r="A73" s="46"/>
      <c r="B73" s="47"/>
      <c r="C73" s="50" t="s">
        <v>141</v>
      </c>
      <c r="D73" s="50"/>
      <c r="E73" s="50"/>
      <c r="F73" s="50"/>
      <c r="G73" s="50"/>
      <c r="H73" s="50"/>
      <c r="I73" s="50"/>
      <c r="J73" s="50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2"/>
      <c r="X73" s="48"/>
      <c r="Y73" s="48"/>
      <c r="Z73" s="48"/>
    </row>
    <row r="74" spans="1:42" s="49" customFormat="1" ht="12" customHeight="1" outlineLevel="1" x14ac:dyDescent="0.25">
      <c r="A74" s="46"/>
      <c r="B74" s="47"/>
      <c r="C74" s="53"/>
      <c r="D74" s="53"/>
      <c r="E74" s="53" t="s">
        <v>142</v>
      </c>
      <c r="F74" s="54"/>
      <c r="G74" s="55" t="s">
        <v>172</v>
      </c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6"/>
      <c r="T74" s="54"/>
      <c r="U74" s="56"/>
      <c r="V74" s="56"/>
      <c r="W74" s="57"/>
      <c r="X74" s="48"/>
      <c r="Y74" s="48"/>
      <c r="Z74" s="48"/>
    </row>
    <row r="75" spans="1:42" s="49" customFormat="1" ht="12" customHeight="1" outlineLevel="1" x14ac:dyDescent="0.25">
      <c r="A75" s="46"/>
      <c r="B75" s="47"/>
      <c r="C75" s="53"/>
      <c r="D75" s="53"/>
      <c r="E75" s="58"/>
      <c r="F75" s="54"/>
      <c r="G75" s="59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6"/>
      <c r="T75" s="60"/>
      <c r="U75" s="56"/>
      <c r="V75" s="56"/>
      <c r="W75" s="57"/>
      <c r="X75" s="48"/>
      <c r="Y75" s="48"/>
      <c r="Z75" s="48"/>
    </row>
    <row r="76" spans="1:42" s="49" customFormat="1" ht="12" customHeight="1" outlineLevel="1" x14ac:dyDescent="0.25">
      <c r="A76" s="46"/>
      <c r="B76" s="47"/>
      <c r="C76" s="58"/>
      <c r="D76" s="53"/>
      <c r="E76" s="58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6"/>
      <c r="T76" s="60"/>
      <c r="U76" s="56"/>
      <c r="V76" s="56"/>
      <c r="W76" s="57"/>
      <c r="X76" s="48"/>
      <c r="Y76" s="48"/>
      <c r="Z76" s="48"/>
    </row>
    <row r="77" spans="1:42" s="49" customFormat="1" ht="12" customHeight="1" outlineLevel="1" x14ac:dyDescent="0.25">
      <c r="A77" s="46"/>
      <c r="B77" s="47"/>
      <c r="C77" s="61">
        <v>0</v>
      </c>
      <c r="D77" s="53"/>
      <c r="E77" s="58"/>
      <c r="F77" s="54"/>
      <c r="G77" s="62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6"/>
      <c r="T77" s="60"/>
      <c r="U77" s="56"/>
      <c r="V77" s="56"/>
      <c r="W77" s="57"/>
      <c r="X77" s="48"/>
      <c r="Y77" s="48"/>
      <c r="Z77" s="48"/>
    </row>
    <row r="78" spans="1:42" s="49" customFormat="1" ht="12" customHeight="1" outlineLevel="1" x14ac:dyDescent="0.25">
      <c r="A78" s="46"/>
      <c r="B78" s="47"/>
      <c r="C78" s="58"/>
      <c r="D78" s="58"/>
      <c r="E78" s="58"/>
      <c r="F78" s="58"/>
      <c r="G78" s="58"/>
      <c r="H78" s="58"/>
      <c r="I78" s="58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57"/>
      <c r="X78" s="48"/>
      <c r="Y78" s="48"/>
      <c r="Z78" s="48"/>
    </row>
    <row r="79" spans="1:42" s="49" customFormat="1" ht="12" customHeight="1" outlineLevel="1" x14ac:dyDescent="0.25">
      <c r="A79" s="46"/>
      <c r="B79" s="47"/>
      <c r="C79" s="58"/>
      <c r="D79" s="58"/>
      <c r="E79" s="58"/>
      <c r="F79" s="58"/>
      <c r="G79" s="58"/>
      <c r="H79" s="58"/>
      <c r="I79" s="58"/>
      <c r="J79" s="58"/>
      <c r="K79" s="58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57"/>
      <c r="X79" s="48"/>
      <c r="Y79" s="48"/>
      <c r="Z79" s="48"/>
    </row>
    <row r="80" spans="1:42" s="49" customFormat="1" ht="12" customHeight="1" outlineLevel="1" x14ac:dyDescent="0.25">
      <c r="A80" s="46"/>
      <c r="B80" s="47"/>
      <c r="C80" s="58"/>
      <c r="D80" s="58"/>
      <c r="E80" s="58"/>
      <c r="F80" s="58"/>
      <c r="G80" s="58"/>
      <c r="H80" s="58"/>
      <c r="I80" s="58" t="s">
        <v>170</v>
      </c>
      <c r="J80" s="58" t="s">
        <v>170</v>
      </c>
      <c r="K80" s="58" t="s">
        <v>169</v>
      </c>
      <c r="L80" s="58" t="s">
        <v>169</v>
      </c>
      <c r="M80" s="58"/>
      <c r="N80" s="65"/>
      <c r="O80" s="65"/>
      <c r="P80" s="65"/>
      <c r="Q80" s="65"/>
      <c r="R80" s="65"/>
      <c r="S80" s="63"/>
      <c r="T80" s="63"/>
      <c r="U80" s="63"/>
      <c r="V80" s="63"/>
      <c r="W80" s="57"/>
      <c r="X80" s="48"/>
      <c r="Y80" s="48"/>
      <c r="Z80" s="48"/>
    </row>
    <row r="81" spans="1:26" s="49" customFormat="1" ht="12" customHeight="1" outlineLevel="1" x14ac:dyDescent="0.25">
      <c r="A81" s="46"/>
      <c r="B81" s="47"/>
      <c r="C81" s="58"/>
      <c r="D81" s="58"/>
      <c r="E81" s="58"/>
      <c r="F81" s="58"/>
      <c r="G81" s="58"/>
      <c r="H81" s="58"/>
      <c r="I81" s="58" t="s">
        <v>173</v>
      </c>
      <c r="J81" s="58" t="s">
        <v>97</v>
      </c>
      <c r="K81" s="58" t="s">
        <v>173</v>
      </c>
      <c r="L81" s="58" t="s">
        <v>97</v>
      </c>
      <c r="M81" s="64"/>
      <c r="N81" s="65"/>
      <c r="O81" s="65"/>
      <c r="P81" s="65"/>
      <c r="Q81" s="65"/>
      <c r="R81" s="65"/>
      <c r="S81" s="63"/>
      <c r="T81" s="63"/>
      <c r="U81" s="63"/>
      <c r="V81" s="63"/>
      <c r="W81" s="57"/>
      <c r="X81" s="48"/>
      <c r="Y81" s="48"/>
      <c r="Z81" s="48"/>
    </row>
    <row r="82" spans="1:26" s="49" customFormat="1" ht="13.2" outlineLevel="1" x14ac:dyDescent="0.25">
      <c r="A82" s="46"/>
      <c r="B82" s="47"/>
      <c r="C82" s="58"/>
      <c r="D82" s="58"/>
      <c r="E82" s="58"/>
      <c r="F82" s="66"/>
      <c r="G82" s="67"/>
      <c r="H82" s="68" t="s">
        <v>178</v>
      </c>
      <c r="I82" s="83">
        <v>0.7</v>
      </c>
      <c r="J82" s="83">
        <v>0.35</v>
      </c>
      <c r="K82" s="83">
        <v>0.7</v>
      </c>
      <c r="L82" s="83">
        <v>0.35</v>
      </c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57"/>
      <c r="X82" s="48"/>
      <c r="Y82" s="48"/>
      <c r="Z82" s="48"/>
    </row>
    <row r="83" spans="1:26" s="49" customFormat="1" ht="13.2" outlineLevel="1" x14ac:dyDescent="0.25">
      <c r="A83" s="46"/>
      <c r="B83" s="47"/>
      <c r="C83" s="58"/>
      <c r="D83" s="58"/>
      <c r="E83" s="58"/>
      <c r="F83" s="66"/>
      <c r="G83" s="67"/>
      <c r="H83" s="49" t="s">
        <v>177</v>
      </c>
      <c r="I83" s="83">
        <v>0.7</v>
      </c>
      <c r="J83" s="83">
        <v>0.35</v>
      </c>
      <c r="K83" s="83">
        <v>0.7</v>
      </c>
      <c r="L83" s="83">
        <v>0.35</v>
      </c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57"/>
      <c r="X83" s="48"/>
      <c r="Y83" s="48"/>
      <c r="Z83" s="48"/>
    </row>
    <row r="84" spans="1:26" s="49" customFormat="1" ht="13.2" outlineLevel="1" x14ac:dyDescent="0.25">
      <c r="A84" s="46"/>
      <c r="B84" s="47"/>
      <c r="C84" s="58"/>
      <c r="D84" s="58"/>
      <c r="E84" s="58"/>
      <c r="F84" s="66"/>
      <c r="G84" s="67"/>
      <c r="H84" s="68" t="s">
        <v>179</v>
      </c>
      <c r="I84" s="83">
        <v>0.7</v>
      </c>
      <c r="J84" s="83">
        <v>0.35</v>
      </c>
      <c r="K84" s="83">
        <v>0.7</v>
      </c>
      <c r="L84" s="83">
        <v>0.35</v>
      </c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57"/>
      <c r="X84" s="48"/>
      <c r="Y84" s="48"/>
      <c r="Z84" s="48"/>
    </row>
    <row r="85" spans="1:26" s="49" customFormat="1" ht="13.2" outlineLevel="1" x14ac:dyDescent="0.25">
      <c r="A85" s="46"/>
      <c r="B85" s="47"/>
      <c r="C85" s="58"/>
      <c r="D85" s="58"/>
      <c r="E85" s="58"/>
      <c r="F85" s="66"/>
      <c r="G85" s="67"/>
      <c r="H85" s="68" t="s">
        <v>181</v>
      </c>
      <c r="I85" s="83">
        <v>0.7</v>
      </c>
      <c r="J85" s="83">
        <v>0.35</v>
      </c>
      <c r="K85" s="83">
        <v>0.7</v>
      </c>
      <c r="L85" s="83">
        <v>0.35</v>
      </c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57"/>
      <c r="X85" s="48"/>
      <c r="Y85" s="48"/>
      <c r="Z85" s="48"/>
    </row>
    <row r="86" spans="1:26" s="49" customFormat="1" ht="13.2" outlineLevel="1" x14ac:dyDescent="0.25">
      <c r="A86" s="46"/>
      <c r="B86" s="47"/>
      <c r="C86" s="58"/>
      <c r="D86" s="58"/>
      <c r="E86" s="58"/>
      <c r="F86" s="66"/>
      <c r="G86" s="67"/>
      <c r="H86" s="91" t="s">
        <v>4</v>
      </c>
      <c r="I86" s="92">
        <f>I82</f>
        <v>0.7</v>
      </c>
      <c r="J86" s="92">
        <f t="shared" ref="J86:L86" si="9">J82</f>
        <v>0.35</v>
      </c>
      <c r="K86" s="92">
        <f t="shared" si="9"/>
        <v>0.7</v>
      </c>
      <c r="L86" s="92">
        <f t="shared" si="9"/>
        <v>0.35</v>
      </c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57"/>
      <c r="X86" s="48"/>
      <c r="Y86" s="48"/>
      <c r="Z86" s="48"/>
    </row>
    <row r="87" spans="1:26" s="49" customFormat="1" ht="13.2" outlineLevel="1" x14ac:dyDescent="0.25">
      <c r="A87" s="46"/>
      <c r="B87" s="47"/>
      <c r="C87" s="58"/>
      <c r="D87" s="58"/>
      <c r="E87" s="58"/>
      <c r="F87" s="66"/>
      <c r="G87" s="67"/>
      <c r="H87" s="91" t="s">
        <v>10</v>
      </c>
      <c r="I87" s="92">
        <f>I84</f>
        <v>0.7</v>
      </c>
      <c r="J87" s="92">
        <f t="shared" ref="J87:L87" si="10">J84</f>
        <v>0.35</v>
      </c>
      <c r="K87" s="92">
        <f t="shared" si="10"/>
        <v>0.7</v>
      </c>
      <c r="L87" s="92">
        <f t="shared" si="10"/>
        <v>0.35</v>
      </c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57"/>
      <c r="X87" s="48"/>
      <c r="Y87" s="48"/>
      <c r="Z87" s="48"/>
    </row>
    <row r="88" spans="1:26" s="49" customFormat="1" ht="13.2" outlineLevel="1" x14ac:dyDescent="0.25">
      <c r="A88" s="46"/>
      <c r="B88" s="47"/>
      <c r="C88" s="58"/>
      <c r="D88" s="58"/>
      <c r="E88" s="58"/>
      <c r="F88" s="66"/>
      <c r="G88" s="67"/>
      <c r="H88" s="91" t="s">
        <v>95</v>
      </c>
      <c r="I88" s="92">
        <f>I82</f>
        <v>0.7</v>
      </c>
      <c r="J88" s="92">
        <f t="shared" ref="J88:L88" si="11">J82</f>
        <v>0.35</v>
      </c>
      <c r="K88" s="92">
        <f t="shared" si="11"/>
        <v>0.7</v>
      </c>
      <c r="L88" s="92">
        <f t="shared" si="11"/>
        <v>0.35</v>
      </c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57"/>
      <c r="X88" s="48"/>
      <c r="Y88" s="48"/>
      <c r="Z88" s="48"/>
    </row>
    <row r="89" spans="1:26" s="49" customFormat="1" ht="13.2" outlineLevel="1" x14ac:dyDescent="0.25">
      <c r="A89" s="46"/>
      <c r="B89" s="47"/>
      <c r="C89" s="58"/>
      <c r="D89" s="58"/>
      <c r="E89" s="58"/>
      <c r="F89" s="66"/>
      <c r="G89" s="67"/>
      <c r="H89" s="91" t="s">
        <v>7</v>
      </c>
      <c r="I89" s="92">
        <f>I84</f>
        <v>0.7</v>
      </c>
      <c r="J89" s="92">
        <f t="shared" ref="J89:L89" si="12">J84</f>
        <v>0.35</v>
      </c>
      <c r="K89" s="92">
        <f t="shared" si="12"/>
        <v>0.7</v>
      </c>
      <c r="L89" s="92">
        <f t="shared" si="12"/>
        <v>0.35</v>
      </c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57"/>
      <c r="X89" s="48"/>
      <c r="Y89" s="48"/>
      <c r="Z89" s="48"/>
    </row>
    <row r="90" spans="1:26" s="49" customFormat="1" ht="13.2" outlineLevel="1" x14ac:dyDescent="0.25">
      <c r="A90" s="46"/>
      <c r="B90" s="47"/>
      <c r="C90" s="58"/>
      <c r="D90" s="58"/>
      <c r="E90" s="58"/>
      <c r="F90" s="66"/>
      <c r="G90" s="67"/>
      <c r="H90" s="91" t="s">
        <v>6</v>
      </c>
      <c r="I90" s="92">
        <f>I82</f>
        <v>0.7</v>
      </c>
      <c r="J90" s="92">
        <f t="shared" ref="J90:L90" si="13">J82</f>
        <v>0.35</v>
      </c>
      <c r="K90" s="92">
        <f t="shared" si="13"/>
        <v>0.7</v>
      </c>
      <c r="L90" s="92">
        <f t="shared" si="13"/>
        <v>0.35</v>
      </c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57"/>
      <c r="X90" s="48"/>
      <c r="Y90" s="48"/>
      <c r="Z90" s="48"/>
    </row>
    <row r="91" spans="1:26" s="49" customFormat="1" ht="13.2" outlineLevel="1" x14ac:dyDescent="0.25">
      <c r="A91" s="46"/>
      <c r="B91" s="47"/>
      <c r="C91" s="58"/>
      <c r="D91" s="58"/>
      <c r="E91" s="58"/>
      <c r="F91" s="66"/>
      <c r="G91" s="67"/>
      <c r="H91" s="91" t="s">
        <v>120</v>
      </c>
      <c r="I91" s="92">
        <f>I82</f>
        <v>0.7</v>
      </c>
      <c r="J91" s="92">
        <f t="shared" ref="J91:L91" si="14">J82</f>
        <v>0.35</v>
      </c>
      <c r="K91" s="92">
        <f t="shared" si="14"/>
        <v>0.7</v>
      </c>
      <c r="L91" s="92">
        <f t="shared" si="14"/>
        <v>0.35</v>
      </c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57"/>
      <c r="X91" s="48"/>
      <c r="Y91" s="48"/>
      <c r="Z91" s="48"/>
    </row>
    <row r="92" spans="1:26" s="49" customFormat="1" ht="13.2" outlineLevel="1" x14ac:dyDescent="0.25">
      <c r="A92" s="46"/>
      <c r="B92" s="47"/>
      <c r="C92" s="58"/>
      <c r="D92" s="58"/>
      <c r="E92" s="58"/>
      <c r="F92" s="66"/>
      <c r="G92" s="67"/>
      <c r="H92" s="91" t="s">
        <v>9</v>
      </c>
      <c r="I92" s="92">
        <f>I83</f>
        <v>0.7</v>
      </c>
      <c r="J92" s="92">
        <f t="shared" ref="J92:L92" si="15">J83</f>
        <v>0.35</v>
      </c>
      <c r="K92" s="92">
        <f t="shared" si="15"/>
        <v>0.7</v>
      </c>
      <c r="L92" s="92">
        <f t="shared" si="15"/>
        <v>0.35</v>
      </c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57"/>
      <c r="X92" s="48"/>
      <c r="Y92" s="48"/>
      <c r="Z92" s="48"/>
    </row>
    <row r="93" spans="1:26" s="49" customFormat="1" ht="13.2" outlineLevel="1" x14ac:dyDescent="0.25">
      <c r="A93" s="46"/>
      <c r="B93" s="47"/>
      <c r="C93" s="58"/>
      <c r="D93" s="58"/>
      <c r="E93" s="58"/>
      <c r="F93" s="66"/>
      <c r="G93" s="67"/>
      <c r="H93" s="91" t="s">
        <v>5</v>
      </c>
      <c r="I93" s="92">
        <f>I82</f>
        <v>0.7</v>
      </c>
      <c r="J93" s="92">
        <f t="shared" ref="J93:L93" si="16">J82</f>
        <v>0.35</v>
      </c>
      <c r="K93" s="92">
        <f t="shared" si="16"/>
        <v>0.7</v>
      </c>
      <c r="L93" s="92">
        <f t="shared" si="16"/>
        <v>0.35</v>
      </c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57"/>
      <c r="X93" s="48"/>
      <c r="Y93" s="48"/>
      <c r="Z93" s="48"/>
    </row>
    <row r="94" spans="1:26" s="49" customFormat="1" ht="13.2" outlineLevel="1" x14ac:dyDescent="0.25">
      <c r="A94" s="46"/>
      <c r="B94" s="47"/>
      <c r="C94" s="58"/>
      <c r="D94" s="58"/>
      <c r="E94" s="58"/>
      <c r="F94" s="66"/>
      <c r="G94" s="67"/>
      <c r="H94" s="91" t="s">
        <v>8</v>
      </c>
      <c r="I94" s="92">
        <f>I83</f>
        <v>0.7</v>
      </c>
      <c r="J94" s="92">
        <f t="shared" ref="J94:L94" si="17">J83</f>
        <v>0.35</v>
      </c>
      <c r="K94" s="92">
        <f t="shared" si="17"/>
        <v>0.7</v>
      </c>
      <c r="L94" s="92">
        <f t="shared" si="17"/>
        <v>0.35</v>
      </c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57"/>
      <c r="X94" s="48"/>
      <c r="Y94" s="48"/>
      <c r="Z94" s="48"/>
    </row>
    <row r="95" spans="1:26" s="49" customFormat="1" ht="13.2" outlineLevel="1" x14ac:dyDescent="0.25">
      <c r="A95" s="46"/>
      <c r="B95" s="47"/>
      <c r="C95" s="58"/>
      <c r="D95" s="58"/>
      <c r="E95" s="58"/>
      <c r="F95" s="66"/>
      <c r="G95" s="67"/>
      <c r="H95" s="87"/>
      <c r="I95" s="87"/>
      <c r="J95" s="87"/>
      <c r="K95" s="87"/>
      <c r="L95" s="87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57"/>
      <c r="X95" s="48"/>
      <c r="Y95" s="48"/>
      <c r="Z95" s="48"/>
    </row>
    <row r="96" spans="1:26" s="49" customFormat="1" ht="13.2" outlineLevel="1" x14ac:dyDescent="0.25">
      <c r="A96" s="46"/>
      <c r="B96" s="47"/>
      <c r="C96" s="58"/>
      <c r="D96" s="58"/>
      <c r="E96" s="58"/>
      <c r="F96" s="66"/>
      <c r="G96" s="67"/>
      <c r="H96" s="87"/>
      <c r="I96" s="87"/>
      <c r="J96" s="87"/>
      <c r="K96" s="87"/>
      <c r="L96" s="87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57"/>
      <c r="X96" s="48"/>
      <c r="Y96" s="48"/>
      <c r="Z96" s="48"/>
    </row>
    <row r="97" spans="1:42" s="49" customFormat="1" ht="13.2" outlineLevel="1" x14ac:dyDescent="0.25">
      <c r="A97" s="46"/>
      <c r="B97" s="47"/>
      <c r="C97" s="58"/>
      <c r="D97" s="58"/>
      <c r="E97" s="58"/>
      <c r="F97" s="66"/>
      <c r="G97" s="67"/>
      <c r="H97" s="87"/>
      <c r="I97" s="87"/>
      <c r="J97" s="87"/>
      <c r="K97" s="87"/>
      <c r="L97" s="87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57"/>
      <c r="X97" s="48"/>
      <c r="Y97" s="48"/>
      <c r="Z97" s="48"/>
    </row>
    <row r="98" spans="1:42" s="49" customFormat="1" ht="13.2" outlineLevel="1" x14ac:dyDescent="0.25">
      <c r="A98" s="46"/>
      <c r="B98" s="47"/>
      <c r="C98" s="58"/>
      <c r="D98" s="58"/>
      <c r="E98" s="58"/>
      <c r="F98" s="66"/>
      <c r="G98" s="67"/>
      <c r="H98" s="87"/>
      <c r="I98" s="87"/>
      <c r="J98" s="87"/>
      <c r="K98" s="87"/>
      <c r="L98" s="87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57"/>
      <c r="X98" s="48"/>
      <c r="Y98" s="48"/>
      <c r="Z98" s="48"/>
    </row>
    <row r="99" spans="1:42" s="49" customFormat="1" ht="13.2" outlineLevel="1" x14ac:dyDescent="0.25">
      <c r="A99" s="46"/>
      <c r="B99" s="47"/>
      <c r="C99" s="58"/>
      <c r="D99" s="58"/>
      <c r="E99" s="58"/>
      <c r="F99" s="66"/>
      <c r="G99" s="67"/>
      <c r="H99" s="72"/>
      <c r="I99" s="72"/>
      <c r="J99" s="72"/>
      <c r="K99" s="72"/>
      <c r="L99" s="72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57"/>
      <c r="X99" s="48"/>
      <c r="Y99" s="48"/>
      <c r="Z99" s="48"/>
    </row>
    <row r="100" spans="1:42" s="49" customFormat="1" ht="13.2" outlineLevel="1" x14ac:dyDescent="0.25">
      <c r="A100" s="46"/>
      <c r="B100" s="47"/>
      <c r="C100" s="58"/>
      <c r="D100" s="58"/>
      <c r="E100" s="58"/>
      <c r="F100" s="66"/>
      <c r="G100" s="67"/>
      <c r="H100" s="72"/>
      <c r="I100" s="72"/>
      <c r="J100" s="72"/>
      <c r="K100" s="72"/>
      <c r="L100" s="72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57"/>
      <c r="X100" s="48"/>
      <c r="Y100" s="48"/>
      <c r="Z100" s="48"/>
    </row>
    <row r="101" spans="1:42" s="49" customFormat="1" ht="12" customHeight="1" outlineLevel="1" x14ac:dyDescent="0.25">
      <c r="A101" s="46"/>
      <c r="B101" s="47"/>
      <c r="C101" s="58"/>
      <c r="D101" s="58"/>
      <c r="E101" s="58"/>
      <c r="F101" s="72"/>
      <c r="G101" s="67"/>
      <c r="H101" s="67"/>
      <c r="I101" s="73"/>
      <c r="J101" s="73"/>
      <c r="K101" s="73"/>
      <c r="L101" s="73"/>
      <c r="M101" s="73"/>
      <c r="N101" s="71"/>
      <c r="O101" s="71"/>
      <c r="P101" s="71"/>
      <c r="Q101" s="71"/>
      <c r="R101" s="71"/>
      <c r="S101" s="71"/>
      <c r="T101" s="71"/>
      <c r="U101" s="71"/>
      <c r="V101" s="71"/>
      <c r="W101" s="57"/>
      <c r="X101" s="48"/>
      <c r="Y101" s="48"/>
      <c r="Z101" s="48"/>
    </row>
    <row r="102" spans="1:42" s="49" customFormat="1" ht="5.0999999999999996" customHeight="1" outlineLevel="1" x14ac:dyDescent="0.25">
      <c r="A102" s="46"/>
      <c r="B102" s="47"/>
      <c r="C102" s="58"/>
      <c r="D102" s="58"/>
      <c r="E102" s="58"/>
      <c r="F102" s="74"/>
      <c r="G102" s="75"/>
      <c r="H102" s="75"/>
      <c r="I102" s="75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7"/>
      <c r="W102" s="57"/>
      <c r="X102" s="48"/>
      <c r="Y102" s="48"/>
      <c r="Z102" s="48"/>
    </row>
    <row r="103" spans="1:42" s="49" customFormat="1" ht="24.9" customHeight="1" outlineLevel="1" x14ac:dyDescent="0.25">
      <c r="A103" s="46"/>
      <c r="B103" s="47"/>
      <c r="C103" s="78"/>
      <c r="D103" s="78"/>
      <c r="E103" s="78"/>
      <c r="F103" s="78"/>
      <c r="G103" s="79" t="str">
        <f>G74</f>
        <v xml:space="preserve">Params weed density vs yield </v>
      </c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80" t="s">
        <v>148</v>
      </c>
      <c r="X103" s="48"/>
      <c r="Y103" s="48"/>
      <c r="Z103" s="48"/>
    </row>
    <row r="104" spans="1:42" s="49" customFormat="1" ht="12" customHeight="1" outlineLevel="1" x14ac:dyDescent="0.25">
      <c r="A104" s="46"/>
      <c r="B104" s="47"/>
      <c r="C104" s="47"/>
      <c r="D104" s="47"/>
      <c r="E104" s="47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</row>
    <row r="105" spans="1:42" s="49" customFormat="1" ht="12" customHeight="1" outlineLevel="1" x14ac:dyDescent="0.25">
      <c r="A105" s="46"/>
      <c r="B105" s="47"/>
      <c r="C105" s="47"/>
      <c r="D105" s="47"/>
      <c r="E105" s="47"/>
      <c r="F105" s="47"/>
      <c r="G105" s="47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7"/>
      <c r="Y105" s="47"/>
      <c r="Z105" s="47"/>
    </row>
    <row r="106" spans="1:42" s="49" customFormat="1" ht="5.0999999999999996" customHeight="1" outlineLevel="1" thickBot="1" x14ac:dyDescent="0.3">
      <c r="A106" s="46"/>
      <c r="B106" s="47"/>
      <c r="C106" s="47"/>
      <c r="D106" s="47"/>
      <c r="E106" s="47"/>
      <c r="F106" s="47"/>
      <c r="G106" s="47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7"/>
      <c r="Y106" s="47"/>
      <c r="Z106" s="47"/>
    </row>
    <row r="107" spans="1:42" s="49" customFormat="1" ht="5.0999999999999996" customHeight="1" outlineLevel="1" x14ac:dyDescent="0.25">
      <c r="A107" s="46"/>
      <c r="B107" s="47"/>
      <c r="C107" s="50" t="s">
        <v>141</v>
      </c>
      <c r="D107" s="50"/>
      <c r="E107" s="50"/>
      <c r="F107" s="50"/>
      <c r="G107" s="50"/>
      <c r="H107" s="50"/>
      <c r="I107" s="50"/>
      <c r="J107" s="50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2"/>
      <c r="X107" s="48"/>
      <c r="Y107" s="48"/>
      <c r="Z107" s="48"/>
    </row>
    <row r="108" spans="1:42" s="49" customFormat="1" ht="12" customHeight="1" outlineLevel="1" x14ac:dyDescent="0.25">
      <c r="A108" s="46"/>
      <c r="B108" s="47"/>
      <c r="C108" s="53"/>
      <c r="D108" s="53"/>
      <c r="E108" s="53" t="s">
        <v>142</v>
      </c>
      <c r="F108" s="54"/>
      <c r="G108" s="55" t="s">
        <v>174</v>
      </c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6"/>
      <c r="T108" s="54"/>
      <c r="U108" s="56"/>
      <c r="V108" s="56"/>
      <c r="W108" s="57"/>
      <c r="X108" s="48"/>
      <c r="Y108" s="48"/>
      <c r="Z108" s="48"/>
    </row>
    <row r="109" spans="1:42" s="49" customFormat="1" ht="12" customHeight="1" outlineLevel="1" x14ac:dyDescent="0.25">
      <c r="A109" s="46"/>
      <c r="B109" s="47"/>
      <c r="C109" s="53"/>
      <c r="D109" s="53"/>
      <c r="E109" s="58"/>
      <c r="F109" s="54"/>
      <c r="G109" s="59"/>
      <c r="H109" s="54"/>
      <c r="I109" s="54"/>
      <c r="J109" s="54" t="s">
        <v>176</v>
      </c>
      <c r="K109" s="54"/>
      <c r="L109" s="54"/>
      <c r="M109" s="54"/>
      <c r="N109" s="54"/>
      <c r="O109" s="54"/>
      <c r="P109" s="54"/>
      <c r="Q109" s="54"/>
      <c r="R109" s="54"/>
      <c r="S109" s="56"/>
      <c r="T109" s="60"/>
      <c r="U109" s="56"/>
      <c r="V109" s="56"/>
      <c r="W109" s="57"/>
      <c r="X109" s="48"/>
      <c r="Y109" s="48"/>
      <c r="Z109" s="48"/>
    </row>
    <row r="110" spans="1:42" s="49" customFormat="1" ht="12" customHeight="1" outlineLevel="1" x14ac:dyDescent="0.25">
      <c r="A110" s="46"/>
      <c r="B110" s="47"/>
      <c r="C110" s="58"/>
      <c r="D110" s="53"/>
      <c r="E110" s="58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6"/>
      <c r="T110" s="60"/>
      <c r="U110" s="56"/>
      <c r="V110" s="56"/>
      <c r="W110" s="57"/>
      <c r="X110" s="48"/>
      <c r="Y110" s="48"/>
      <c r="Z110" s="48"/>
    </row>
    <row r="111" spans="1:42" s="49" customFormat="1" ht="12" customHeight="1" outlineLevel="1" x14ac:dyDescent="0.25">
      <c r="A111" s="46"/>
      <c r="B111" s="47"/>
      <c r="C111" s="61">
        <v>0</v>
      </c>
      <c r="D111" s="53"/>
      <c r="E111" s="58"/>
      <c r="F111" s="54"/>
      <c r="G111" s="62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6"/>
      <c r="T111" s="60"/>
      <c r="U111" s="56"/>
      <c r="V111" s="56"/>
      <c r="W111" s="57"/>
      <c r="X111" s="48"/>
      <c r="Y111" s="48"/>
      <c r="Z111" s="48"/>
    </row>
    <row r="112" spans="1:42" s="49" customFormat="1" ht="12" customHeight="1" outlineLevel="1" x14ac:dyDescent="0.25">
      <c r="A112" s="46"/>
      <c r="B112" s="47"/>
      <c r="C112" s="58"/>
      <c r="D112" s="58"/>
      <c r="E112" s="58"/>
      <c r="F112" s="58"/>
      <c r="G112" s="58"/>
      <c r="H112" s="58"/>
      <c r="I112" s="58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57"/>
      <c r="X112" s="48"/>
      <c r="Y112" s="48"/>
      <c r="Z112" s="48"/>
    </row>
    <row r="113" spans="1:42" s="49" customFormat="1" ht="12" customHeight="1" outlineLevel="1" x14ac:dyDescent="0.25">
      <c r="A113" s="46"/>
      <c r="B113" s="47"/>
      <c r="C113" s="58"/>
      <c r="D113" s="58"/>
      <c r="E113" s="58"/>
      <c r="F113" s="58"/>
      <c r="G113" s="58"/>
      <c r="H113" s="58"/>
      <c r="I113" s="58"/>
      <c r="J113" s="58"/>
      <c r="K113" s="58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57"/>
      <c r="X113" s="48"/>
      <c r="Y113" s="48"/>
      <c r="Z113" s="48"/>
    </row>
    <row r="114" spans="1:42" s="49" customFormat="1" ht="12" customHeight="1" outlineLevel="1" x14ac:dyDescent="0.25">
      <c r="A114" s="46"/>
      <c r="B114" s="47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64"/>
      <c r="O114" s="64"/>
      <c r="P114" s="63"/>
      <c r="Q114" s="63"/>
      <c r="R114" s="63"/>
      <c r="S114" s="63"/>
      <c r="T114" s="63"/>
      <c r="U114" s="63"/>
      <c r="V114" s="63"/>
      <c r="W114" s="57"/>
      <c r="X114" s="48"/>
      <c r="Y114" s="48"/>
      <c r="Z114" s="48"/>
    </row>
    <row r="115" spans="1:42" s="49" customFormat="1" ht="12" customHeight="1" outlineLevel="1" x14ac:dyDescent="0.25">
      <c r="A115" s="46"/>
      <c r="B115" s="47"/>
      <c r="C115" s="58"/>
      <c r="D115" s="58"/>
      <c r="E115" s="58"/>
      <c r="F115" s="58"/>
      <c r="G115" s="58"/>
      <c r="H115" s="58"/>
      <c r="I115" s="58" t="s">
        <v>170</v>
      </c>
      <c r="J115" s="58" t="s">
        <v>169</v>
      </c>
      <c r="K115" s="64"/>
      <c r="L115" s="58"/>
      <c r="M115" s="58" t="s">
        <v>170</v>
      </c>
      <c r="N115" s="58" t="s">
        <v>169</v>
      </c>
      <c r="O115" s="64"/>
      <c r="P115" s="63"/>
      <c r="Q115" s="63"/>
      <c r="R115" s="63"/>
      <c r="S115" s="63"/>
      <c r="T115" s="63"/>
      <c r="U115" s="63"/>
      <c r="V115" s="63"/>
      <c r="W115" s="57"/>
      <c r="X115" s="48"/>
      <c r="Y115" s="48"/>
      <c r="Z115" s="48"/>
    </row>
    <row r="116" spans="1:42" s="49" customFormat="1" ht="13.2" outlineLevel="1" x14ac:dyDescent="0.25">
      <c r="A116" s="46"/>
      <c r="B116" s="47"/>
      <c r="C116" s="58"/>
      <c r="D116" s="58"/>
      <c r="E116" s="58"/>
      <c r="F116" s="66"/>
      <c r="G116" s="67"/>
      <c r="H116" s="68" t="s">
        <v>191</v>
      </c>
      <c r="I116" s="69">
        <v>2500</v>
      </c>
      <c r="J116" s="69">
        <v>2500</v>
      </c>
      <c r="K116" s="71"/>
      <c r="L116" s="68" t="s">
        <v>218</v>
      </c>
      <c r="M116" s="81">
        <v>0.5</v>
      </c>
      <c r="N116" s="81">
        <v>0.5</v>
      </c>
      <c r="O116" s="71"/>
      <c r="P116" s="71"/>
      <c r="Q116" s="71"/>
      <c r="R116" s="71"/>
      <c r="S116" s="71"/>
      <c r="T116" s="71"/>
      <c r="U116" s="71"/>
      <c r="V116" s="71"/>
      <c r="W116" s="57"/>
      <c r="X116" s="48"/>
      <c r="Y116" s="48"/>
      <c r="Z116" s="48"/>
    </row>
    <row r="117" spans="1:42" s="49" customFormat="1" ht="13.2" outlineLevel="1" x14ac:dyDescent="0.25">
      <c r="A117" s="46"/>
      <c r="B117" s="47"/>
      <c r="C117" s="58"/>
      <c r="D117" s="58"/>
      <c r="E117" s="58"/>
      <c r="F117" s="66"/>
      <c r="G117" s="67"/>
      <c r="H117" s="68" t="s">
        <v>192</v>
      </c>
      <c r="I117" s="69">
        <v>2000</v>
      </c>
      <c r="J117" s="69">
        <v>2000</v>
      </c>
      <c r="K117" s="71"/>
      <c r="L117" s="68" t="s">
        <v>219</v>
      </c>
      <c r="M117" s="81">
        <v>0</v>
      </c>
      <c r="N117" s="81">
        <v>0</v>
      </c>
      <c r="O117" s="71"/>
      <c r="P117" s="71"/>
      <c r="Q117" s="71"/>
      <c r="R117" s="71"/>
      <c r="S117" s="71"/>
      <c r="T117" s="71"/>
      <c r="U117" s="71"/>
      <c r="V117" s="71"/>
      <c r="W117" s="57"/>
      <c r="X117" s="48"/>
      <c r="Y117" s="48"/>
      <c r="Z117" s="48"/>
    </row>
    <row r="118" spans="1:42" s="49" customFormat="1" ht="12" customHeight="1" outlineLevel="1" x14ac:dyDescent="0.25">
      <c r="A118" s="46"/>
      <c r="B118" s="47"/>
      <c r="C118" s="58"/>
      <c r="D118" s="58"/>
      <c r="E118" s="58"/>
      <c r="F118" s="72"/>
      <c r="G118" s="67"/>
      <c r="H118" s="72"/>
      <c r="I118" s="72"/>
      <c r="J118" s="72"/>
      <c r="K118" s="72"/>
      <c r="L118" s="72"/>
      <c r="M118" s="72"/>
      <c r="N118" s="71"/>
      <c r="O118" s="71"/>
      <c r="P118" s="71"/>
      <c r="Q118" s="71"/>
      <c r="R118" s="71"/>
      <c r="S118" s="71"/>
      <c r="T118" s="71"/>
      <c r="U118" s="71"/>
      <c r="V118" s="71"/>
      <c r="W118" s="57"/>
      <c r="X118" s="48"/>
      <c r="Y118" s="48"/>
      <c r="Z118" s="48"/>
    </row>
    <row r="119" spans="1:42" s="49" customFormat="1" ht="12" customHeight="1" outlineLevel="1" x14ac:dyDescent="0.25">
      <c r="A119" s="46"/>
      <c r="B119" s="47"/>
      <c r="C119" s="58"/>
      <c r="D119" s="58"/>
      <c r="E119" s="58"/>
      <c r="F119" s="72"/>
      <c r="G119" s="67"/>
      <c r="H119" s="67"/>
      <c r="I119" s="73"/>
      <c r="J119" s="73"/>
      <c r="K119" s="73"/>
      <c r="L119" s="73"/>
      <c r="M119" s="73"/>
      <c r="N119" s="71"/>
      <c r="O119" s="71"/>
      <c r="P119" s="71"/>
      <c r="Q119" s="71"/>
      <c r="R119" s="71"/>
      <c r="S119" s="71"/>
      <c r="T119" s="71"/>
      <c r="U119" s="71"/>
      <c r="V119" s="71"/>
      <c r="W119" s="57"/>
      <c r="X119" s="48"/>
      <c r="Y119" s="48"/>
      <c r="Z119" s="48"/>
    </row>
    <row r="120" spans="1:42" s="49" customFormat="1" ht="5.0999999999999996" customHeight="1" outlineLevel="1" x14ac:dyDescent="0.25">
      <c r="A120" s="46"/>
      <c r="B120" s="47"/>
      <c r="C120" s="58"/>
      <c r="D120" s="58"/>
      <c r="E120" s="58"/>
      <c r="F120" s="74"/>
      <c r="G120" s="75"/>
      <c r="H120" s="75"/>
      <c r="I120" s="75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7"/>
      <c r="W120" s="57"/>
      <c r="X120" s="48"/>
      <c r="Y120" s="48"/>
      <c r="Z120" s="48"/>
    </row>
    <row r="121" spans="1:42" s="49" customFormat="1" ht="24.9" customHeight="1" outlineLevel="1" x14ac:dyDescent="0.25">
      <c r="A121" s="46"/>
      <c r="B121" s="47"/>
      <c r="C121" s="78"/>
      <c r="D121" s="78"/>
      <c r="E121" s="78"/>
      <c r="F121" s="78"/>
      <c r="G121" s="79" t="str">
        <f>G108</f>
        <v>Initial Condition - Seed bank</v>
      </c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80" t="s">
        <v>148</v>
      </c>
      <c r="X121" s="48"/>
      <c r="Y121" s="48"/>
      <c r="Z121" s="48"/>
    </row>
    <row r="122" spans="1:42" s="49" customFormat="1" ht="12" customHeight="1" outlineLevel="1" x14ac:dyDescent="0.25">
      <c r="A122" s="46"/>
      <c r="B122" s="47"/>
      <c r="C122" s="47"/>
      <c r="D122" s="47"/>
      <c r="E122" s="47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</row>
    <row r="123" spans="1:42" s="49" customFormat="1" ht="12" customHeight="1" outlineLevel="1" x14ac:dyDescent="0.25">
      <c r="A123" s="46"/>
      <c r="B123" s="47"/>
      <c r="C123" s="47"/>
      <c r="D123" s="47"/>
      <c r="E123" s="47"/>
      <c r="F123" s="47"/>
      <c r="G123" s="47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7"/>
      <c r="Y123" s="47"/>
      <c r="Z123" s="47"/>
    </row>
    <row r="124" spans="1:42" s="49" customFormat="1" ht="5.0999999999999996" customHeight="1" outlineLevel="1" thickBot="1" x14ac:dyDescent="0.3">
      <c r="A124" s="46"/>
      <c r="B124" s="47"/>
      <c r="C124" s="47"/>
      <c r="D124" s="47"/>
      <c r="E124" s="47"/>
      <c r="F124" s="47"/>
      <c r="G124" s="47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7"/>
      <c r="Y124" s="47"/>
      <c r="Z124" s="47"/>
    </row>
    <row r="125" spans="1:42" s="49" customFormat="1" ht="5.0999999999999996" customHeight="1" outlineLevel="1" x14ac:dyDescent="0.25">
      <c r="A125" s="46"/>
      <c r="B125" s="47"/>
      <c r="C125" s="50" t="s">
        <v>141</v>
      </c>
      <c r="D125" s="50"/>
      <c r="E125" s="50"/>
      <c r="F125" s="50"/>
      <c r="G125" s="50"/>
      <c r="H125" s="50"/>
      <c r="I125" s="50"/>
      <c r="J125" s="50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2"/>
      <c r="X125" s="48"/>
      <c r="Y125" s="48"/>
      <c r="Z125" s="48"/>
    </row>
    <row r="126" spans="1:42" s="49" customFormat="1" ht="12" customHeight="1" outlineLevel="1" x14ac:dyDescent="0.25">
      <c r="A126" s="46"/>
      <c r="B126" s="47"/>
      <c r="C126" s="53"/>
      <c r="D126" s="53"/>
      <c r="E126" s="53" t="s">
        <v>142</v>
      </c>
      <c r="F126" s="54"/>
      <c r="G126" s="55" t="s">
        <v>187</v>
      </c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6"/>
      <c r="T126" s="54"/>
      <c r="U126" s="56"/>
      <c r="V126" s="56"/>
      <c r="W126" s="57"/>
      <c r="X126" s="48"/>
      <c r="Y126" s="48"/>
      <c r="Z126" s="48"/>
    </row>
    <row r="127" spans="1:42" s="49" customFormat="1" ht="12" customHeight="1" outlineLevel="1" x14ac:dyDescent="0.25">
      <c r="A127" s="46"/>
      <c r="B127" s="47"/>
      <c r="C127" s="53"/>
      <c r="D127" s="53"/>
      <c r="E127" s="58"/>
      <c r="F127" s="54"/>
      <c r="G127" s="59"/>
      <c r="H127" s="54"/>
      <c r="I127" s="54"/>
      <c r="J127" s="54" t="s">
        <v>176</v>
      </c>
      <c r="K127" s="54"/>
      <c r="L127" s="54"/>
      <c r="M127" s="54"/>
      <c r="N127" s="54"/>
      <c r="O127" s="54"/>
      <c r="P127" s="54"/>
      <c r="Q127" s="54"/>
      <c r="R127" s="54"/>
      <c r="S127" s="56"/>
      <c r="T127" s="60"/>
      <c r="U127" s="56"/>
      <c r="V127" s="56"/>
      <c r="W127" s="57"/>
      <c r="X127" s="48"/>
      <c r="Y127" s="48"/>
      <c r="Z127" s="48"/>
    </row>
    <row r="128" spans="1:42" s="49" customFormat="1" ht="12" customHeight="1" outlineLevel="1" x14ac:dyDescent="0.25">
      <c r="A128" s="46"/>
      <c r="B128" s="47"/>
      <c r="C128" s="58"/>
      <c r="D128" s="53"/>
      <c r="E128" s="58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6"/>
      <c r="T128" s="60"/>
      <c r="U128" s="56"/>
      <c r="V128" s="56"/>
      <c r="W128" s="57"/>
      <c r="X128" s="48"/>
      <c r="Y128" s="48"/>
      <c r="Z128" s="48"/>
    </row>
    <row r="129" spans="1:42" s="49" customFormat="1" ht="12" customHeight="1" outlineLevel="1" x14ac:dyDescent="0.25">
      <c r="A129" s="46"/>
      <c r="B129" s="47"/>
      <c r="C129" s="61">
        <v>0</v>
      </c>
      <c r="D129" s="53"/>
      <c r="E129" s="58"/>
      <c r="F129" s="54"/>
      <c r="G129" s="62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6"/>
      <c r="T129" s="60"/>
      <c r="U129" s="56"/>
      <c r="V129" s="56"/>
      <c r="W129" s="57"/>
      <c r="X129" s="48"/>
      <c r="Y129" s="48"/>
      <c r="Z129" s="48"/>
    </row>
    <row r="130" spans="1:42" s="49" customFormat="1" ht="12" customHeight="1" outlineLevel="1" x14ac:dyDescent="0.25">
      <c r="A130" s="46"/>
      <c r="B130" s="47"/>
      <c r="C130" s="58"/>
      <c r="D130" s="58"/>
      <c r="E130" s="58"/>
      <c r="F130" s="58"/>
      <c r="G130" s="58"/>
      <c r="H130" s="58"/>
      <c r="I130" s="58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57"/>
      <c r="X130" s="48"/>
      <c r="Y130" s="48"/>
      <c r="Z130" s="48"/>
    </row>
    <row r="131" spans="1:42" s="49" customFormat="1" ht="12" customHeight="1" outlineLevel="1" x14ac:dyDescent="0.25">
      <c r="A131" s="46"/>
      <c r="B131" s="47"/>
      <c r="C131" s="58"/>
      <c r="D131" s="58"/>
      <c r="E131" s="58"/>
      <c r="F131" s="58"/>
      <c r="G131" s="58"/>
      <c r="H131" s="58"/>
      <c r="I131" s="58"/>
      <c r="J131" s="58"/>
      <c r="K131" s="58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57"/>
      <c r="X131" s="48"/>
      <c r="Y131" s="48"/>
      <c r="Z131" s="48"/>
    </row>
    <row r="132" spans="1:42" s="49" customFormat="1" ht="12" customHeight="1" outlineLevel="1" x14ac:dyDescent="0.25">
      <c r="A132" s="46"/>
      <c r="B132" s="47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64"/>
      <c r="O132" s="64"/>
      <c r="P132" s="65"/>
      <c r="Q132" s="65"/>
      <c r="R132" s="65"/>
      <c r="S132" s="63"/>
      <c r="T132" s="63"/>
      <c r="U132" s="63"/>
      <c r="V132" s="63"/>
      <c r="W132" s="57"/>
      <c r="X132" s="48"/>
      <c r="Y132" s="48"/>
      <c r="Z132" s="48"/>
    </row>
    <row r="133" spans="1:42" s="49" customFormat="1" ht="12" customHeight="1" outlineLevel="1" x14ac:dyDescent="0.25">
      <c r="A133" s="46"/>
      <c r="B133" s="47"/>
      <c r="C133" s="58"/>
      <c r="D133" s="58"/>
      <c r="E133" s="58"/>
      <c r="F133" s="58"/>
      <c r="G133" s="58"/>
      <c r="H133" s="58"/>
      <c r="I133" s="58" t="s">
        <v>170</v>
      </c>
      <c r="J133" s="58" t="s">
        <v>169</v>
      </c>
      <c r="K133" s="64"/>
      <c r="L133" s="64"/>
      <c r="M133" s="65"/>
      <c r="N133" s="58" t="s">
        <v>170</v>
      </c>
      <c r="O133" s="58" t="s">
        <v>169</v>
      </c>
      <c r="P133" s="58"/>
      <c r="Q133" s="58"/>
      <c r="R133" s="58"/>
      <c r="S133" s="58" t="s">
        <v>170</v>
      </c>
      <c r="T133" s="58" t="s">
        <v>169</v>
      </c>
      <c r="U133" s="63"/>
      <c r="V133" s="63"/>
      <c r="W133" s="57"/>
      <c r="X133" s="48"/>
      <c r="Y133" s="48"/>
      <c r="Z133" s="48"/>
    </row>
    <row r="134" spans="1:42" s="49" customFormat="1" ht="13.2" outlineLevel="1" x14ac:dyDescent="0.25">
      <c r="A134" s="46"/>
      <c r="B134" s="47"/>
      <c r="C134" s="58"/>
      <c r="D134" s="58"/>
      <c r="E134" s="58"/>
      <c r="F134" s="66"/>
      <c r="G134" s="67" t="s">
        <v>221</v>
      </c>
      <c r="H134" s="68" t="s">
        <v>180</v>
      </c>
      <c r="I134" s="86">
        <v>5.0000000000000001E-3</v>
      </c>
      <c r="J134" s="86">
        <v>5.0000000000000001E-3</v>
      </c>
      <c r="K134" s="71"/>
      <c r="L134" s="71"/>
      <c r="M134" s="71" t="s">
        <v>194</v>
      </c>
      <c r="N134" s="81">
        <v>50</v>
      </c>
      <c r="O134" s="81">
        <v>50</v>
      </c>
      <c r="P134" s="71"/>
      <c r="Q134" s="71"/>
      <c r="R134" s="71" t="s">
        <v>193</v>
      </c>
      <c r="S134" s="90">
        <v>0.4</v>
      </c>
      <c r="T134" s="90">
        <v>0.4</v>
      </c>
      <c r="U134" s="71"/>
      <c r="V134" s="71"/>
      <c r="W134" s="57"/>
      <c r="X134" s="48"/>
      <c r="Y134" s="48"/>
      <c r="Z134" s="48"/>
    </row>
    <row r="135" spans="1:42" s="49" customFormat="1" ht="13.2" outlineLevel="1" x14ac:dyDescent="0.25">
      <c r="A135" s="46"/>
      <c r="B135" s="47"/>
      <c r="C135" s="58"/>
      <c r="D135" s="58"/>
      <c r="E135" s="58"/>
      <c r="F135" s="66"/>
      <c r="G135" s="67" t="s">
        <v>220</v>
      </c>
      <c r="H135" s="68" t="s">
        <v>180</v>
      </c>
      <c r="I135" s="86">
        <v>5.0000000000000001E-3</v>
      </c>
      <c r="J135" s="86">
        <v>5.0000000000000001E-3</v>
      </c>
      <c r="K135" s="71"/>
      <c r="L135" s="71"/>
      <c r="M135" s="71" t="s">
        <v>195</v>
      </c>
      <c r="N135" s="81">
        <v>50</v>
      </c>
      <c r="O135" s="81">
        <v>50</v>
      </c>
      <c r="P135" s="71"/>
      <c r="Q135" s="71"/>
      <c r="R135" s="71"/>
      <c r="S135" s="71"/>
      <c r="T135" s="71"/>
      <c r="U135" s="71"/>
      <c r="V135" s="71"/>
      <c r="W135" s="57"/>
      <c r="X135" s="48"/>
      <c r="Y135" s="48"/>
      <c r="Z135" s="48"/>
    </row>
    <row r="136" spans="1:42" s="49" customFormat="1" ht="12" customHeight="1" outlineLevel="1" x14ac:dyDescent="0.25">
      <c r="A136" s="46"/>
      <c r="B136" s="47"/>
      <c r="C136" s="58"/>
      <c r="D136" s="58"/>
      <c r="E136" s="58"/>
      <c r="F136" s="72"/>
      <c r="G136" s="67"/>
      <c r="H136" s="72"/>
      <c r="I136" s="72"/>
      <c r="J136" s="72"/>
      <c r="K136" s="72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57"/>
      <c r="X136" s="48"/>
      <c r="Y136" s="48"/>
      <c r="Z136" s="48"/>
    </row>
    <row r="137" spans="1:42" s="49" customFormat="1" ht="12" customHeight="1" outlineLevel="1" x14ac:dyDescent="0.25">
      <c r="A137" s="46"/>
      <c r="B137" s="47"/>
      <c r="C137" s="58"/>
      <c r="D137" s="58"/>
      <c r="E137" s="58"/>
      <c r="F137" s="72"/>
      <c r="G137" s="67"/>
      <c r="H137" s="67"/>
      <c r="I137" s="73"/>
      <c r="J137" s="73"/>
      <c r="K137" s="73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57"/>
      <c r="X137" s="48"/>
      <c r="Y137" s="48"/>
      <c r="Z137" s="48"/>
    </row>
    <row r="138" spans="1:42" s="49" customFormat="1" ht="5.0999999999999996" customHeight="1" outlineLevel="1" x14ac:dyDescent="0.25">
      <c r="A138" s="46"/>
      <c r="B138" s="47"/>
      <c r="C138" s="58"/>
      <c r="D138" s="58"/>
      <c r="E138" s="58"/>
      <c r="F138" s="74"/>
      <c r="G138" s="75"/>
      <c r="H138" s="75"/>
      <c r="I138" s="75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7"/>
      <c r="W138" s="57"/>
      <c r="X138" s="48"/>
      <c r="Y138" s="48"/>
      <c r="Z138" s="48"/>
    </row>
    <row r="139" spans="1:42" s="49" customFormat="1" ht="24.9" customHeight="1" outlineLevel="1" x14ac:dyDescent="0.25">
      <c r="A139" s="46"/>
      <c r="B139" s="47"/>
      <c r="C139" s="78"/>
      <c r="D139" s="78"/>
      <c r="E139" s="78"/>
      <c r="F139" s="78"/>
      <c r="G139" s="79" t="str">
        <f>G126</f>
        <v>Seed bank</v>
      </c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80" t="s">
        <v>148</v>
      </c>
      <c r="X139" s="48"/>
      <c r="Y139" s="48"/>
      <c r="Z139" s="48"/>
    </row>
    <row r="140" spans="1:42" s="49" customFormat="1" ht="12" customHeight="1" outlineLevel="1" x14ac:dyDescent="0.25">
      <c r="A140" s="46"/>
      <c r="B140" s="47"/>
      <c r="C140" s="47"/>
      <c r="D140" s="47"/>
      <c r="E140" s="47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</row>
    <row r="141" spans="1:42" s="49" customFormat="1" ht="12" customHeight="1" outlineLevel="1" x14ac:dyDescent="0.25">
      <c r="A141" s="46"/>
      <c r="B141" s="47"/>
      <c r="C141" s="47"/>
      <c r="D141" s="47"/>
      <c r="E141" s="47"/>
      <c r="F141" s="47"/>
      <c r="G141" s="47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7"/>
      <c r="Y141" s="47"/>
      <c r="Z141" s="47"/>
    </row>
    <row r="142" spans="1:42" s="49" customFormat="1" ht="5.0999999999999996" customHeight="1" outlineLevel="1" thickBot="1" x14ac:dyDescent="0.3">
      <c r="A142" s="46"/>
      <c r="B142" s="47"/>
      <c r="C142" s="47"/>
      <c r="D142" s="47"/>
      <c r="E142" s="47"/>
      <c r="F142" s="47"/>
      <c r="G142" s="47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7"/>
      <c r="Y142" s="47"/>
      <c r="Z142" s="47"/>
    </row>
    <row r="143" spans="1:42" s="49" customFormat="1" ht="5.0999999999999996" customHeight="1" outlineLevel="1" x14ac:dyDescent="0.25">
      <c r="A143" s="46"/>
      <c r="B143" s="47"/>
      <c r="C143" s="50" t="s">
        <v>141</v>
      </c>
      <c r="D143" s="50"/>
      <c r="E143" s="50"/>
      <c r="F143" s="50"/>
      <c r="G143" s="50"/>
      <c r="H143" s="50"/>
      <c r="I143" s="50"/>
      <c r="J143" s="50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2"/>
      <c r="X143" s="48"/>
      <c r="Y143" s="48"/>
      <c r="Z143" s="48"/>
    </row>
    <row r="144" spans="1:42" s="49" customFormat="1" ht="12" customHeight="1" outlineLevel="1" x14ac:dyDescent="0.25">
      <c r="A144" s="46"/>
      <c r="B144" s="47"/>
      <c r="C144" s="53"/>
      <c r="D144" s="53"/>
      <c r="E144" s="53" t="s">
        <v>142</v>
      </c>
      <c r="F144" s="54"/>
      <c r="G144" s="55" t="s">
        <v>196</v>
      </c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6"/>
      <c r="T144" s="54"/>
      <c r="U144" s="56"/>
      <c r="V144" s="56"/>
      <c r="W144" s="57"/>
      <c r="X144" s="48"/>
      <c r="Y144" s="48"/>
      <c r="Z144" s="48"/>
    </row>
    <row r="145" spans="1:26" s="49" customFormat="1" ht="12" customHeight="1" outlineLevel="1" x14ac:dyDescent="0.25">
      <c r="A145" s="46"/>
      <c r="B145" s="47"/>
      <c r="C145" s="53"/>
      <c r="D145" s="53"/>
      <c r="E145" s="58"/>
      <c r="F145" s="54"/>
      <c r="G145" s="59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6"/>
      <c r="T145" s="60"/>
      <c r="U145" s="56"/>
      <c r="V145" s="56"/>
      <c r="W145" s="57"/>
      <c r="X145" s="48"/>
      <c r="Y145" s="48"/>
      <c r="Z145" s="48"/>
    </row>
    <row r="146" spans="1:26" s="49" customFormat="1" ht="12" customHeight="1" outlineLevel="1" x14ac:dyDescent="0.25">
      <c r="A146" s="46"/>
      <c r="B146" s="47"/>
      <c r="C146" s="58"/>
      <c r="D146" s="53"/>
      <c r="E146" s="58"/>
      <c r="F146" s="54"/>
      <c r="G146" s="54"/>
      <c r="H146" s="54"/>
      <c r="I146" s="54" t="s">
        <v>209</v>
      </c>
      <c r="J146" s="54"/>
      <c r="K146" s="54"/>
      <c r="L146" s="54"/>
      <c r="M146" s="54"/>
      <c r="N146" s="54"/>
      <c r="O146" s="54"/>
      <c r="P146" s="54"/>
      <c r="Q146" s="54"/>
      <c r="R146" s="54"/>
      <c r="S146" s="56"/>
      <c r="T146" s="60"/>
      <c r="U146" s="56"/>
      <c r="V146" s="56"/>
      <c r="W146" s="57"/>
      <c r="X146" s="48"/>
      <c r="Y146" s="48"/>
      <c r="Z146" s="48"/>
    </row>
    <row r="147" spans="1:26" s="49" customFormat="1" ht="12" customHeight="1" outlineLevel="1" x14ac:dyDescent="0.25">
      <c r="A147" s="46"/>
      <c r="B147" s="47"/>
      <c r="C147" s="61">
        <v>0</v>
      </c>
      <c r="D147" s="53"/>
      <c r="E147" s="58"/>
      <c r="F147" s="54"/>
      <c r="G147" s="62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6"/>
      <c r="T147" s="60"/>
      <c r="U147" s="56"/>
      <c r="V147" s="56"/>
      <c r="W147" s="57"/>
      <c r="X147" s="48"/>
      <c r="Y147" s="48"/>
      <c r="Z147" s="48"/>
    </row>
    <row r="148" spans="1:26" s="49" customFormat="1" ht="12" customHeight="1" outlineLevel="1" x14ac:dyDescent="0.25">
      <c r="A148" s="46"/>
      <c r="B148" s="47"/>
      <c r="C148" s="58"/>
      <c r="D148" s="58"/>
      <c r="E148" s="58"/>
      <c r="F148" s="58"/>
      <c r="G148" s="58"/>
      <c r="H148" s="58"/>
      <c r="I148" s="58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57"/>
      <c r="X148" s="48"/>
      <c r="Y148" s="48"/>
      <c r="Z148" s="48"/>
    </row>
    <row r="149" spans="1:26" s="49" customFormat="1" ht="12" customHeight="1" outlineLevel="1" x14ac:dyDescent="0.25">
      <c r="A149" s="46"/>
      <c r="B149" s="47"/>
      <c r="C149" s="58"/>
      <c r="D149" s="58"/>
      <c r="E149" s="58"/>
      <c r="F149" s="58"/>
      <c r="G149" s="58"/>
      <c r="H149" s="58"/>
      <c r="I149" s="58"/>
      <c r="J149" s="58"/>
      <c r="K149" s="58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57"/>
      <c r="X149" s="48"/>
      <c r="Y149" s="48"/>
      <c r="Z149" s="48"/>
    </row>
    <row r="150" spans="1:26" s="49" customFormat="1" ht="12" customHeight="1" outlineLevel="1" x14ac:dyDescent="0.25">
      <c r="A150" s="46"/>
      <c r="B150" s="47"/>
      <c r="C150" s="58"/>
      <c r="D150" s="58"/>
      <c r="E150" s="58"/>
      <c r="F150" s="58"/>
      <c r="G150" s="58"/>
      <c r="H150" s="58"/>
      <c r="I150" s="58" t="s">
        <v>197</v>
      </c>
      <c r="J150" s="58" t="s">
        <v>197</v>
      </c>
      <c r="K150" s="58" t="s">
        <v>197</v>
      </c>
      <c r="L150" s="58" t="s">
        <v>197</v>
      </c>
      <c r="M150" s="63" t="s">
        <v>208</v>
      </c>
      <c r="N150" s="58" t="s">
        <v>207</v>
      </c>
      <c r="O150" s="64"/>
      <c r="P150" s="65"/>
      <c r="Q150" s="65"/>
      <c r="R150" s="65"/>
      <c r="S150" s="63"/>
      <c r="T150" s="63"/>
      <c r="U150" s="63"/>
      <c r="V150" s="63"/>
      <c r="W150" s="57"/>
      <c r="X150" s="48"/>
      <c r="Y150" s="48"/>
      <c r="Z150" s="48"/>
    </row>
    <row r="151" spans="1:26" s="49" customFormat="1" ht="12" customHeight="1" outlineLevel="1" x14ac:dyDescent="0.25">
      <c r="A151" s="46"/>
      <c r="B151" s="47"/>
      <c r="C151" s="58"/>
      <c r="D151" s="58"/>
      <c r="E151" s="58"/>
      <c r="F151" s="58"/>
      <c r="G151" s="58"/>
      <c r="H151" s="64"/>
      <c r="I151" s="64" t="s">
        <v>182</v>
      </c>
      <c r="J151" s="64" t="s">
        <v>183</v>
      </c>
      <c r="K151" s="64" t="s">
        <v>184</v>
      </c>
      <c r="L151" s="64" t="s">
        <v>185</v>
      </c>
      <c r="M151" s="64"/>
      <c r="N151" s="64"/>
      <c r="O151" s="64"/>
      <c r="P151" s="65"/>
      <c r="Q151" s="65"/>
      <c r="R151" s="65"/>
      <c r="S151" s="63"/>
      <c r="T151" s="63"/>
      <c r="U151" s="63"/>
      <c r="V151" s="63"/>
      <c r="W151" s="57"/>
      <c r="X151" s="48"/>
      <c r="Y151" s="48"/>
      <c r="Z151" s="48"/>
    </row>
    <row r="152" spans="1:26" s="49" customFormat="1" ht="13.2" outlineLevel="1" x14ac:dyDescent="0.25">
      <c r="A152" s="46"/>
      <c r="B152" s="47"/>
      <c r="C152" s="58"/>
      <c r="D152" s="58"/>
      <c r="E152" s="58"/>
      <c r="F152" s="66"/>
      <c r="G152" s="67"/>
      <c r="H152" s="68" t="s">
        <v>211</v>
      </c>
      <c r="I152" s="90">
        <v>0</v>
      </c>
      <c r="J152" s="90">
        <v>0</v>
      </c>
      <c r="K152" s="90">
        <v>0</v>
      </c>
      <c r="L152" s="90">
        <v>0</v>
      </c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57"/>
      <c r="X152" s="48"/>
      <c r="Y152" s="48"/>
      <c r="Z152" s="48"/>
    </row>
    <row r="153" spans="1:26" s="49" customFormat="1" ht="13.2" outlineLevel="1" x14ac:dyDescent="0.25">
      <c r="A153" s="46"/>
      <c r="B153" s="47"/>
      <c r="C153" s="58"/>
      <c r="D153" s="58"/>
      <c r="E153" s="58"/>
      <c r="F153" s="66"/>
      <c r="G153" s="67"/>
      <c r="H153" s="68" t="s">
        <v>198</v>
      </c>
      <c r="I153" s="90">
        <v>0</v>
      </c>
      <c r="J153" s="90">
        <v>0</v>
      </c>
      <c r="K153" s="90">
        <v>0.5</v>
      </c>
      <c r="L153" s="90">
        <v>0</v>
      </c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57"/>
      <c r="X153" s="48"/>
      <c r="Y153" s="48"/>
      <c r="Z153" s="48"/>
    </row>
    <row r="154" spans="1:26" s="49" customFormat="1" ht="13.2" outlineLevel="1" x14ac:dyDescent="0.25">
      <c r="A154" s="46"/>
      <c r="B154" s="47"/>
      <c r="C154" s="58"/>
      <c r="D154" s="58"/>
      <c r="E154" s="58"/>
      <c r="F154" s="66"/>
      <c r="G154" s="67"/>
      <c r="H154" s="68" t="s">
        <v>199</v>
      </c>
      <c r="I154" s="90">
        <v>0</v>
      </c>
      <c r="J154" s="90">
        <v>0</v>
      </c>
      <c r="K154" s="90">
        <v>0</v>
      </c>
      <c r="L154" s="90">
        <v>0</v>
      </c>
      <c r="M154" s="84"/>
      <c r="N154" s="71"/>
      <c r="O154" s="71"/>
      <c r="P154" s="71"/>
      <c r="Q154" s="71"/>
      <c r="R154" s="71"/>
      <c r="S154" s="71"/>
      <c r="T154" s="71"/>
      <c r="U154" s="71"/>
      <c r="V154" s="71"/>
      <c r="W154" s="57"/>
      <c r="X154" s="48"/>
      <c r="Y154" s="48"/>
      <c r="Z154" s="48"/>
    </row>
    <row r="155" spans="1:26" s="49" customFormat="1" ht="13.2" outlineLevel="1" x14ac:dyDescent="0.25">
      <c r="A155" s="46"/>
      <c r="B155" s="47"/>
      <c r="C155" s="58"/>
      <c r="D155" s="58"/>
      <c r="E155" s="58"/>
      <c r="F155" s="66"/>
      <c r="G155" s="67"/>
      <c r="H155" s="49" t="s">
        <v>202</v>
      </c>
      <c r="I155" s="90">
        <v>0</v>
      </c>
      <c r="J155" s="90">
        <v>0</v>
      </c>
      <c r="K155" s="90">
        <v>0</v>
      </c>
      <c r="L155" s="90">
        <v>0</v>
      </c>
      <c r="M155" s="84"/>
      <c r="N155" s="71"/>
      <c r="O155" s="71"/>
      <c r="P155" s="71"/>
      <c r="Q155" s="71"/>
      <c r="R155" s="71"/>
      <c r="S155" s="71"/>
      <c r="T155" s="71"/>
      <c r="U155" s="71"/>
      <c r="V155" s="71"/>
      <c r="W155" s="57"/>
      <c r="X155" s="48"/>
      <c r="Y155" s="48"/>
      <c r="Z155" s="48"/>
    </row>
    <row r="156" spans="1:26" s="49" customFormat="1" ht="13.2" outlineLevel="1" x14ac:dyDescent="0.25">
      <c r="A156" s="46"/>
      <c r="B156" s="47"/>
      <c r="C156" s="58"/>
      <c r="D156" s="58"/>
      <c r="E156" s="58"/>
      <c r="F156" s="66"/>
      <c r="G156" s="67"/>
      <c r="H156" s="49" t="s">
        <v>203</v>
      </c>
      <c r="I156" s="90">
        <v>0</v>
      </c>
      <c r="J156" s="90">
        <v>0</v>
      </c>
      <c r="K156" s="90">
        <v>0.5</v>
      </c>
      <c r="L156" s="90">
        <v>0</v>
      </c>
      <c r="M156" s="84"/>
      <c r="N156" s="71"/>
      <c r="O156" s="71"/>
      <c r="P156" s="71"/>
      <c r="Q156" s="71"/>
      <c r="R156" s="71"/>
      <c r="S156" s="71"/>
      <c r="T156" s="71"/>
      <c r="U156" s="71"/>
      <c r="V156" s="71"/>
      <c r="W156" s="57"/>
      <c r="X156" s="48"/>
      <c r="Y156" s="48"/>
      <c r="Z156" s="48"/>
    </row>
    <row r="157" spans="1:26" s="49" customFormat="1" ht="13.2" outlineLevel="1" x14ac:dyDescent="0.25">
      <c r="A157" s="46"/>
      <c r="B157" s="47"/>
      <c r="C157" s="58"/>
      <c r="D157" s="58"/>
      <c r="E157" s="58"/>
      <c r="F157" s="66"/>
      <c r="G157" s="67"/>
      <c r="H157" s="68" t="s">
        <v>200</v>
      </c>
      <c r="I157" s="90">
        <v>0</v>
      </c>
      <c r="J157" s="90">
        <v>0</v>
      </c>
      <c r="K157" s="90">
        <v>0</v>
      </c>
      <c r="L157" s="90">
        <v>0</v>
      </c>
      <c r="M157" s="84"/>
      <c r="N157" s="71"/>
      <c r="O157" s="71"/>
      <c r="P157" s="71"/>
      <c r="Q157" s="71"/>
      <c r="R157" s="71"/>
      <c r="S157" s="71"/>
      <c r="T157" s="71"/>
      <c r="U157" s="71"/>
      <c r="V157" s="71"/>
      <c r="W157" s="57"/>
      <c r="X157" s="48"/>
      <c r="Y157" s="48"/>
      <c r="Z157" s="48"/>
    </row>
    <row r="158" spans="1:26" s="49" customFormat="1" ht="13.2" outlineLevel="1" x14ac:dyDescent="0.25">
      <c r="A158" s="46"/>
      <c r="B158" s="47"/>
      <c r="C158" s="58"/>
      <c r="D158" s="58"/>
      <c r="E158" s="58"/>
      <c r="F158" s="66"/>
      <c r="G158" s="67"/>
      <c r="H158" s="68" t="s">
        <v>210</v>
      </c>
      <c r="I158" s="90">
        <v>0</v>
      </c>
      <c r="J158" s="90">
        <v>0</v>
      </c>
      <c r="K158" s="90">
        <v>0.5</v>
      </c>
      <c r="L158" s="90">
        <v>0</v>
      </c>
      <c r="M158" s="84"/>
      <c r="N158" s="71"/>
      <c r="O158" s="71"/>
      <c r="P158" s="71"/>
      <c r="Q158" s="71"/>
      <c r="R158" s="71"/>
      <c r="S158" s="71"/>
      <c r="T158" s="71"/>
      <c r="U158" s="71"/>
      <c r="V158" s="71"/>
      <c r="W158" s="57"/>
      <c r="X158" s="48"/>
      <c r="Y158" s="48"/>
      <c r="Z158" s="48"/>
    </row>
    <row r="159" spans="1:26" s="49" customFormat="1" ht="13.2" outlineLevel="1" x14ac:dyDescent="0.25">
      <c r="A159" s="46"/>
      <c r="B159" s="47"/>
      <c r="C159" s="58"/>
      <c r="D159" s="58"/>
      <c r="E159" s="58"/>
      <c r="F159" s="66"/>
      <c r="G159" s="67"/>
      <c r="H159" s="68" t="s">
        <v>201</v>
      </c>
      <c r="I159" s="90">
        <v>0</v>
      </c>
      <c r="J159" s="90">
        <v>0</v>
      </c>
      <c r="K159" s="90">
        <v>0</v>
      </c>
      <c r="L159" s="90">
        <v>0</v>
      </c>
      <c r="M159" s="84"/>
      <c r="N159" s="71"/>
      <c r="O159" s="71"/>
      <c r="P159" s="71"/>
      <c r="Q159" s="71"/>
      <c r="R159" s="71"/>
      <c r="S159" s="71"/>
      <c r="T159" s="71"/>
      <c r="U159" s="71"/>
      <c r="V159" s="71"/>
      <c r="W159" s="57"/>
      <c r="X159" s="48"/>
      <c r="Y159" s="48"/>
      <c r="Z159" s="48"/>
    </row>
    <row r="160" spans="1:26" s="49" customFormat="1" ht="13.2" outlineLevel="1" x14ac:dyDescent="0.25">
      <c r="A160" s="46"/>
      <c r="B160" s="47"/>
      <c r="C160" s="58"/>
      <c r="D160" s="58"/>
      <c r="E160" s="58"/>
      <c r="F160" s="66"/>
      <c r="G160" s="67"/>
      <c r="H160" s="68" t="s">
        <v>204</v>
      </c>
      <c r="I160" s="90">
        <v>0</v>
      </c>
      <c r="J160" s="90">
        <v>0</v>
      </c>
      <c r="K160" s="90">
        <v>0.5</v>
      </c>
      <c r="L160" s="90">
        <v>0</v>
      </c>
      <c r="M160" s="84"/>
      <c r="N160" s="71"/>
      <c r="O160" s="71"/>
      <c r="P160" s="71"/>
      <c r="Q160" s="71"/>
      <c r="R160" s="71"/>
      <c r="S160" s="71"/>
      <c r="T160" s="71"/>
      <c r="U160" s="71"/>
      <c r="V160" s="71"/>
      <c r="W160" s="57"/>
      <c r="X160" s="48"/>
      <c r="Y160" s="48"/>
      <c r="Z160" s="48"/>
    </row>
    <row r="161" spans="1:42" s="49" customFormat="1" ht="13.2" outlineLevel="1" x14ac:dyDescent="0.25">
      <c r="A161" s="46"/>
      <c r="B161" s="47"/>
      <c r="C161" s="58"/>
      <c r="D161" s="58"/>
      <c r="E161" s="58"/>
      <c r="F161" s="66"/>
      <c r="G161" s="67"/>
      <c r="H161" s="68" t="s">
        <v>205</v>
      </c>
      <c r="I161" s="90">
        <v>0</v>
      </c>
      <c r="J161" s="90">
        <v>0</v>
      </c>
      <c r="K161" s="90">
        <v>0</v>
      </c>
      <c r="L161" s="90">
        <v>0</v>
      </c>
      <c r="M161" s="84"/>
      <c r="N161" s="71"/>
      <c r="O161" s="71"/>
      <c r="P161" s="71"/>
      <c r="Q161" s="71"/>
      <c r="R161" s="71"/>
      <c r="S161" s="71"/>
      <c r="T161" s="71"/>
      <c r="U161" s="71"/>
      <c r="V161" s="71"/>
      <c r="W161" s="57"/>
      <c r="X161" s="48"/>
      <c r="Y161" s="48"/>
      <c r="Z161" s="48"/>
    </row>
    <row r="162" spans="1:42" s="49" customFormat="1" ht="13.2" outlineLevel="1" x14ac:dyDescent="0.25">
      <c r="A162" s="46"/>
      <c r="B162" s="47"/>
      <c r="C162" s="58"/>
      <c r="D162" s="58"/>
      <c r="E162" s="58"/>
      <c r="F162" s="66"/>
      <c r="G162" s="67"/>
      <c r="H162" s="66" t="s">
        <v>206</v>
      </c>
      <c r="I162" s="90">
        <v>0</v>
      </c>
      <c r="J162" s="90">
        <v>0</v>
      </c>
      <c r="K162" s="90">
        <v>0.5</v>
      </c>
      <c r="L162" s="90">
        <v>0</v>
      </c>
      <c r="M162" s="84"/>
      <c r="N162" s="71"/>
      <c r="O162" s="71"/>
      <c r="P162" s="71"/>
      <c r="Q162" s="71"/>
      <c r="R162" s="71"/>
      <c r="S162" s="71"/>
      <c r="T162" s="71"/>
      <c r="U162" s="71"/>
      <c r="V162" s="71"/>
      <c r="W162" s="57"/>
      <c r="X162" s="48"/>
      <c r="Y162" s="48"/>
      <c r="Z162" s="48"/>
    </row>
    <row r="163" spans="1:42" s="49" customFormat="1" ht="13.2" outlineLevel="1" x14ac:dyDescent="0.25">
      <c r="A163" s="46"/>
      <c r="B163" s="47"/>
      <c r="C163" s="58"/>
      <c r="D163" s="58"/>
      <c r="E163" s="58"/>
      <c r="F163" s="66"/>
      <c r="G163" s="67"/>
      <c r="H163" s="87" t="s">
        <v>212</v>
      </c>
      <c r="I163" s="90">
        <v>0</v>
      </c>
      <c r="J163" s="90">
        <v>0</v>
      </c>
      <c r="K163" s="90">
        <v>0</v>
      </c>
      <c r="L163" s="90">
        <v>0</v>
      </c>
      <c r="M163" s="84"/>
      <c r="N163" s="71"/>
      <c r="O163" s="71"/>
      <c r="P163" s="71"/>
      <c r="Q163" s="71"/>
      <c r="R163" s="71"/>
      <c r="S163" s="71"/>
      <c r="T163" s="71"/>
      <c r="U163" s="71"/>
      <c r="V163" s="71"/>
      <c r="W163" s="57"/>
      <c r="X163" s="48"/>
      <c r="Y163" s="48"/>
      <c r="Z163" s="48"/>
    </row>
    <row r="164" spans="1:42" s="49" customFormat="1" ht="13.2" outlineLevel="1" x14ac:dyDescent="0.25">
      <c r="A164" s="46"/>
      <c r="B164" s="47"/>
      <c r="C164" s="58"/>
      <c r="D164" s="58"/>
      <c r="E164" s="58"/>
      <c r="F164" s="66"/>
      <c r="G164" s="67"/>
      <c r="H164" s="49" t="s">
        <v>213</v>
      </c>
      <c r="I164" s="90">
        <v>0</v>
      </c>
      <c r="J164" s="90">
        <v>0</v>
      </c>
      <c r="K164" s="90">
        <v>0.5</v>
      </c>
      <c r="L164" s="90">
        <v>0</v>
      </c>
      <c r="M164" s="84"/>
      <c r="N164" s="71"/>
      <c r="O164" s="71"/>
      <c r="P164" s="71"/>
      <c r="Q164" s="71"/>
      <c r="R164" s="71"/>
      <c r="S164" s="71"/>
      <c r="T164" s="71"/>
      <c r="U164" s="71"/>
      <c r="V164" s="71"/>
      <c r="W164" s="57"/>
      <c r="X164" s="48"/>
      <c r="Y164" s="48"/>
      <c r="Z164" s="48"/>
    </row>
    <row r="165" spans="1:42" s="49" customFormat="1" ht="13.2" outlineLevel="1" x14ac:dyDescent="0.25">
      <c r="A165" s="46"/>
      <c r="B165" s="47"/>
      <c r="C165" s="58"/>
      <c r="D165" s="58"/>
      <c r="E165" s="58"/>
      <c r="F165" s="66"/>
      <c r="G165" s="67"/>
      <c r="H165" s="66" t="s">
        <v>214</v>
      </c>
      <c r="I165" s="90">
        <v>0</v>
      </c>
      <c r="J165" s="90">
        <v>0</v>
      </c>
      <c r="K165" s="90">
        <v>0.5</v>
      </c>
      <c r="L165" s="90">
        <v>0</v>
      </c>
      <c r="M165" s="84"/>
      <c r="N165" s="71"/>
      <c r="O165" s="71"/>
      <c r="P165" s="71"/>
      <c r="Q165" s="71"/>
      <c r="R165" s="71"/>
      <c r="S165" s="71"/>
      <c r="T165" s="71"/>
      <c r="U165" s="71"/>
      <c r="V165" s="71"/>
      <c r="W165" s="57"/>
      <c r="X165" s="48"/>
      <c r="Y165" s="48"/>
      <c r="Z165" s="48"/>
    </row>
    <row r="166" spans="1:42" s="49" customFormat="1" ht="13.2" outlineLevel="1" x14ac:dyDescent="0.25">
      <c r="A166" s="46"/>
      <c r="B166" s="47"/>
      <c r="C166" s="58"/>
      <c r="D166" s="58"/>
      <c r="E166" s="58"/>
      <c r="F166" s="66"/>
      <c r="G166" s="67"/>
      <c r="H166" s="66" t="s">
        <v>215</v>
      </c>
      <c r="I166" s="90">
        <v>0</v>
      </c>
      <c r="J166" s="90">
        <v>0</v>
      </c>
      <c r="K166" s="90">
        <v>0.5</v>
      </c>
      <c r="L166" s="90">
        <v>0</v>
      </c>
      <c r="M166" s="84"/>
      <c r="N166" s="71"/>
      <c r="O166" s="71"/>
      <c r="P166" s="71"/>
      <c r="Q166" s="71"/>
      <c r="R166" s="71"/>
      <c r="S166" s="71"/>
      <c r="T166" s="71"/>
      <c r="U166" s="71"/>
      <c r="V166" s="71"/>
      <c r="W166" s="57"/>
      <c r="X166" s="48"/>
      <c r="Y166" s="48"/>
      <c r="Z166" s="48"/>
    </row>
    <row r="167" spans="1:42" s="49" customFormat="1" outlineLevel="1" x14ac:dyDescent="0.3">
      <c r="A167" s="46"/>
      <c r="B167" s="47"/>
      <c r="C167" s="58"/>
      <c r="D167" s="58"/>
      <c r="E167" s="58"/>
      <c r="F167" s="66"/>
      <c r="G167" s="67"/>
      <c r="H167" s="82" t="s">
        <v>216</v>
      </c>
      <c r="I167" s="90">
        <v>0</v>
      </c>
      <c r="J167" s="90">
        <v>0</v>
      </c>
      <c r="K167" s="90">
        <v>0.5</v>
      </c>
      <c r="L167" s="90">
        <v>0</v>
      </c>
      <c r="M167" s="84"/>
      <c r="N167" s="71"/>
      <c r="O167" s="71"/>
      <c r="P167" s="71"/>
      <c r="Q167" s="71"/>
      <c r="R167" s="71"/>
      <c r="S167" s="71"/>
      <c r="T167" s="71"/>
      <c r="U167" s="71"/>
      <c r="V167" s="71"/>
      <c r="W167" s="57"/>
      <c r="X167" s="48"/>
      <c r="Y167" s="48"/>
      <c r="Z167" s="48"/>
    </row>
    <row r="168" spans="1:42" s="49" customFormat="1" ht="13.2" outlineLevel="1" x14ac:dyDescent="0.25">
      <c r="A168" s="46"/>
      <c r="B168" s="47"/>
      <c r="C168" s="58"/>
      <c r="D168" s="58"/>
      <c r="E168" s="58"/>
      <c r="F168" s="66"/>
      <c r="G168" s="67"/>
      <c r="H168" s="49" t="s">
        <v>217</v>
      </c>
      <c r="I168" s="90">
        <v>0</v>
      </c>
      <c r="J168" s="90">
        <v>0</v>
      </c>
      <c r="K168" s="90">
        <v>0.5</v>
      </c>
      <c r="L168" s="90">
        <v>0</v>
      </c>
      <c r="M168" s="84"/>
      <c r="N168" s="71"/>
      <c r="O168" s="71"/>
      <c r="P168" s="71"/>
      <c r="Q168" s="71"/>
      <c r="R168" s="71"/>
      <c r="S168" s="71"/>
      <c r="T168" s="71"/>
      <c r="U168" s="71"/>
      <c r="V168" s="71"/>
      <c r="W168" s="57"/>
      <c r="X168" s="48"/>
      <c r="Y168" s="48"/>
      <c r="Z168" s="48"/>
    </row>
    <row r="169" spans="1:42" s="49" customFormat="1" ht="13.2" outlineLevel="1" x14ac:dyDescent="0.25">
      <c r="A169" s="46"/>
      <c r="B169" s="47"/>
      <c r="C169" s="58"/>
      <c r="D169" s="58"/>
      <c r="E169" s="58"/>
      <c r="F169" s="66"/>
      <c r="G169" s="67"/>
      <c r="I169" s="85"/>
      <c r="J169" s="84"/>
      <c r="K169" s="84"/>
      <c r="L169" s="84"/>
      <c r="M169" s="84"/>
      <c r="N169" s="71"/>
      <c r="O169" s="71"/>
      <c r="P169" s="71"/>
      <c r="Q169" s="71"/>
      <c r="R169" s="71"/>
      <c r="S169" s="71"/>
      <c r="T169" s="71"/>
      <c r="U169" s="71"/>
      <c r="V169" s="71"/>
      <c r="W169" s="57"/>
      <c r="X169" s="48"/>
      <c r="Y169" s="48"/>
      <c r="Z169" s="48"/>
    </row>
    <row r="170" spans="1:42" s="49" customFormat="1" ht="12" customHeight="1" outlineLevel="1" x14ac:dyDescent="0.25">
      <c r="A170" s="46"/>
      <c r="B170" s="47"/>
      <c r="C170" s="58"/>
      <c r="D170" s="58"/>
      <c r="E170" s="58"/>
      <c r="F170" s="72"/>
      <c r="G170" s="67"/>
      <c r="H170" s="72"/>
      <c r="I170" s="72"/>
      <c r="J170" s="72"/>
      <c r="K170" s="72"/>
      <c r="L170" s="72"/>
      <c r="M170" s="72"/>
      <c r="N170" s="71"/>
      <c r="O170" s="71"/>
      <c r="P170" s="71"/>
      <c r="Q170" s="71"/>
      <c r="R170" s="71"/>
      <c r="S170" s="71"/>
      <c r="T170" s="71"/>
      <c r="U170" s="71"/>
      <c r="V170" s="71"/>
      <c r="W170" s="57"/>
      <c r="X170" s="48"/>
      <c r="Y170" s="48"/>
      <c r="Z170" s="48"/>
    </row>
    <row r="171" spans="1:42" s="49" customFormat="1" ht="12" customHeight="1" outlineLevel="1" x14ac:dyDescent="0.25">
      <c r="A171" s="46"/>
      <c r="B171" s="47"/>
      <c r="C171" s="58"/>
      <c r="D171" s="58"/>
      <c r="E171" s="58"/>
      <c r="F171" s="72"/>
      <c r="G171" s="67"/>
      <c r="H171" s="67"/>
      <c r="I171" s="73"/>
      <c r="J171" s="73"/>
      <c r="K171" s="73"/>
      <c r="L171" s="73"/>
      <c r="M171" s="73"/>
      <c r="N171" s="71"/>
      <c r="O171" s="71"/>
      <c r="P171" s="71"/>
      <c r="Q171" s="71"/>
      <c r="R171" s="71"/>
      <c r="S171" s="71"/>
      <c r="T171" s="71"/>
      <c r="U171" s="71"/>
      <c r="V171" s="71"/>
      <c r="W171" s="57"/>
      <c r="X171" s="48"/>
      <c r="Y171" s="48"/>
      <c r="Z171" s="48"/>
    </row>
    <row r="172" spans="1:42" s="49" customFormat="1" ht="5.0999999999999996" customHeight="1" outlineLevel="1" x14ac:dyDescent="0.25">
      <c r="A172" s="46"/>
      <c r="B172" s="47"/>
      <c r="C172" s="58"/>
      <c r="D172" s="58"/>
      <c r="E172" s="58"/>
      <c r="F172" s="74"/>
      <c r="G172" s="75"/>
      <c r="H172" s="75"/>
      <c r="I172" s="75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7"/>
      <c r="W172" s="57"/>
      <c r="X172" s="48"/>
      <c r="Y172" s="48"/>
      <c r="Z172" s="48"/>
    </row>
    <row r="173" spans="1:42" s="49" customFormat="1" ht="24.9" customHeight="1" outlineLevel="1" x14ac:dyDescent="0.25">
      <c r="A173" s="46"/>
      <c r="B173" s="47"/>
      <c r="C173" s="78"/>
      <c r="D173" s="78"/>
      <c r="E173" s="78"/>
      <c r="F173" s="78"/>
      <c r="G173" s="79" t="str">
        <f>G144</f>
        <v>Pasture Fixed Inputs</v>
      </c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80" t="s">
        <v>148</v>
      </c>
      <c r="X173" s="48"/>
      <c r="Y173" s="48"/>
      <c r="Z173" s="48"/>
    </row>
    <row r="174" spans="1:42" s="49" customFormat="1" ht="12" customHeight="1" outlineLevel="1" x14ac:dyDescent="0.25">
      <c r="A174" s="46"/>
      <c r="B174" s="47"/>
      <c r="C174" s="47"/>
      <c r="D174" s="47"/>
      <c r="E174" s="47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</row>
  </sheetData>
  <phoneticPr fontId="4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B3BF-D039-4C99-9E77-946FA99C1AAC}">
  <sheetPr codeName="Sheet4"/>
  <dimension ref="A2:B35"/>
  <sheetViews>
    <sheetView topLeftCell="A22" workbookViewId="0">
      <selection activeCell="B35" sqref="B35"/>
    </sheetView>
  </sheetViews>
  <sheetFormatPr defaultRowHeight="14.4" x14ac:dyDescent="0.3"/>
  <cols>
    <col min="1" max="1" width="15.44140625" style="1" customWidth="1"/>
    <col min="2" max="2" width="10.5546875" style="1" bestFit="1" customWidth="1"/>
    <col min="3" max="16384" width="8.88671875" style="1"/>
  </cols>
  <sheetData>
    <row r="2" spans="1:2" x14ac:dyDescent="0.3">
      <c r="A2" s="3" t="s">
        <v>89</v>
      </c>
    </row>
    <row r="3" spans="1:2" x14ac:dyDescent="0.3">
      <c r="A3" s="5" t="s">
        <v>90</v>
      </c>
      <c r="B3" s="4">
        <v>7</v>
      </c>
    </row>
    <row r="4" spans="1:2" ht="9.6" customHeight="1" x14ac:dyDescent="0.3">
      <c r="A4" s="3"/>
    </row>
    <row r="5" spans="1:2" x14ac:dyDescent="0.3">
      <c r="A5" s="3" t="s">
        <v>86</v>
      </c>
    </row>
    <row r="6" spans="1:2" x14ac:dyDescent="0.3">
      <c r="A6" s="4" t="s">
        <v>48</v>
      </c>
      <c r="B6" s="4"/>
    </row>
    <row r="7" spans="1:2" x14ac:dyDescent="0.3">
      <c r="A7" s="4" t="s">
        <v>5</v>
      </c>
      <c r="B7" s="4">
        <v>4</v>
      </c>
    </row>
    <row r="8" spans="1:2" x14ac:dyDescent="0.3">
      <c r="A8" s="4" t="s">
        <v>4</v>
      </c>
      <c r="B8" s="4">
        <v>4</v>
      </c>
    </row>
    <row r="9" spans="1:2" x14ac:dyDescent="0.3">
      <c r="A9" s="4" t="s">
        <v>6</v>
      </c>
      <c r="B9" s="4">
        <v>4</v>
      </c>
    </row>
    <row r="10" spans="1:2" x14ac:dyDescent="0.3">
      <c r="A10" s="4" t="s">
        <v>8</v>
      </c>
      <c r="B10" s="4">
        <v>1.8</v>
      </c>
    </row>
    <row r="11" spans="1:2" x14ac:dyDescent="0.3">
      <c r="A11" s="4" t="s">
        <v>9</v>
      </c>
      <c r="B11" s="4">
        <v>1.8</v>
      </c>
    </row>
    <row r="12" spans="1:2" x14ac:dyDescent="0.3">
      <c r="A12" s="4" t="s">
        <v>7</v>
      </c>
      <c r="B12" s="4">
        <v>2</v>
      </c>
    </row>
    <row r="13" spans="1:2" x14ac:dyDescent="0.3">
      <c r="A13" s="4" t="s">
        <v>10</v>
      </c>
      <c r="B13" s="4">
        <v>2</v>
      </c>
    </row>
    <row r="14" spans="1:2" x14ac:dyDescent="0.3">
      <c r="A14" s="4" t="s">
        <v>96</v>
      </c>
      <c r="B14" s="4">
        <v>2</v>
      </c>
    </row>
    <row r="15" spans="1:2" x14ac:dyDescent="0.3">
      <c r="A15" s="4" t="s">
        <v>97</v>
      </c>
      <c r="B15" s="4">
        <v>2</v>
      </c>
    </row>
    <row r="16" spans="1:2" x14ac:dyDescent="0.3">
      <c r="A16" s="4" t="s">
        <v>98</v>
      </c>
      <c r="B16" s="4">
        <v>2</v>
      </c>
    </row>
    <row r="18" spans="1:2" x14ac:dyDescent="0.3">
      <c r="A18" s="3" t="s">
        <v>83</v>
      </c>
    </row>
    <row r="19" spans="1:2" x14ac:dyDescent="0.3">
      <c r="A19" s="4" t="s">
        <v>84</v>
      </c>
      <c r="B19" s="4">
        <v>12.2</v>
      </c>
    </row>
    <row r="20" spans="1:2" ht="6.6" customHeight="1" x14ac:dyDescent="0.3"/>
    <row r="21" spans="1:2" x14ac:dyDescent="0.3">
      <c r="A21" s="4" t="s">
        <v>88</v>
      </c>
      <c r="B21" s="4">
        <v>0.5</v>
      </c>
    </row>
    <row r="22" spans="1:2" ht="6.6" customHeight="1" x14ac:dyDescent="0.3"/>
    <row r="23" spans="1:2" ht="28.8" x14ac:dyDescent="0.3">
      <c r="A23" s="7" t="s">
        <v>85</v>
      </c>
      <c r="B23" s="4"/>
    </row>
    <row r="24" spans="1:2" x14ac:dyDescent="0.3">
      <c r="A24" s="4" t="s">
        <v>5</v>
      </c>
      <c r="B24" s="4">
        <v>7</v>
      </c>
    </row>
    <row r="25" spans="1:2" x14ac:dyDescent="0.3">
      <c r="A25" s="4" t="s">
        <v>4</v>
      </c>
      <c r="B25" s="4">
        <v>7</v>
      </c>
    </row>
    <row r="26" spans="1:2" x14ac:dyDescent="0.3">
      <c r="A26" s="4" t="s">
        <v>6</v>
      </c>
      <c r="B26" s="4">
        <v>7</v>
      </c>
    </row>
    <row r="27" spans="1:2" x14ac:dyDescent="0.3">
      <c r="A27" s="4" t="s">
        <v>8</v>
      </c>
      <c r="B27" s="4">
        <v>5</v>
      </c>
    </row>
    <row r="28" spans="1:2" x14ac:dyDescent="0.3">
      <c r="A28" s="4" t="s">
        <v>9</v>
      </c>
      <c r="B28" s="4">
        <v>5</v>
      </c>
    </row>
    <row r="29" spans="1:2" x14ac:dyDescent="0.3">
      <c r="A29" s="4" t="s">
        <v>7</v>
      </c>
      <c r="B29" s="4">
        <v>5</v>
      </c>
    </row>
    <row r="30" spans="1:2" x14ac:dyDescent="0.3">
      <c r="A30" s="4" t="s">
        <v>10</v>
      </c>
      <c r="B30" s="4">
        <v>4.5</v>
      </c>
    </row>
    <row r="31" spans="1:2" x14ac:dyDescent="0.3">
      <c r="A31" s="4" t="s">
        <v>96</v>
      </c>
      <c r="B31" s="4">
        <v>4.5</v>
      </c>
    </row>
    <row r="32" spans="1:2" x14ac:dyDescent="0.3">
      <c r="A32" s="4" t="s">
        <v>97</v>
      </c>
      <c r="B32" s="4">
        <v>4.5</v>
      </c>
    </row>
    <row r="33" spans="1:2" x14ac:dyDescent="0.3">
      <c r="A33" s="4" t="s">
        <v>98</v>
      </c>
      <c r="B33" s="4">
        <v>4.5</v>
      </c>
    </row>
    <row r="35" spans="1:2" x14ac:dyDescent="0.3">
      <c r="A35" s="4" t="s">
        <v>134</v>
      </c>
      <c r="B35" s="6">
        <v>43554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75D-2450-4766-909D-59787FB65B03}">
  <sheetPr codeName="Sheet5"/>
  <dimension ref="A2:C135"/>
  <sheetViews>
    <sheetView topLeftCell="A113" workbookViewId="0">
      <selection activeCell="C134" sqref="C134"/>
    </sheetView>
  </sheetViews>
  <sheetFormatPr defaultRowHeight="14.4" x14ac:dyDescent="0.3"/>
  <cols>
    <col min="1" max="1" width="19.88671875" style="1" customWidth="1"/>
    <col min="2" max="2" width="13.88671875" style="1" customWidth="1"/>
    <col min="3" max="16384" width="8.88671875" style="1"/>
  </cols>
  <sheetData>
    <row r="2" spans="1:3" x14ac:dyDescent="0.3">
      <c r="A2" s="3" t="s">
        <v>46</v>
      </c>
    </row>
    <row r="3" spans="1:3" x14ac:dyDescent="0.3">
      <c r="A3" s="4" t="s">
        <v>25</v>
      </c>
      <c r="B3" s="4">
        <v>1000</v>
      </c>
      <c r="C3" s="4" t="s">
        <v>26</v>
      </c>
    </row>
    <row r="4" spans="1:3" ht="6.6" customHeight="1" x14ac:dyDescent="0.3"/>
    <row r="5" spans="1:3" x14ac:dyDescent="0.3">
      <c r="A5" s="4" t="s">
        <v>23</v>
      </c>
      <c r="B5" s="4">
        <v>0.08</v>
      </c>
      <c r="C5" s="4"/>
    </row>
    <row r="7" spans="1:3" x14ac:dyDescent="0.3">
      <c r="A7" s="3" t="s">
        <v>47</v>
      </c>
    </row>
    <row r="8" spans="1:3" x14ac:dyDescent="0.3">
      <c r="A8" s="5" t="s">
        <v>118</v>
      </c>
      <c r="B8" s="4" t="s">
        <v>119</v>
      </c>
    </row>
    <row r="9" spans="1:3" x14ac:dyDescent="0.3">
      <c r="A9" s="4" t="s">
        <v>28</v>
      </c>
      <c r="B9" s="4">
        <v>188000</v>
      </c>
    </row>
    <row r="10" spans="1:3" x14ac:dyDescent="0.3">
      <c r="A10" s="4" t="s">
        <v>29</v>
      </c>
      <c r="B10" s="4">
        <v>87000</v>
      </c>
    </row>
    <row r="11" spans="1:3" x14ac:dyDescent="0.3">
      <c r="A11" s="4" t="s">
        <v>30</v>
      </c>
      <c r="B11" s="4">
        <v>297000</v>
      </c>
    </row>
    <row r="12" spans="1:3" x14ac:dyDescent="0.3">
      <c r="A12" s="4" t="s">
        <v>31</v>
      </c>
      <c r="B12" s="4">
        <v>90000</v>
      </c>
    </row>
    <row r="13" spans="1:3" x14ac:dyDescent="0.3">
      <c r="A13" s="4" t="s">
        <v>32</v>
      </c>
      <c r="B13" s="4">
        <v>35000</v>
      </c>
    </row>
    <row r="14" spans="1:3" x14ac:dyDescent="0.3">
      <c r="A14" s="4" t="s">
        <v>33</v>
      </c>
      <c r="B14" s="4">
        <v>15000</v>
      </c>
    </row>
    <row r="15" spans="1:3" x14ac:dyDescent="0.3">
      <c r="A15" s="4" t="s">
        <v>34</v>
      </c>
      <c r="B15" s="4">
        <v>2000</v>
      </c>
    </row>
    <row r="16" spans="1:3" x14ac:dyDescent="0.3">
      <c r="A16" s="4" t="s">
        <v>35</v>
      </c>
      <c r="B16" s="4">
        <v>75000</v>
      </c>
    </row>
    <row r="17" spans="1:2" x14ac:dyDescent="0.3">
      <c r="A17" s="4" t="s">
        <v>36</v>
      </c>
      <c r="B17" s="4">
        <v>36000</v>
      </c>
    </row>
    <row r="18" spans="1:2" x14ac:dyDescent="0.3">
      <c r="A18" s="4" t="s">
        <v>37</v>
      </c>
      <c r="B18" s="4">
        <v>78000</v>
      </c>
    </row>
    <row r="19" spans="1:2" x14ac:dyDescent="0.3">
      <c r="A19" s="4" t="s">
        <v>38</v>
      </c>
      <c r="B19" s="4">
        <v>22000</v>
      </c>
    </row>
    <row r="20" spans="1:2" x14ac:dyDescent="0.3">
      <c r="A20" s="4" t="s">
        <v>39</v>
      </c>
      <c r="B20" s="4">
        <v>110000</v>
      </c>
    </row>
    <row r="21" spans="1:2" x14ac:dyDescent="0.3">
      <c r="A21" s="4" t="s">
        <v>40</v>
      </c>
      <c r="B21" s="4">
        <v>36000</v>
      </c>
    </row>
    <row r="23" spans="1:2" x14ac:dyDescent="0.3">
      <c r="A23" s="3" t="s">
        <v>27</v>
      </c>
    </row>
    <row r="24" spans="1:2" x14ac:dyDescent="0.3">
      <c r="A24" s="4" t="s">
        <v>41</v>
      </c>
      <c r="B24" s="4">
        <v>0.3</v>
      </c>
    </row>
    <row r="25" spans="1:2" ht="7.2" customHeight="1" x14ac:dyDescent="0.3"/>
    <row r="26" spans="1:2" x14ac:dyDescent="0.3">
      <c r="A26" s="4" t="s">
        <v>42</v>
      </c>
      <c r="B26" s="4">
        <v>1.25</v>
      </c>
    </row>
    <row r="28" spans="1:2" x14ac:dyDescent="0.3">
      <c r="A28" s="3" t="s">
        <v>43</v>
      </c>
    </row>
    <row r="29" spans="1:2" x14ac:dyDescent="0.3">
      <c r="A29" s="4" t="s">
        <v>44</v>
      </c>
      <c r="B29" s="4">
        <v>12.2</v>
      </c>
    </row>
    <row r="30" spans="1:2" ht="9" customHeight="1" x14ac:dyDescent="0.3"/>
    <row r="31" spans="1:2" x14ac:dyDescent="0.3">
      <c r="A31" s="4" t="s">
        <v>45</v>
      </c>
      <c r="B31" s="4">
        <v>0.6</v>
      </c>
    </row>
    <row r="32" spans="1:2" ht="4.8" customHeight="1" x14ac:dyDescent="0.3"/>
    <row r="33" spans="1:2" x14ac:dyDescent="0.3">
      <c r="A33" s="4" t="s">
        <v>78</v>
      </c>
      <c r="B33" s="4">
        <v>12</v>
      </c>
    </row>
    <row r="34" spans="1:2" ht="7.2" customHeight="1" x14ac:dyDescent="0.3"/>
    <row r="35" spans="1:2" x14ac:dyDescent="0.3">
      <c r="A35" t="s">
        <v>82</v>
      </c>
      <c r="B35">
        <v>5.41</v>
      </c>
    </row>
    <row r="36" spans="1:2" ht="7.2" customHeight="1" x14ac:dyDescent="0.3"/>
    <row r="37" spans="1:2" x14ac:dyDescent="0.3">
      <c r="A37" t="s">
        <v>81</v>
      </c>
      <c r="B37">
        <v>1.08</v>
      </c>
    </row>
    <row r="38" spans="1:2" ht="7.2" customHeight="1" x14ac:dyDescent="0.3"/>
    <row r="39" spans="1:2" x14ac:dyDescent="0.3">
      <c r="A39" t="s">
        <v>80</v>
      </c>
      <c r="B39">
        <v>2.0699999999999998</v>
      </c>
    </row>
    <row r="40" spans="1:2" ht="7.2" customHeight="1" x14ac:dyDescent="0.3"/>
    <row r="41" spans="1:2" x14ac:dyDescent="0.3">
      <c r="A41" s="4" t="s">
        <v>79</v>
      </c>
      <c r="B41" s="4"/>
    </row>
    <row r="42" spans="1:2" x14ac:dyDescent="0.3">
      <c r="A42" s="4" t="s">
        <v>131</v>
      </c>
      <c r="B42" s="4">
        <v>1</v>
      </c>
    </row>
    <row r="43" spans="1:2" x14ac:dyDescent="0.3">
      <c r="A43" s="4" t="s">
        <v>132</v>
      </c>
      <c r="B43" s="4">
        <v>1</v>
      </c>
    </row>
    <row r="44" spans="1:2" x14ac:dyDescent="0.3">
      <c r="A44" s="4" t="s">
        <v>133</v>
      </c>
      <c r="B44" s="4">
        <v>1</v>
      </c>
    </row>
    <row r="45" spans="1:2" x14ac:dyDescent="0.3">
      <c r="A45" s="4" t="s">
        <v>5</v>
      </c>
      <c r="B45" s="4">
        <v>1</v>
      </c>
    </row>
    <row r="46" spans="1:2" x14ac:dyDescent="0.3">
      <c r="A46" s="4" t="s">
        <v>4</v>
      </c>
      <c r="B46" s="4">
        <v>1</v>
      </c>
    </row>
    <row r="47" spans="1:2" x14ac:dyDescent="0.3">
      <c r="A47" s="4" t="s">
        <v>6</v>
      </c>
      <c r="B47" s="4">
        <v>1</v>
      </c>
    </row>
    <row r="48" spans="1:2" x14ac:dyDescent="0.3">
      <c r="A48" s="4" t="s">
        <v>95</v>
      </c>
      <c r="B48" s="4">
        <v>1</v>
      </c>
    </row>
    <row r="49" spans="1:2" x14ac:dyDescent="0.3">
      <c r="A49" s="4" t="s">
        <v>120</v>
      </c>
      <c r="B49" s="4">
        <v>1</v>
      </c>
    </row>
    <row r="50" spans="1:2" x14ac:dyDescent="0.3">
      <c r="A50" s="4" t="s">
        <v>8</v>
      </c>
      <c r="B50" s="4">
        <v>1</v>
      </c>
    </row>
    <row r="51" spans="1:2" x14ac:dyDescent="0.3">
      <c r="A51" s="4" t="s">
        <v>9</v>
      </c>
      <c r="B51" s="4">
        <v>1</v>
      </c>
    </row>
    <row r="52" spans="1:2" x14ac:dyDescent="0.3">
      <c r="A52" s="4" t="s">
        <v>7</v>
      </c>
      <c r="B52" s="4">
        <v>1</v>
      </c>
    </row>
    <row r="53" spans="1:2" x14ac:dyDescent="0.3">
      <c r="A53" s="4" t="s">
        <v>10</v>
      </c>
      <c r="B53" s="4">
        <v>1</v>
      </c>
    </row>
    <row r="54" spans="1:2" x14ac:dyDescent="0.3">
      <c r="A54" s="4" t="s">
        <v>96</v>
      </c>
      <c r="B54" s="4">
        <v>1</v>
      </c>
    </row>
    <row r="55" spans="1:2" x14ac:dyDescent="0.3">
      <c r="A55" s="4" t="s">
        <v>97</v>
      </c>
      <c r="B55" s="4">
        <v>1</v>
      </c>
    </row>
    <row r="56" spans="1:2" x14ac:dyDescent="0.3">
      <c r="A56" s="4" t="s">
        <v>98</v>
      </c>
      <c r="B56" s="4">
        <v>1</v>
      </c>
    </row>
    <row r="58" spans="1:2" x14ac:dyDescent="0.3">
      <c r="A58" s="3" t="s">
        <v>49</v>
      </c>
    </row>
    <row r="59" spans="1:2" x14ac:dyDescent="0.3">
      <c r="A59" s="4" t="s">
        <v>50</v>
      </c>
      <c r="B59" s="4">
        <v>12.2</v>
      </c>
    </row>
    <row r="60" spans="1:2" ht="6" customHeight="1" x14ac:dyDescent="0.3"/>
    <row r="61" spans="1:2" x14ac:dyDescent="0.3">
      <c r="A61" s="4" t="s">
        <v>51</v>
      </c>
      <c r="B61" s="4">
        <v>63</v>
      </c>
    </row>
    <row r="62" spans="1:2" ht="7.2" customHeight="1" x14ac:dyDescent="0.3"/>
    <row r="63" spans="1:2" x14ac:dyDescent="0.3">
      <c r="A63" s="4" t="s">
        <v>52</v>
      </c>
      <c r="B63" s="4">
        <v>0.3</v>
      </c>
    </row>
    <row r="64" spans="1:2" ht="7.2" customHeight="1" x14ac:dyDescent="0.3"/>
    <row r="65" spans="1:2" x14ac:dyDescent="0.3">
      <c r="A65" s="4" t="s">
        <v>87</v>
      </c>
      <c r="B65" s="4">
        <v>0.5</v>
      </c>
    </row>
    <row r="66" spans="1:2" ht="7.2" customHeight="1" x14ac:dyDescent="0.3"/>
    <row r="67" spans="1:2" x14ac:dyDescent="0.3">
      <c r="A67" s="4" t="s">
        <v>53</v>
      </c>
      <c r="B67" s="4"/>
    </row>
    <row r="68" spans="1:2" x14ac:dyDescent="0.3">
      <c r="A68" s="4" t="s">
        <v>5</v>
      </c>
      <c r="B68" s="4">
        <v>8</v>
      </c>
    </row>
    <row r="69" spans="1:2" x14ac:dyDescent="0.3">
      <c r="A69" s="4" t="s">
        <v>4</v>
      </c>
      <c r="B69" s="4">
        <v>8</v>
      </c>
    </row>
    <row r="70" spans="1:2" x14ac:dyDescent="0.3">
      <c r="A70" s="4" t="s">
        <v>6</v>
      </c>
      <c r="B70" s="4">
        <v>8</v>
      </c>
    </row>
    <row r="71" spans="1:2" x14ac:dyDescent="0.3">
      <c r="A71" s="4" t="s">
        <v>8</v>
      </c>
      <c r="B71" s="4">
        <v>6</v>
      </c>
    </row>
    <row r="72" spans="1:2" x14ac:dyDescent="0.3">
      <c r="A72" s="4" t="s">
        <v>9</v>
      </c>
      <c r="B72" s="4">
        <v>6</v>
      </c>
    </row>
    <row r="73" spans="1:2" x14ac:dyDescent="0.3">
      <c r="A73" s="4" t="s">
        <v>7</v>
      </c>
      <c r="B73" s="4">
        <v>6</v>
      </c>
    </row>
    <row r="74" spans="1:2" x14ac:dyDescent="0.3">
      <c r="A74" s="4" t="s">
        <v>10</v>
      </c>
      <c r="B74" s="4">
        <v>5.5</v>
      </c>
    </row>
    <row r="75" spans="1:2" x14ac:dyDescent="0.3">
      <c r="A75" s="4" t="s">
        <v>96</v>
      </c>
      <c r="B75" s="4">
        <v>5.5</v>
      </c>
    </row>
    <row r="76" spans="1:2" x14ac:dyDescent="0.3">
      <c r="A76" s="4" t="s">
        <v>97</v>
      </c>
      <c r="B76" s="4">
        <v>5.5</v>
      </c>
    </row>
    <row r="77" spans="1:2" x14ac:dyDescent="0.3">
      <c r="A77" s="4" t="s">
        <v>98</v>
      </c>
      <c r="B77" s="4">
        <v>5.5</v>
      </c>
    </row>
    <row r="79" spans="1:2" x14ac:dyDescent="0.3">
      <c r="A79" s="4" t="s">
        <v>54</v>
      </c>
      <c r="B79" s="4"/>
    </row>
    <row r="80" spans="1:2" x14ac:dyDescent="0.3">
      <c r="A80" s="4" t="s">
        <v>5</v>
      </c>
      <c r="B80" s="4">
        <v>33</v>
      </c>
    </row>
    <row r="81" spans="1:2" x14ac:dyDescent="0.3">
      <c r="A81" s="4" t="s">
        <v>4</v>
      </c>
      <c r="B81" s="4">
        <v>33</v>
      </c>
    </row>
    <row r="82" spans="1:2" x14ac:dyDescent="0.3">
      <c r="A82" s="4" t="s">
        <v>6</v>
      </c>
      <c r="B82" s="4">
        <v>33</v>
      </c>
    </row>
    <row r="83" spans="1:2" x14ac:dyDescent="0.3">
      <c r="A83" s="4" t="s">
        <v>8</v>
      </c>
      <c r="B83" s="4">
        <v>38</v>
      </c>
    </row>
    <row r="84" spans="1:2" x14ac:dyDescent="0.3">
      <c r="A84" s="4" t="s">
        <v>9</v>
      </c>
      <c r="B84" s="4">
        <v>38</v>
      </c>
    </row>
    <row r="85" spans="1:2" x14ac:dyDescent="0.3">
      <c r="A85" s="4" t="s">
        <v>7</v>
      </c>
      <c r="B85" s="4">
        <v>33</v>
      </c>
    </row>
    <row r="86" spans="1:2" x14ac:dyDescent="0.3">
      <c r="A86" s="4" t="s">
        <v>10</v>
      </c>
      <c r="B86" s="4">
        <v>38</v>
      </c>
    </row>
    <row r="87" spans="1:2" x14ac:dyDescent="0.3">
      <c r="A87" s="4" t="s">
        <v>96</v>
      </c>
      <c r="B87" s="4">
        <v>38</v>
      </c>
    </row>
    <row r="88" spans="1:2" x14ac:dyDescent="0.3">
      <c r="A88" s="4" t="s">
        <v>97</v>
      </c>
      <c r="B88" s="4">
        <v>38</v>
      </c>
    </row>
    <row r="89" spans="1:2" x14ac:dyDescent="0.3">
      <c r="A89" s="4" t="s">
        <v>98</v>
      </c>
      <c r="B89" s="4">
        <v>38</v>
      </c>
    </row>
    <row r="91" spans="1:2" x14ac:dyDescent="0.3">
      <c r="A91" s="3" t="s">
        <v>55</v>
      </c>
    </row>
    <row r="92" spans="1:2" x14ac:dyDescent="0.3">
      <c r="A92" s="4" t="s">
        <v>56</v>
      </c>
      <c r="B92" s="4">
        <v>25</v>
      </c>
    </row>
    <row r="93" spans="1:2" ht="7.8" customHeight="1" x14ac:dyDescent="0.3"/>
    <row r="94" spans="1:2" x14ac:dyDescent="0.3">
      <c r="A94" s="4" t="s">
        <v>57</v>
      </c>
      <c r="B94" s="4">
        <v>15</v>
      </c>
    </row>
    <row r="95" spans="1:2" ht="4.2" customHeight="1" x14ac:dyDescent="0.3"/>
    <row r="96" spans="1:2" x14ac:dyDescent="0.3">
      <c r="A96" s="4" t="s">
        <v>58</v>
      </c>
      <c r="B96" s="4">
        <v>0.6</v>
      </c>
    </row>
    <row r="97" spans="1:2" ht="4.2" customHeight="1" x14ac:dyDescent="0.3"/>
    <row r="98" spans="1:2" x14ac:dyDescent="0.3">
      <c r="A98" s="4" t="s">
        <v>59</v>
      </c>
      <c r="B98" s="4">
        <v>0.6</v>
      </c>
    </row>
    <row r="99" spans="1:2" ht="3" customHeight="1" x14ac:dyDescent="0.3"/>
    <row r="100" spans="1:2" x14ac:dyDescent="0.3">
      <c r="A100" s="4" t="s">
        <v>60</v>
      </c>
      <c r="B100" s="4">
        <v>1.3</v>
      </c>
    </row>
    <row r="102" spans="1:2" x14ac:dyDescent="0.3">
      <c r="A102" s="3" t="s">
        <v>61</v>
      </c>
    </row>
    <row r="103" spans="1:2" x14ac:dyDescent="0.3">
      <c r="A103" s="4" t="s">
        <v>62</v>
      </c>
      <c r="B103" s="4">
        <v>11.3</v>
      </c>
    </row>
    <row r="105" spans="1:2" x14ac:dyDescent="0.3">
      <c r="A105" s="4" t="s">
        <v>63</v>
      </c>
      <c r="B105" s="4"/>
    </row>
    <row r="106" spans="1:2" x14ac:dyDescent="0.3">
      <c r="A106" s="4" t="s">
        <v>64</v>
      </c>
      <c r="B106" s="4">
        <v>20</v>
      </c>
    </row>
    <row r="107" spans="1:2" x14ac:dyDescent="0.3">
      <c r="A107" s="4" t="s">
        <v>115</v>
      </c>
      <c r="B107" s="4"/>
    </row>
    <row r="108" spans="1:2" x14ac:dyDescent="0.3">
      <c r="A108" s="4" t="s">
        <v>65</v>
      </c>
      <c r="B108" s="4">
        <v>20</v>
      </c>
    </row>
    <row r="109" spans="1:2" x14ac:dyDescent="0.3">
      <c r="A109" s="4" t="s">
        <v>66</v>
      </c>
      <c r="B109" s="4">
        <v>15</v>
      </c>
    </row>
    <row r="110" spans="1:2" x14ac:dyDescent="0.3">
      <c r="A110" s="4" t="s">
        <v>67</v>
      </c>
      <c r="B110" s="4">
        <v>20</v>
      </c>
    </row>
    <row r="111" spans="1:2" x14ac:dyDescent="0.3">
      <c r="A111" s="4" t="s">
        <v>68</v>
      </c>
      <c r="B111" s="4">
        <v>20</v>
      </c>
    </row>
    <row r="112" spans="1:2" x14ac:dyDescent="0.3">
      <c r="A112" s="4" t="s">
        <v>69</v>
      </c>
      <c r="B112" s="4">
        <v>20</v>
      </c>
    </row>
    <row r="114" spans="1:2" x14ac:dyDescent="0.3">
      <c r="A114" s="4" t="s">
        <v>70</v>
      </c>
      <c r="B114" s="4">
        <v>5</v>
      </c>
    </row>
    <row r="115" spans="1:2" ht="7.2" customHeight="1" x14ac:dyDescent="0.3"/>
    <row r="116" spans="1:2" x14ac:dyDescent="0.3">
      <c r="A116" s="4" t="s">
        <v>71</v>
      </c>
      <c r="B116" s="4">
        <v>0.25</v>
      </c>
    </row>
    <row r="117" spans="1:2" ht="7.8" customHeight="1" x14ac:dyDescent="0.3"/>
    <row r="118" spans="1:2" x14ac:dyDescent="0.3">
      <c r="A118" s="4" t="s">
        <v>72</v>
      </c>
      <c r="B118" s="4">
        <v>20</v>
      </c>
    </row>
    <row r="119" spans="1:2" ht="5.4" customHeight="1" x14ac:dyDescent="0.3"/>
    <row r="120" spans="1:2" x14ac:dyDescent="0.3">
      <c r="A120" s="4" t="s">
        <v>73</v>
      </c>
      <c r="B120" s="4">
        <v>0.3</v>
      </c>
    </row>
    <row r="121" spans="1:2" ht="6" customHeight="1" x14ac:dyDescent="0.3"/>
    <row r="122" spans="1:2" x14ac:dyDescent="0.3">
      <c r="A122" s="4" t="s">
        <v>74</v>
      </c>
      <c r="B122" s="4">
        <v>14.3</v>
      </c>
    </row>
    <row r="124" spans="1:2" x14ac:dyDescent="0.3">
      <c r="A124" s="3" t="s">
        <v>75</v>
      </c>
    </row>
    <row r="125" spans="1:2" x14ac:dyDescent="0.3">
      <c r="A125" s="4" t="s">
        <v>76</v>
      </c>
      <c r="B125" s="4">
        <v>2</v>
      </c>
    </row>
    <row r="126" spans="1:2" ht="6" customHeight="1" x14ac:dyDescent="0.3"/>
    <row r="127" spans="1:2" x14ac:dyDescent="0.3">
      <c r="A127" s="4" t="s">
        <v>77</v>
      </c>
      <c r="B127" s="4">
        <v>1.3</v>
      </c>
    </row>
    <row r="129" spans="1:3" x14ac:dyDescent="0.3">
      <c r="A129" s="3" t="s">
        <v>135</v>
      </c>
    </row>
    <row r="130" spans="1:3" x14ac:dyDescent="0.3">
      <c r="A130" s="8"/>
      <c r="B130" s="8" t="s">
        <v>149</v>
      </c>
      <c r="C130" s="8" t="s">
        <v>150</v>
      </c>
    </row>
    <row r="131" spans="1:3" x14ac:dyDescent="0.3">
      <c r="A131" s="9" t="s">
        <v>6</v>
      </c>
      <c r="B131" s="8">
        <v>1</v>
      </c>
      <c r="C131" s="8">
        <v>1</v>
      </c>
    </row>
    <row r="132" spans="1:3" x14ac:dyDescent="0.3">
      <c r="A132" s="9" t="s">
        <v>4</v>
      </c>
      <c r="B132" s="8">
        <v>1</v>
      </c>
      <c r="C132" s="8">
        <v>1</v>
      </c>
    </row>
    <row r="133" spans="1:3" x14ac:dyDescent="0.3">
      <c r="A133" s="9" t="s">
        <v>7</v>
      </c>
      <c r="B133" s="8">
        <v>1</v>
      </c>
      <c r="C133" s="8">
        <v>1</v>
      </c>
    </row>
    <row r="134" spans="1:3" x14ac:dyDescent="0.3">
      <c r="A134" s="9" t="s">
        <v>5</v>
      </c>
      <c r="B134" s="8">
        <v>1</v>
      </c>
      <c r="C134" s="8">
        <v>1</v>
      </c>
    </row>
    <row r="135" spans="1:3" x14ac:dyDescent="0.3">
      <c r="A135" s="9" t="s">
        <v>95</v>
      </c>
      <c r="B135" s="8">
        <v>1</v>
      </c>
      <c r="C135" s="8">
        <v>3</v>
      </c>
    </row>
  </sheetData>
  <phoneticPr fontId="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89</vt:i4>
      </vt:variant>
    </vt:vector>
  </HeadingPairs>
  <TitlesOfParts>
    <vt:vector size="96" baseType="lpstr">
      <vt:lpstr>Price</vt:lpstr>
      <vt:lpstr>Finance</vt:lpstr>
      <vt:lpstr>Feed Budget</vt:lpstr>
      <vt:lpstr>Sup Feed</vt:lpstr>
      <vt:lpstr>Crop Sim</vt:lpstr>
      <vt:lpstr>Mach General</vt:lpstr>
      <vt:lpstr>Mach 1</vt:lpstr>
      <vt:lpstr>'Mach General'!approx_hay_yield</vt:lpstr>
      <vt:lpstr>Price!cart_hay</vt:lpstr>
      <vt:lpstr>casual_cost</vt:lpstr>
      <vt:lpstr>casual_super</vt:lpstr>
      <vt:lpstr>casual_workers_comp</vt:lpstr>
      <vt:lpstr>chem_cost</vt:lpstr>
      <vt:lpstr>'Mach 1'!clearing_value</vt:lpstr>
      <vt:lpstr>Price!contract_bail</vt:lpstr>
      <vt:lpstr>Price!contract_harv_cost</vt:lpstr>
      <vt:lpstr>'Mach General'!contract_harv_eff</vt:lpstr>
      <vt:lpstr>'Mach General'!contract_harvest_speed</vt:lpstr>
      <vt:lpstr>'Mach General'!contract_harvester_width</vt:lpstr>
      <vt:lpstr>Price!contract_mow_hay</vt:lpstr>
      <vt:lpstr>Price!contract_seed_cost</vt:lpstr>
      <vt:lpstr>control_bnds</vt:lpstr>
      <vt:lpstr>Finance!credit_interest</vt:lpstr>
      <vt:lpstr>crp_insurance_date</vt:lpstr>
      <vt:lpstr>Finance!debit_interest</vt:lpstr>
      <vt:lpstr>'Mach 1'!dep_area</vt:lpstr>
      <vt:lpstr>Price!diesel</vt:lpstr>
      <vt:lpstr>Price!diesel_rebate</vt:lpstr>
      <vt:lpstr>'Mach 1'!draft_seeding</vt:lpstr>
      <vt:lpstr>equip_insurance</vt:lpstr>
      <vt:lpstr>Price!fert_cartage_cost</vt:lpstr>
      <vt:lpstr>Price!fert_cost</vt:lpstr>
      <vt:lpstr>Finance!fixed_dep</vt:lpstr>
      <vt:lpstr>Price!flagfall</vt:lpstr>
      <vt:lpstr>'Mach 1'!fuel_adj_tractor</vt:lpstr>
      <vt:lpstr>grain_density</vt:lpstr>
      <vt:lpstr>Price!grain_income_date</vt:lpstr>
      <vt:lpstr>Price!grain_income_length</vt:lpstr>
      <vt:lpstr>Price!grain_price</vt:lpstr>
      <vt:lpstr>'Mach 1'!harv_eff</vt:lpstr>
      <vt:lpstr>'Mach 1'!harv_fuel_consumption</vt:lpstr>
      <vt:lpstr>'Mach 1'!harvest_maint</vt:lpstr>
      <vt:lpstr>'Mach 1'!harvest_speed</vt:lpstr>
      <vt:lpstr>'Mach General'!harvest_yield</vt:lpstr>
      <vt:lpstr>'Mach 1'!harvester_width</vt:lpstr>
      <vt:lpstr>initial</vt:lpstr>
      <vt:lpstr>insurance_date</vt:lpstr>
      <vt:lpstr>manager_cost</vt:lpstr>
      <vt:lpstr>max_yield_gen</vt:lpstr>
      <vt:lpstr>max_yield_spec</vt:lpstr>
      <vt:lpstr>minroe</vt:lpstr>
      <vt:lpstr>'Mach 1'!oil_grease_factor_harv</vt:lpstr>
      <vt:lpstr>'Mach 1'!oil_grease_factor_tractor</vt:lpstr>
      <vt:lpstr>opportunity_cost_capital</vt:lpstr>
      <vt:lpstr>pasture_control</vt:lpstr>
      <vt:lpstr>permanent_cost</vt:lpstr>
      <vt:lpstr>permanent_ls_leave</vt:lpstr>
      <vt:lpstr>permanent_super</vt:lpstr>
      <vt:lpstr>permanent_workers_comp</vt:lpstr>
      <vt:lpstr>'Mach 1'!repair_maint_factor_tractor</vt:lpstr>
      <vt:lpstr>'Feed Budget'!ria</vt:lpstr>
      <vt:lpstr>'Feed Budget'!rib</vt:lpstr>
      <vt:lpstr>'Feed Budget'!rid</vt:lpstr>
      <vt:lpstr>'Feed Budget'!rig</vt:lpstr>
      <vt:lpstr>'Feed Budget'!rih</vt:lpstr>
      <vt:lpstr>'Feed Budget'!rik</vt:lpstr>
      <vt:lpstr>seed_set</vt:lpstr>
      <vt:lpstr>seedbank_value</vt:lpstr>
      <vt:lpstr>'Mach 1'!seeder_speed_base</vt:lpstr>
      <vt:lpstr>'Mach 1'!seeder_speed_crop_adj</vt:lpstr>
      <vt:lpstr>'Mach 1'!seeder_width</vt:lpstr>
      <vt:lpstr>'Mach 1'!seeding_eff</vt:lpstr>
      <vt:lpstr>seeds_soften</vt:lpstr>
      <vt:lpstr>'Mach 1'!sprayer_eff</vt:lpstr>
      <vt:lpstr>'Mach 1'!sprayer_fuel_consumption</vt:lpstr>
      <vt:lpstr>'Mach 1'!sprayer_maint</vt:lpstr>
      <vt:lpstr>'Mach 1'!sprayer_speed</vt:lpstr>
      <vt:lpstr>'Mach 1'!sprayer_width</vt:lpstr>
      <vt:lpstr>'Mach 1'!spreader_cap</vt:lpstr>
      <vt:lpstr>'Mach 1'!spreader_eff</vt:lpstr>
      <vt:lpstr>'Mach 1'!spreader_fuel</vt:lpstr>
      <vt:lpstr>'Mach 1'!spreader_maint</vt:lpstr>
      <vt:lpstr>'Mach 1'!spreader_speed</vt:lpstr>
      <vt:lpstr>'Mach 1'!spreader_width</vt:lpstr>
      <vt:lpstr>'Mach 1'!stubble_fuel_consumption</vt:lpstr>
      <vt:lpstr>'Mach 1'!stubble_maint</vt:lpstr>
      <vt:lpstr>sup_cartage</vt:lpstr>
      <vt:lpstr>sup_feed</vt:lpstr>
      <vt:lpstr>sup_md_vol</vt:lpstr>
      <vt:lpstr>sup_transaction</vt:lpstr>
      <vt:lpstr>'Mach 1'!tillage_maint</vt:lpstr>
      <vt:lpstr>'Mach 1'!time_fill_spreader</vt:lpstr>
      <vt:lpstr>'Mach 1'!variable_dep</vt:lpstr>
      <vt:lpstr>weed_params</vt:lpstr>
      <vt:lpstr>weed_seed_germ</vt:lpstr>
      <vt:lpstr>yield_params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2020-01-13T01:18:05Z</dcterms:created>
  <dcterms:modified xsi:type="dcterms:W3CDTF">2020-04-18T11:25:13Z</dcterms:modified>
</cp:coreProperties>
</file>