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7EC93FF-8FF8-45D8-A485-DE2CC1046E91}" xr6:coauthVersionLast="45" xr6:coauthVersionMax="47" xr10:uidLastSave="{00000000-0000-0000-0000-000000000000}"/>
  <bookViews>
    <workbookView xWindow="-120" yWindow="-120" windowWidth="29040" windowHeight="15840" tabRatio="658" firstSheet="2"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Crop!$H$96:$P$97</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Crop!$G$280:$BO$313</definedName>
    <definedName name="chem_by_lmu">Crop!$H$557:$P$563</definedName>
    <definedName name="chem_cost" localSheetId="3">Crop!$H$402:$N$432</definedName>
    <definedName name="chem_info">Crop!$I$578:$K$584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Crop!$G$317:$AU$350</definedName>
    <definedName name="fert_by_lmu" localSheetId="3">Crop!$H$534:$P$541</definedName>
    <definedName name="fert_info" localSheetId="3">Crop!$H$512:$L$519</definedName>
    <definedName name="fert_passes" localSheetId="3">Crop!$G$354:$AU$387</definedName>
    <definedName name="fert_prep">Labour!$N$102:$P$105</definedName>
    <definedName name="fixed_control" localSheetId="3">Crop!$G$113:$R$143</definedName>
    <definedName name="fixed_crop_monitoring">Labour!$E$126:$Q$127</definedName>
    <definedName name="fixed_fert" localSheetId="3">Crop!$G$113:$J$143</definedName>
    <definedName name="fixed_fert_passes" localSheetId="3">Crop!$L$113:$O$143</definedName>
    <definedName name="fixed_rotphases">Crop!$H$208:$M$240</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Crop!$H$482:$P$497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Crop!$I$76</definedName>
    <definedName name="hay_making_len" localSheetId="3">Crop!$I$78</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CropResidue!$J$15</definedName>
    <definedName name="i_hr_crop" localSheetId="4">CropGrazing!$K$52</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Crop!$H$160:$Q$173</definedName>
    <definedName name="nap_passes">Crop!$H$175:$Q$188</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Crop!$S$600:$S$622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Crop!$I$81</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Crop!$G$637:$Q$660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Crop!$I$599:$Q$622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Crop!$H$57:$R$74</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Crop!$J$197</definedName>
    <definedName name="variable_crop_monitoring">Labour!$E$132:$Q$149</definedName>
    <definedName name="yield_by_lmu" localSheetId="3">Crop!$I$449:$Q$466</definedName>
    <definedName name="yield_penalty_dry" localSheetId="3">Crop!#REF!</definedName>
    <definedName name="yield_penalty_wet" localSheetId="3">Crop!$H$36:$R$53</definedName>
    <definedName name="YieldBySoil.i">[1]Rotation!$J$47:$V$59</definedName>
    <definedName name="YieldBySoil.n">[1]Rotation!$H$47:$H$59</definedName>
    <definedName name="yields" localSheetId="3">Crop!$G$244:$Q$276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96" i="23"/>
  <c r="J97" i="23"/>
  <c r="J98" i="23"/>
  <c r="J115" i="23" s="1"/>
  <c r="J132" i="23" s="1"/>
  <c r="J149" i="23" s="1"/>
  <c r="J166" i="23" s="1"/>
  <c r="J183" i="23" s="1"/>
  <c r="J200" i="23" s="1"/>
  <c r="J217" i="23" s="1"/>
  <c r="J234" i="23" s="1"/>
  <c r="J99" i="23"/>
  <c r="J100" i="23"/>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10" i="23"/>
  <c r="J127" i="23" s="1"/>
  <c r="J144" i="23" s="1"/>
  <c r="J161" i="23" s="1"/>
  <c r="J178" i="23" s="1"/>
  <c r="J195" i="23" s="1"/>
  <c r="J212" i="23" s="1"/>
  <c r="J229" i="23" s="1"/>
  <c r="J112" i="23"/>
  <c r="J113" i="23"/>
  <c r="J114" i="23"/>
  <c r="J131" i="23" s="1"/>
  <c r="J148" i="23" s="1"/>
  <c r="J165" i="23" s="1"/>
  <c r="J182" i="23" s="1"/>
  <c r="J199" i="23" s="1"/>
  <c r="J216" i="23" s="1"/>
  <c r="J233" i="23" s="1"/>
  <c r="J116" i="23"/>
  <c r="J117" i="23"/>
  <c r="J118" i="23"/>
  <c r="J135" i="23" s="1"/>
  <c r="J152" i="23" s="1"/>
  <c r="J169" i="23" s="1"/>
  <c r="J186" i="23" s="1"/>
  <c r="J203" i="23" s="1"/>
  <c r="J220" i="23" s="1"/>
  <c r="J237" i="23" s="1"/>
  <c r="J120" i="23"/>
  <c r="J121" i="23"/>
  <c r="J122" i="23"/>
  <c r="J139" i="23" s="1"/>
  <c r="J156" i="23" s="1"/>
  <c r="J173" i="23" s="1"/>
  <c r="J190" i="23" s="1"/>
  <c r="J207" i="23" s="1"/>
  <c r="J224" i="23" s="1"/>
  <c r="J125" i="23"/>
  <c r="J126" i="23"/>
  <c r="J143" i="23" s="1"/>
  <c r="J160" i="23" s="1"/>
  <c r="J177" i="23" s="1"/>
  <c r="J194" i="23" s="1"/>
  <c r="J211" i="23" s="1"/>
  <c r="J228" i="23" s="1"/>
  <c r="J129" i="23"/>
  <c r="J130" i="23"/>
  <c r="J147" i="23" s="1"/>
  <c r="J164" i="23" s="1"/>
  <c r="J181" i="23" s="1"/>
  <c r="J198" i="23" s="1"/>
  <c r="J215" i="23" s="1"/>
  <c r="J232" i="23" s="1"/>
  <c r="J133" i="23"/>
  <c r="J134" i="23"/>
  <c r="J151" i="23" s="1"/>
  <c r="J168" i="23" s="1"/>
  <c r="J185" i="23" s="1"/>
  <c r="J202" i="23" s="1"/>
  <c r="J219" i="23" s="1"/>
  <c r="J236" i="23" s="1"/>
  <c r="J137"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154" i="23"/>
  <c r="J171" i="23" s="1"/>
  <c r="J188" i="23" s="1"/>
  <c r="J205" i="23" s="1"/>
  <c r="J222" i="23" s="1"/>
  <c r="J239" i="23" s="1"/>
  <c r="J88" i="23"/>
  <c r="T231" i="23"/>
  <c r="S231" i="23"/>
  <c r="R231" i="23"/>
  <c r="Q231" i="23"/>
  <c r="P231" i="23"/>
  <c r="O231" i="23"/>
  <c r="N231" i="23"/>
  <c r="M231" i="23"/>
  <c r="L231" i="23"/>
  <c r="K231" i="23"/>
  <c r="T229" i="23"/>
  <c r="S229" i="23"/>
  <c r="R229" i="23"/>
  <c r="Q229" i="23"/>
  <c r="P229" i="23"/>
  <c r="O229" i="23"/>
  <c r="N229" i="23"/>
  <c r="M229" i="23"/>
  <c r="L229" i="23"/>
  <c r="K229" i="23"/>
  <c r="T228" i="23"/>
  <c r="S228" i="23"/>
  <c r="R228" i="23"/>
  <c r="Q228" i="23"/>
  <c r="P228" i="23"/>
  <c r="O228" i="23"/>
  <c r="N228" i="23"/>
  <c r="M228" i="23"/>
  <c r="L228" i="23"/>
  <c r="K228" i="23"/>
  <c r="T214" i="23"/>
  <c r="S214" i="23"/>
  <c r="R214" i="23"/>
  <c r="Q214" i="23"/>
  <c r="P214" i="23"/>
  <c r="O214" i="23"/>
  <c r="N214" i="23"/>
  <c r="M214" i="23"/>
  <c r="L214" i="23"/>
  <c r="K214" i="23"/>
  <c r="T212" i="23"/>
  <c r="S212" i="23"/>
  <c r="R212" i="23"/>
  <c r="Q212" i="23"/>
  <c r="P212" i="23"/>
  <c r="O212" i="23"/>
  <c r="N212" i="23"/>
  <c r="M212" i="23"/>
  <c r="L212" i="23"/>
  <c r="K212" i="23"/>
  <c r="T211" i="23"/>
  <c r="S211" i="23"/>
  <c r="R211" i="23"/>
  <c r="Q211" i="23"/>
  <c r="P211" i="23"/>
  <c r="O211" i="23"/>
  <c r="N211" i="23"/>
  <c r="M211" i="23"/>
  <c r="L211" i="23"/>
  <c r="K211" i="23"/>
  <c r="T210" i="23"/>
  <c r="S210" i="23"/>
  <c r="R210" i="23"/>
  <c r="Q210" i="23"/>
  <c r="P210" i="23"/>
  <c r="O210" i="23"/>
  <c r="N210" i="23"/>
  <c r="M210" i="23"/>
  <c r="L210" i="23"/>
  <c r="K210" i="23"/>
  <c r="T198" i="23"/>
  <c r="S198" i="23"/>
  <c r="R198" i="23"/>
  <c r="Q198" i="23"/>
  <c r="P198" i="23"/>
  <c r="O198" i="23"/>
  <c r="N198" i="23"/>
  <c r="M198" i="23"/>
  <c r="L198" i="23"/>
  <c r="K198" i="23"/>
  <c r="T197" i="23"/>
  <c r="S197" i="23"/>
  <c r="R197" i="23"/>
  <c r="Q197" i="23"/>
  <c r="P197" i="23"/>
  <c r="O197" i="23"/>
  <c r="N197" i="23"/>
  <c r="M197" i="23"/>
  <c r="L197" i="23"/>
  <c r="K197" i="23"/>
  <c r="T195" i="23"/>
  <c r="S195" i="23"/>
  <c r="R195" i="23"/>
  <c r="Q195" i="23"/>
  <c r="P195" i="23"/>
  <c r="O195" i="23"/>
  <c r="N195" i="23"/>
  <c r="M195" i="23"/>
  <c r="L195" i="23"/>
  <c r="K195" i="23"/>
  <c r="T194" i="23"/>
  <c r="S194" i="23"/>
  <c r="R194" i="23"/>
  <c r="Q194" i="23"/>
  <c r="P194" i="23"/>
  <c r="O194" i="23"/>
  <c r="N194" i="23"/>
  <c r="M194" i="23"/>
  <c r="L194" i="23"/>
  <c r="K194" i="23"/>
  <c r="T178" i="23"/>
  <c r="S178" i="23"/>
  <c r="R178" i="23"/>
  <c r="Q178" i="23"/>
  <c r="P178" i="23"/>
  <c r="O178" i="23"/>
  <c r="N178" i="23"/>
  <c r="M178" i="23"/>
  <c r="L178" i="23"/>
  <c r="K178" i="23"/>
  <c r="T177" i="23"/>
  <c r="S177" i="23"/>
  <c r="R177" i="23"/>
  <c r="Q177" i="23"/>
  <c r="P177" i="23"/>
  <c r="O177" i="23"/>
  <c r="N177" i="23"/>
  <c r="M177" i="23"/>
  <c r="L177" i="23"/>
  <c r="K177" i="23"/>
  <c r="T176" i="23"/>
  <c r="S176" i="23"/>
  <c r="R176" i="23"/>
  <c r="Q176" i="23"/>
  <c r="P176" i="23"/>
  <c r="O176" i="23"/>
  <c r="N176" i="23"/>
  <c r="M176" i="23"/>
  <c r="L176" i="23"/>
  <c r="K176" i="23"/>
  <c r="T175" i="23"/>
  <c r="S175" i="23"/>
  <c r="R175" i="23"/>
  <c r="Q175" i="23"/>
  <c r="P175" i="23"/>
  <c r="O175" i="23"/>
  <c r="N175" i="23"/>
  <c r="M175" i="23"/>
  <c r="L175" i="23"/>
  <c r="K175" i="23"/>
  <c r="T163" i="23"/>
  <c r="S163" i="23"/>
  <c r="R163" i="23"/>
  <c r="Q163" i="23"/>
  <c r="P163" i="23"/>
  <c r="O163" i="23"/>
  <c r="N163" i="23"/>
  <c r="M163" i="23"/>
  <c r="L163" i="23"/>
  <c r="K163" i="23"/>
  <c r="T161" i="23"/>
  <c r="S161" i="23"/>
  <c r="R161" i="23"/>
  <c r="Q161" i="23"/>
  <c r="P161" i="23"/>
  <c r="O161" i="23"/>
  <c r="N161" i="23"/>
  <c r="M161" i="23"/>
  <c r="L161" i="23"/>
  <c r="K161" i="23"/>
  <c r="T160" i="23"/>
  <c r="S160" i="23"/>
  <c r="R160" i="23"/>
  <c r="Q160" i="23"/>
  <c r="P160" i="23"/>
  <c r="O160" i="23"/>
  <c r="N160" i="23"/>
  <c r="M160" i="23"/>
  <c r="L160" i="23"/>
  <c r="K160" i="23"/>
  <c r="T159" i="23"/>
  <c r="S159" i="23"/>
  <c r="R159" i="23"/>
  <c r="Q159" i="23"/>
  <c r="P159" i="23"/>
  <c r="O159" i="23"/>
  <c r="N159" i="23"/>
  <c r="M159" i="23"/>
  <c r="L159" i="23"/>
  <c r="K159" i="23"/>
  <c r="T153" i="23"/>
  <c r="S153" i="23"/>
  <c r="R153" i="23"/>
  <c r="Q153" i="23"/>
  <c r="P153" i="23"/>
  <c r="O153" i="23"/>
  <c r="N153" i="23"/>
  <c r="M153" i="23"/>
  <c r="L153" i="23"/>
  <c r="K153" i="23"/>
  <c r="T151" i="23"/>
  <c r="S151" i="23"/>
  <c r="R151" i="23"/>
  <c r="Q151" i="23"/>
  <c r="P151" i="23"/>
  <c r="O151" i="23"/>
  <c r="N151" i="23"/>
  <c r="M151" i="23"/>
  <c r="L151" i="23"/>
  <c r="K151" i="23"/>
  <c r="T150" i="23"/>
  <c r="S150" i="23"/>
  <c r="R150" i="23"/>
  <c r="Q150" i="23"/>
  <c r="P150" i="23"/>
  <c r="O150" i="23"/>
  <c r="N150" i="23"/>
  <c r="M150" i="23"/>
  <c r="L150" i="23"/>
  <c r="K150" i="23"/>
  <c r="T149" i="23"/>
  <c r="S149" i="23"/>
  <c r="R149" i="23"/>
  <c r="Q149" i="23"/>
  <c r="P149" i="23"/>
  <c r="O149" i="23"/>
  <c r="N149" i="23"/>
  <c r="M149" i="23"/>
  <c r="L149" i="23"/>
  <c r="K149" i="23"/>
  <c r="K128" i="23"/>
  <c r="T129" i="23"/>
  <c r="S129" i="23"/>
  <c r="R129" i="23"/>
  <c r="Q129" i="23"/>
  <c r="P129" i="23"/>
  <c r="O129" i="23"/>
  <c r="N129" i="23"/>
  <c r="M129" i="23"/>
  <c r="L129" i="23"/>
  <c r="K129" i="23"/>
  <c r="T128" i="23"/>
  <c r="S128" i="23"/>
  <c r="R128" i="23"/>
  <c r="Q128" i="23"/>
  <c r="P128" i="23"/>
  <c r="O128" i="23"/>
  <c r="N128" i="23"/>
  <c r="M128" i="23"/>
  <c r="L128" i="23"/>
  <c r="T127" i="23"/>
  <c r="S127" i="23"/>
  <c r="R127" i="23"/>
  <c r="Q127" i="23"/>
  <c r="P127" i="23"/>
  <c r="O127" i="23"/>
  <c r="N127" i="23"/>
  <c r="M127" i="23"/>
  <c r="L127" i="23"/>
  <c r="K127" i="23"/>
  <c r="T126" i="23"/>
  <c r="S126" i="23"/>
  <c r="R126" i="23"/>
  <c r="Q126" i="23"/>
  <c r="P126" i="23"/>
  <c r="O126" i="23"/>
  <c r="N126" i="23"/>
  <c r="M126" i="23"/>
  <c r="L126" i="23"/>
  <c r="K126" i="23"/>
  <c r="T125" i="23"/>
  <c r="S125" i="23"/>
  <c r="R125" i="23"/>
  <c r="Q125" i="23"/>
  <c r="P125" i="23"/>
  <c r="O125" i="23"/>
  <c r="N125" i="23"/>
  <c r="M125" i="23"/>
  <c r="L125" i="23"/>
  <c r="K125" i="23"/>
  <c r="T111" i="23"/>
  <c r="S111" i="23"/>
  <c r="R111" i="23"/>
  <c r="Q111" i="23"/>
  <c r="P111" i="23"/>
  <c r="O111" i="23"/>
  <c r="N111" i="23"/>
  <c r="M111" i="23"/>
  <c r="L111" i="23"/>
  <c r="K111" i="23"/>
  <c r="T110" i="23"/>
  <c r="S110" i="23"/>
  <c r="R110" i="23"/>
  <c r="Q110" i="23"/>
  <c r="P110" i="23"/>
  <c r="O110" i="23"/>
  <c r="N110" i="23"/>
  <c r="M110" i="23"/>
  <c r="L110" i="23"/>
  <c r="K110" i="23"/>
  <c r="T109" i="23"/>
  <c r="S109" i="23"/>
  <c r="R109" i="23"/>
  <c r="Q109" i="23"/>
  <c r="P109" i="23"/>
  <c r="O109" i="23"/>
  <c r="N109" i="23"/>
  <c r="M109" i="23"/>
  <c r="L109" i="23"/>
  <c r="K109" i="23"/>
  <c r="T108" i="23"/>
  <c r="S108" i="23"/>
  <c r="R108" i="23"/>
  <c r="Q108" i="23"/>
  <c r="P108" i="23"/>
  <c r="O108" i="23"/>
  <c r="N108" i="23"/>
  <c r="M108" i="23"/>
  <c r="L108" i="23"/>
  <c r="K108" i="23"/>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5" i="1"/>
  <c r="N125" i="1"/>
  <c r="M125" i="1"/>
  <c r="L125" i="1"/>
  <c r="O130" i="1"/>
  <c r="N130" i="1"/>
  <c r="M130" i="1"/>
  <c r="L130" i="1"/>
  <c r="O128" i="1"/>
  <c r="N128" i="1"/>
  <c r="M128" i="1"/>
  <c r="L128" i="1"/>
  <c r="O122" i="1"/>
  <c r="N122" i="1"/>
  <c r="M122" i="1"/>
  <c r="L122" i="1"/>
  <c r="O115" i="1"/>
  <c r="N115" i="1"/>
  <c r="M115" i="1"/>
  <c r="L115" i="1"/>
  <c r="G174" i="6" l="1"/>
  <c r="G195" i="6" s="1"/>
  <c r="G216" i="6" s="1"/>
  <c r="G241" i="6" s="1"/>
  <c r="G168" i="6"/>
  <c r="G189" i="6" s="1"/>
  <c r="G210" i="6" s="1"/>
  <c r="G235" i="6" s="1"/>
  <c r="G172" i="6"/>
  <c r="G193" i="6" s="1"/>
  <c r="G214" i="6" s="1"/>
  <c r="G239" i="6" s="1"/>
  <c r="G164" i="6"/>
  <c r="G185" i="6" s="1"/>
  <c r="G206" i="6" s="1"/>
  <c r="G231" i="6" s="1"/>
  <c r="G166" i="6"/>
  <c r="G187" i="6" s="1"/>
  <c r="G208" i="6" s="1"/>
  <c r="G233" i="6" s="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T360" i="1"/>
  <c r="S360" i="1"/>
  <c r="R360" i="1"/>
  <c r="Q360" i="1"/>
  <c r="P360" i="1"/>
  <c r="O360" i="1"/>
  <c r="N360" i="1"/>
  <c r="M360" i="1"/>
  <c r="L360" i="1"/>
  <c r="K360" i="1"/>
  <c r="J360" i="1"/>
  <c r="I360" i="1"/>
  <c r="H360" i="1"/>
  <c r="G360"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T359" i="1"/>
  <c r="S359" i="1"/>
  <c r="R359" i="1"/>
  <c r="Q359" i="1"/>
  <c r="P359" i="1"/>
  <c r="O359" i="1"/>
  <c r="N359" i="1"/>
  <c r="M359" i="1"/>
  <c r="L359" i="1"/>
  <c r="K359" i="1"/>
  <c r="J359" i="1"/>
  <c r="I359" i="1"/>
  <c r="H359" i="1"/>
  <c r="G359" i="1"/>
  <c r="G323" i="1"/>
  <c r="G322" i="1"/>
  <c r="G286" i="1"/>
  <c r="G285" i="1"/>
  <c r="G249" i="1"/>
  <c r="G248" i="1"/>
  <c r="G213" i="1"/>
  <c r="G212"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K124" i="23" s="1"/>
  <c r="K141" i="23" s="1"/>
  <c r="K158" i="23" s="1"/>
  <c r="K180" i="23" s="1"/>
  <c r="K192" i="23" s="1"/>
  <c r="K209" i="23" s="1"/>
  <c r="K226" i="23" s="1"/>
  <c r="L95" i="23"/>
  <c r="L112" i="23" s="1"/>
  <c r="L124" i="23" s="1"/>
  <c r="L141" i="23" s="1"/>
  <c r="L158" i="23" s="1"/>
  <c r="L180" i="23" s="1"/>
  <c r="L192" i="23" s="1"/>
  <c r="L209" i="23" s="1"/>
  <c r="L226" i="23" s="1"/>
  <c r="M95" i="23"/>
  <c r="M112" i="23" s="1"/>
  <c r="M124" i="23" s="1"/>
  <c r="M141" i="23" s="1"/>
  <c r="M158" i="23" s="1"/>
  <c r="M180" i="23" s="1"/>
  <c r="M192" i="23" s="1"/>
  <c r="M209" i="23" s="1"/>
  <c r="M226" i="23" s="1"/>
  <c r="N95" i="23"/>
  <c r="N112" i="23" s="1"/>
  <c r="N124" i="23" s="1"/>
  <c r="N141" i="23" s="1"/>
  <c r="N158" i="23" s="1"/>
  <c r="N180" i="23" s="1"/>
  <c r="N192" i="23" s="1"/>
  <c r="N209" i="23" s="1"/>
  <c r="N226" i="23" s="1"/>
  <c r="O95" i="23"/>
  <c r="O112" i="23" s="1"/>
  <c r="O124" i="23" s="1"/>
  <c r="O141" i="23" s="1"/>
  <c r="O158" i="23" s="1"/>
  <c r="O180" i="23" s="1"/>
  <c r="O192" i="23" s="1"/>
  <c r="O209" i="23" s="1"/>
  <c r="O226" i="23" s="1"/>
  <c r="P95" i="23"/>
  <c r="P112" i="23" s="1"/>
  <c r="P124" i="23" s="1"/>
  <c r="P141" i="23" s="1"/>
  <c r="P158" i="23" s="1"/>
  <c r="P180" i="23" s="1"/>
  <c r="P192" i="23" s="1"/>
  <c r="P209" i="23" s="1"/>
  <c r="P226" i="23" s="1"/>
  <c r="Q95" i="23"/>
  <c r="Q112" i="23" s="1"/>
  <c r="Q124" i="23" s="1"/>
  <c r="Q141" i="23" s="1"/>
  <c r="Q158" i="23" s="1"/>
  <c r="Q180" i="23" s="1"/>
  <c r="Q192" i="23" s="1"/>
  <c r="Q209" i="23" s="1"/>
  <c r="Q226" i="23" s="1"/>
  <c r="R95" i="23"/>
  <c r="R112" i="23" s="1"/>
  <c r="R124" i="23" s="1"/>
  <c r="R141" i="23" s="1"/>
  <c r="R158" i="23" s="1"/>
  <c r="R180" i="23" s="1"/>
  <c r="R192" i="23" s="1"/>
  <c r="R209" i="23" s="1"/>
  <c r="R226" i="23" s="1"/>
  <c r="S95" i="23"/>
  <c r="S112" i="23" s="1"/>
  <c r="S124" i="23" s="1"/>
  <c r="S141" i="23" s="1"/>
  <c r="S158" i="23" s="1"/>
  <c r="S180" i="23" s="1"/>
  <c r="S192" i="23" s="1"/>
  <c r="S209" i="23" s="1"/>
  <c r="S226" i="23" s="1"/>
  <c r="T95" i="23"/>
  <c r="T112" i="23" s="1"/>
  <c r="T124" i="23" s="1"/>
  <c r="T141" i="23" s="1"/>
  <c r="T158" i="23" s="1"/>
  <c r="T180" i="23" s="1"/>
  <c r="T192" i="23" s="1"/>
  <c r="T209" i="23" s="1"/>
  <c r="T226" i="23" s="1"/>
  <c r="K96" i="23"/>
  <c r="K113" i="23" s="1"/>
  <c r="K130" i="23" s="1"/>
  <c r="K142" i="23" s="1"/>
  <c r="K164" i="23" s="1"/>
  <c r="K181" i="23" s="1"/>
  <c r="K193" i="23" s="1"/>
  <c r="K215" i="23" s="1"/>
  <c r="L96" i="23"/>
  <c r="L113" i="23" s="1"/>
  <c r="L130" i="23" s="1"/>
  <c r="L142" i="23" s="1"/>
  <c r="L164" i="23" s="1"/>
  <c r="L181" i="23" s="1"/>
  <c r="L193" i="23" s="1"/>
  <c r="L215" i="23" s="1"/>
  <c r="M96" i="23"/>
  <c r="M113" i="23" s="1"/>
  <c r="M130" i="23" s="1"/>
  <c r="M142" i="23" s="1"/>
  <c r="M164" i="23" s="1"/>
  <c r="M181" i="23" s="1"/>
  <c r="M193" i="23" s="1"/>
  <c r="M215" i="23" s="1"/>
  <c r="N96" i="23"/>
  <c r="N113" i="23" s="1"/>
  <c r="N130" i="23" s="1"/>
  <c r="N142" i="23" s="1"/>
  <c r="N164" i="23" s="1"/>
  <c r="N181" i="23" s="1"/>
  <c r="N193" i="23" s="1"/>
  <c r="N215" i="23" s="1"/>
  <c r="O96" i="23"/>
  <c r="O113" i="23" s="1"/>
  <c r="O130" i="23" s="1"/>
  <c r="O142" i="23" s="1"/>
  <c r="O164" i="23" s="1"/>
  <c r="O181" i="23" s="1"/>
  <c r="O193" i="23" s="1"/>
  <c r="O215" i="23" s="1"/>
  <c r="P96" i="23"/>
  <c r="P113" i="23" s="1"/>
  <c r="P130" i="23" s="1"/>
  <c r="P142" i="23" s="1"/>
  <c r="P164" i="23" s="1"/>
  <c r="P181" i="23" s="1"/>
  <c r="P193" i="23" s="1"/>
  <c r="P215" i="23" s="1"/>
  <c r="Q96" i="23"/>
  <c r="Q113" i="23" s="1"/>
  <c r="Q130" i="23" s="1"/>
  <c r="Q142" i="23" s="1"/>
  <c r="Q164" i="23" s="1"/>
  <c r="Q181" i="23" s="1"/>
  <c r="Q193" i="23" s="1"/>
  <c r="Q215" i="23" s="1"/>
  <c r="R96" i="23"/>
  <c r="R113" i="23" s="1"/>
  <c r="R130" i="23" s="1"/>
  <c r="R142" i="23" s="1"/>
  <c r="R164" i="23" s="1"/>
  <c r="R181" i="23" s="1"/>
  <c r="R193" i="23" s="1"/>
  <c r="R215" i="23" s="1"/>
  <c r="S96" i="23"/>
  <c r="S113" i="23" s="1"/>
  <c r="S130" i="23" s="1"/>
  <c r="S142" i="23" s="1"/>
  <c r="S164" i="23" s="1"/>
  <c r="S181" i="23" s="1"/>
  <c r="S193" i="23" s="1"/>
  <c r="S215" i="23" s="1"/>
  <c r="T96" i="23"/>
  <c r="T113" i="23" s="1"/>
  <c r="T130" i="23" s="1"/>
  <c r="T142" i="23" s="1"/>
  <c r="T164" i="23" s="1"/>
  <c r="T181" i="23" s="1"/>
  <c r="T193" i="23" s="1"/>
  <c r="T215"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K154" i="23" s="1"/>
  <c r="K171" i="23" s="1"/>
  <c r="K188" i="23" s="1"/>
  <c r="K205" i="23" s="1"/>
  <c r="K222" i="23" s="1"/>
  <c r="K239" i="23" s="1"/>
  <c r="L103" i="23"/>
  <c r="L120" i="23" s="1"/>
  <c r="L137" i="23" s="1"/>
  <c r="L154" i="23" s="1"/>
  <c r="L171" i="23" s="1"/>
  <c r="L188" i="23" s="1"/>
  <c r="L205" i="23" s="1"/>
  <c r="L222" i="23" s="1"/>
  <c r="L239" i="23" s="1"/>
  <c r="M103" i="23"/>
  <c r="M120" i="23" s="1"/>
  <c r="M137" i="23" s="1"/>
  <c r="M154" i="23" s="1"/>
  <c r="M171" i="23" s="1"/>
  <c r="M188" i="23" s="1"/>
  <c r="M205" i="23" s="1"/>
  <c r="M222" i="23" s="1"/>
  <c r="M239" i="23" s="1"/>
  <c r="N103" i="23"/>
  <c r="N120" i="23" s="1"/>
  <c r="N137" i="23" s="1"/>
  <c r="N154" i="23" s="1"/>
  <c r="N171" i="23" s="1"/>
  <c r="N188" i="23" s="1"/>
  <c r="N205" i="23" s="1"/>
  <c r="N222" i="23" s="1"/>
  <c r="N239" i="23" s="1"/>
  <c r="O103" i="23"/>
  <c r="O120" i="23" s="1"/>
  <c r="O137" i="23" s="1"/>
  <c r="O154" i="23" s="1"/>
  <c r="O171" i="23" s="1"/>
  <c r="O188" i="23" s="1"/>
  <c r="O205" i="23" s="1"/>
  <c r="O222" i="23" s="1"/>
  <c r="O239" i="23" s="1"/>
  <c r="P103" i="23"/>
  <c r="P120" i="23" s="1"/>
  <c r="P137" i="23" s="1"/>
  <c r="P154" i="23" s="1"/>
  <c r="P171" i="23" s="1"/>
  <c r="P188" i="23" s="1"/>
  <c r="P205" i="23" s="1"/>
  <c r="P222" i="23" s="1"/>
  <c r="P239" i="23" s="1"/>
  <c r="Q103" i="23"/>
  <c r="Q120" i="23" s="1"/>
  <c r="Q137" i="23" s="1"/>
  <c r="Q154" i="23" s="1"/>
  <c r="Q171" i="23" s="1"/>
  <c r="Q188" i="23" s="1"/>
  <c r="Q205" i="23" s="1"/>
  <c r="Q222" i="23" s="1"/>
  <c r="Q239" i="23" s="1"/>
  <c r="R103" i="23"/>
  <c r="S103" i="23"/>
  <c r="T103" i="23"/>
  <c r="K104" i="23"/>
  <c r="K121" i="23" s="1"/>
  <c r="K138" i="23" s="1"/>
  <c r="K155" i="23" s="1"/>
  <c r="K172" i="23" s="1"/>
  <c r="K189" i="23" s="1"/>
  <c r="K206" i="23" s="1"/>
  <c r="K223" i="23" s="1"/>
  <c r="K240" i="23" s="1"/>
  <c r="L104" i="23"/>
  <c r="L121" i="23" s="1"/>
  <c r="L138" i="23" s="1"/>
  <c r="L155" i="23" s="1"/>
  <c r="L172" i="23" s="1"/>
  <c r="L189" i="23" s="1"/>
  <c r="L206" i="23" s="1"/>
  <c r="L223" i="23" s="1"/>
  <c r="L240" i="23" s="1"/>
  <c r="M104" i="23"/>
  <c r="M121" i="23" s="1"/>
  <c r="M138" i="23" s="1"/>
  <c r="M155" i="23" s="1"/>
  <c r="M172" i="23" s="1"/>
  <c r="M189" i="23" s="1"/>
  <c r="M206" i="23" s="1"/>
  <c r="M223" i="23" s="1"/>
  <c r="M240" i="23" s="1"/>
  <c r="N104" i="23"/>
  <c r="N121" i="23" s="1"/>
  <c r="N138" i="23" s="1"/>
  <c r="N155" i="23" s="1"/>
  <c r="N172" i="23" s="1"/>
  <c r="N189" i="23" s="1"/>
  <c r="N206" i="23" s="1"/>
  <c r="N223" i="23" s="1"/>
  <c r="N240" i="23" s="1"/>
  <c r="O104" i="23"/>
  <c r="O121" i="23" s="1"/>
  <c r="O138" i="23" s="1"/>
  <c r="O155" i="23" s="1"/>
  <c r="O172" i="23" s="1"/>
  <c r="O189" i="23" s="1"/>
  <c r="O206" i="23" s="1"/>
  <c r="O223" i="23" s="1"/>
  <c r="O240" i="23" s="1"/>
  <c r="P104" i="23"/>
  <c r="P121" i="23" s="1"/>
  <c r="P138" i="23" s="1"/>
  <c r="P155" i="23" s="1"/>
  <c r="P172" i="23" s="1"/>
  <c r="P189" i="23" s="1"/>
  <c r="P206" i="23" s="1"/>
  <c r="P223" i="23" s="1"/>
  <c r="P240" i="23" s="1"/>
  <c r="Q104" i="23"/>
  <c r="Q121" i="23" s="1"/>
  <c r="Q138" i="23" s="1"/>
  <c r="Q155" i="23" s="1"/>
  <c r="Q172" i="23" s="1"/>
  <c r="Q189" i="23" s="1"/>
  <c r="Q206" i="23" s="1"/>
  <c r="Q223" i="23" s="1"/>
  <c r="Q240" i="23" s="1"/>
  <c r="R104" i="23"/>
  <c r="R121" i="23" s="1"/>
  <c r="R138" i="23" s="1"/>
  <c r="R155" i="23" s="1"/>
  <c r="R172" i="23" s="1"/>
  <c r="R189" i="23" s="1"/>
  <c r="R206" i="23" s="1"/>
  <c r="R223" i="23" s="1"/>
  <c r="R240" i="23" s="1"/>
  <c r="S104" i="23"/>
  <c r="S121" i="23" s="1"/>
  <c r="S138" i="23" s="1"/>
  <c r="S155" i="23" s="1"/>
  <c r="S172" i="23" s="1"/>
  <c r="S189" i="23" s="1"/>
  <c r="S206" i="23" s="1"/>
  <c r="S223" i="23" s="1"/>
  <c r="S240" i="23" s="1"/>
  <c r="T104" i="23"/>
  <c r="T121" i="23" s="1"/>
  <c r="T138" i="23" s="1"/>
  <c r="T155" i="23" s="1"/>
  <c r="T172" i="23" s="1"/>
  <c r="T189" i="23" s="1"/>
  <c r="T206" i="23" s="1"/>
  <c r="T223" i="23" s="1"/>
  <c r="T240"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R154" i="23" s="1"/>
  <c r="R171" i="23" s="1"/>
  <c r="R188" i="23" s="1"/>
  <c r="R205" i="23" s="1"/>
  <c r="R222" i="23" s="1"/>
  <c r="R239" i="23" s="1"/>
  <c r="S120" i="23"/>
  <c r="S137" i="23" s="1"/>
  <c r="S154" i="23" s="1"/>
  <c r="S171" i="23" s="1"/>
  <c r="S188" i="23" s="1"/>
  <c r="S205" i="23" s="1"/>
  <c r="S222" i="23" s="1"/>
  <c r="S239" i="23" s="1"/>
  <c r="T120" i="23"/>
  <c r="T137" i="23" s="1"/>
  <c r="T154" i="23" s="1"/>
  <c r="T171" i="23" s="1"/>
  <c r="T188" i="23" s="1"/>
  <c r="T205" i="23" s="1"/>
  <c r="T222" i="23" s="1"/>
  <c r="T239" i="23" s="1"/>
  <c r="L88" i="23"/>
  <c r="L105" i="23" s="1"/>
  <c r="L122" i="23" s="1"/>
  <c r="L139" i="23" s="1"/>
  <c r="L156" i="23" s="1"/>
  <c r="L173" i="23" s="1"/>
  <c r="L190" i="23" s="1"/>
  <c r="L207" i="23" s="1"/>
  <c r="L224" i="23" s="1"/>
  <c r="M88" i="23"/>
  <c r="M105" i="23" s="1"/>
  <c r="M122" i="23" s="1"/>
  <c r="M139" i="23" s="1"/>
  <c r="M156" i="23" s="1"/>
  <c r="M173" i="23" s="1"/>
  <c r="M190" i="23" s="1"/>
  <c r="M207" i="23" s="1"/>
  <c r="M224" i="23" s="1"/>
  <c r="N88" i="23"/>
  <c r="N105" i="23" s="1"/>
  <c r="N122" i="23" s="1"/>
  <c r="N139" i="23" s="1"/>
  <c r="N156" i="23" s="1"/>
  <c r="N173" i="23" s="1"/>
  <c r="N190" i="23" s="1"/>
  <c r="N207" i="23" s="1"/>
  <c r="N224" i="23" s="1"/>
  <c r="O88" i="23"/>
  <c r="O105" i="23" s="1"/>
  <c r="O122" i="23" s="1"/>
  <c r="O139" i="23" s="1"/>
  <c r="O156" i="23" s="1"/>
  <c r="O173" i="23" s="1"/>
  <c r="O190" i="23" s="1"/>
  <c r="O207" i="23" s="1"/>
  <c r="O224" i="23" s="1"/>
  <c r="P88" i="23"/>
  <c r="P105" i="23" s="1"/>
  <c r="P122" i="23" s="1"/>
  <c r="P139" i="23" s="1"/>
  <c r="P156" i="23" s="1"/>
  <c r="P173" i="23" s="1"/>
  <c r="P190" i="23" s="1"/>
  <c r="P207" i="23" s="1"/>
  <c r="P224" i="23" s="1"/>
  <c r="Q88" i="23"/>
  <c r="Q105" i="23" s="1"/>
  <c r="Q122" i="23" s="1"/>
  <c r="Q139" i="23" s="1"/>
  <c r="Q156" i="23" s="1"/>
  <c r="Q173" i="23" s="1"/>
  <c r="Q190" i="23" s="1"/>
  <c r="Q207" i="23" s="1"/>
  <c r="Q224" i="23" s="1"/>
  <c r="R88" i="23"/>
  <c r="R105" i="23" s="1"/>
  <c r="R122" i="23" s="1"/>
  <c r="R139" i="23" s="1"/>
  <c r="R156" i="23" s="1"/>
  <c r="R173" i="23" s="1"/>
  <c r="R190" i="23" s="1"/>
  <c r="R207" i="23" s="1"/>
  <c r="R224" i="23" s="1"/>
  <c r="S88" i="23"/>
  <c r="S105" i="23" s="1"/>
  <c r="S122" i="23" s="1"/>
  <c r="S139" i="23" s="1"/>
  <c r="S156" i="23" s="1"/>
  <c r="S173" i="23" s="1"/>
  <c r="S190" i="23" s="1"/>
  <c r="S207" i="23" s="1"/>
  <c r="S224" i="23" s="1"/>
  <c r="T88" i="23"/>
  <c r="T105" i="23" s="1"/>
  <c r="T122" i="23" s="1"/>
  <c r="T139" i="23" s="1"/>
  <c r="T156" i="23" s="1"/>
  <c r="T173" i="23" s="1"/>
  <c r="T190" i="23" s="1"/>
  <c r="T207" i="23" s="1"/>
  <c r="T224" i="23" s="1"/>
  <c r="K88" i="23"/>
  <c r="K105" i="23" s="1"/>
  <c r="K122" i="23" s="1"/>
  <c r="K139" i="23" s="1"/>
  <c r="K156" i="23" s="1"/>
  <c r="K173" i="23" s="1"/>
  <c r="K190" i="23" s="1"/>
  <c r="K207" i="23" s="1"/>
  <c r="K224" i="23" s="1"/>
  <c r="D54" i="23"/>
  <c r="D53" i="23"/>
  <c r="M227" i="23" l="1"/>
  <c r="M232" i="23"/>
  <c r="T227" i="23"/>
  <c r="T232" i="23"/>
  <c r="L227" i="23"/>
  <c r="L232" i="23"/>
  <c r="N227" i="23"/>
  <c r="N232" i="23"/>
  <c r="S227" i="23"/>
  <c r="S232" i="23"/>
  <c r="K227" i="23"/>
  <c r="K232" i="23"/>
  <c r="R227" i="23"/>
  <c r="R232" i="23"/>
  <c r="Q227" i="23"/>
  <c r="Q232" i="23"/>
  <c r="P227"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G9" i="23" l="1"/>
  <c r="G42" i="23"/>
  <c r="G20" i="23"/>
  <c r="G344" i="23"/>
  <c r="D320" i="23"/>
  <c r="G315" i="23"/>
  <c r="D266" i="23"/>
  <c r="G261" i="23"/>
  <c r="D47" i="23"/>
  <c r="I271" i="23" l="1"/>
  <c r="I296" i="23"/>
  <c r="J71" i="23"/>
  <c r="C374" i="18"/>
  <c r="C373" i="18"/>
  <c r="C372" i="18"/>
  <c r="C371" i="18"/>
  <c r="C370" i="18"/>
  <c r="C369" i="18"/>
  <c r="C368" i="18"/>
  <c r="C367"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57" i="1" l="1"/>
  <c r="G358"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321"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283" i="1"/>
  <c r="G284"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31"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T382" i="1"/>
  <c r="S382" i="1"/>
  <c r="R382" i="1"/>
  <c r="Q382" i="1"/>
  <c r="P382" i="1"/>
  <c r="O382" i="1"/>
  <c r="N382" i="1"/>
  <c r="M382" i="1"/>
  <c r="L382" i="1"/>
  <c r="K382" i="1"/>
  <c r="J382" i="1"/>
  <c r="I382" i="1"/>
  <c r="H382"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T381" i="1"/>
  <c r="S381" i="1"/>
  <c r="R381" i="1"/>
  <c r="Q381" i="1"/>
  <c r="P381" i="1"/>
  <c r="O381" i="1"/>
  <c r="N381" i="1"/>
  <c r="M381" i="1"/>
  <c r="L381" i="1"/>
  <c r="K381" i="1"/>
  <c r="J381" i="1"/>
  <c r="I381" i="1"/>
  <c r="H381"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K380" i="1"/>
  <c r="J380" i="1"/>
  <c r="I380" i="1"/>
  <c r="H380"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T378" i="1"/>
  <c r="S378" i="1"/>
  <c r="R378" i="1"/>
  <c r="Q378" i="1"/>
  <c r="P378" i="1"/>
  <c r="O378" i="1"/>
  <c r="N378" i="1"/>
  <c r="M378" i="1"/>
  <c r="L378" i="1"/>
  <c r="K378" i="1"/>
  <c r="J378" i="1"/>
  <c r="I378" i="1"/>
  <c r="H378"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T377" i="1"/>
  <c r="S377" i="1"/>
  <c r="R377" i="1"/>
  <c r="Q377" i="1"/>
  <c r="P377" i="1"/>
  <c r="O377" i="1"/>
  <c r="N377" i="1"/>
  <c r="M377" i="1"/>
  <c r="L377" i="1"/>
  <c r="K377" i="1"/>
  <c r="J377" i="1"/>
  <c r="I377" i="1"/>
  <c r="H377"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K376" i="1"/>
  <c r="J376" i="1"/>
  <c r="I376" i="1"/>
  <c r="H376"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T375" i="1"/>
  <c r="S375" i="1"/>
  <c r="R375" i="1"/>
  <c r="Q375" i="1"/>
  <c r="P375" i="1"/>
  <c r="O375" i="1"/>
  <c r="N375" i="1"/>
  <c r="M375" i="1"/>
  <c r="L375" i="1"/>
  <c r="K375" i="1"/>
  <c r="J375" i="1"/>
  <c r="I375" i="1"/>
  <c r="H375"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T374" i="1"/>
  <c r="S374" i="1"/>
  <c r="R374" i="1"/>
  <c r="Q374" i="1"/>
  <c r="P374" i="1"/>
  <c r="O374" i="1"/>
  <c r="N374" i="1"/>
  <c r="M374" i="1"/>
  <c r="L374" i="1"/>
  <c r="K374" i="1"/>
  <c r="J374" i="1"/>
  <c r="I374" i="1"/>
  <c r="H374" i="1"/>
  <c r="G239" i="1"/>
  <c r="G238" i="1"/>
  <c r="G237" i="1"/>
  <c r="G236" i="1"/>
  <c r="G235" i="1"/>
  <c r="G232" i="1"/>
  <c r="G233" i="1"/>
  <c r="G234" i="1"/>
  <c r="G240" i="1"/>
  <c r="G229" i="1"/>
  <c r="G230" i="1"/>
  <c r="G228" i="1"/>
  <c r="N231" i="1" l="1"/>
  <c r="N235" i="1"/>
  <c r="N234" i="1"/>
  <c r="N236" i="1"/>
  <c r="N237" i="1"/>
  <c r="N238" i="1"/>
  <c r="N229" i="1"/>
  <c r="N228" i="1"/>
  <c r="N230" i="1"/>
  <c r="N233" i="1"/>
  <c r="N232" i="1"/>
  <c r="G227" i="1"/>
  <c r="N227"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87" i="1" l="1"/>
  <c r="AT387" i="1"/>
  <c r="AS387" i="1"/>
  <c r="AR387" i="1"/>
  <c r="AU373" i="1"/>
  <c r="AT373" i="1"/>
  <c r="AS373" i="1"/>
  <c r="AR373" i="1"/>
  <c r="AU372" i="1"/>
  <c r="AT372" i="1"/>
  <c r="AS372" i="1"/>
  <c r="AR372" i="1"/>
  <c r="AU371" i="1"/>
  <c r="AT371" i="1"/>
  <c r="AS371" i="1"/>
  <c r="AR371" i="1"/>
  <c r="AU370" i="1"/>
  <c r="AT370" i="1"/>
  <c r="AS370" i="1"/>
  <c r="AR370" i="1"/>
  <c r="AU364" i="1"/>
  <c r="AT364" i="1"/>
  <c r="AS364" i="1"/>
  <c r="AR364" i="1"/>
  <c r="AU363" i="1"/>
  <c r="AT363" i="1"/>
  <c r="AS363" i="1"/>
  <c r="AR363" i="1"/>
  <c r="AU362" i="1"/>
  <c r="AT362" i="1"/>
  <c r="AS362" i="1"/>
  <c r="AR362" i="1"/>
  <c r="AU361" i="1"/>
  <c r="AT361" i="1"/>
  <c r="AS361" i="1"/>
  <c r="AR361" i="1"/>
  <c r="AU358" i="1"/>
  <c r="AT358" i="1"/>
  <c r="AS358" i="1"/>
  <c r="AR358" i="1"/>
  <c r="AU357" i="1"/>
  <c r="AT357" i="1"/>
  <c r="AS357" i="1"/>
  <c r="AR357" i="1"/>
  <c r="AU356" i="1"/>
  <c r="AT356" i="1"/>
  <c r="AS356" i="1"/>
  <c r="AR356" i="1"/>
  <c r="AQ387" i="1"/>
  <c r="AP387" i="1"/>
  <c r="AO387" i="1"/>
  <c r="AN387" i="1"/>
  <c r="AQ373" i="1"/>
  <c r="AP373" i="1"/>
  <c r="AO373" i="1"/>
  <c r="AN373" i="1"/>
  <c r="AQ372" i="1"/>
  <c r="AP372" i="1"/>
  <c r="AO372" i="1"/>
  <c r="AN372" i="1"/>
  <c r="AQ371" i="1"/>
  <c r="AP371" i="1"/>
  <c r="AO371" i="1"/>
  <c r="AN371" i="1"/>
  <c r="AQ370" i="1"/>
  <c r="AP370" i="1"/>
  <c r="AO370" i="1"/>
  <c r="AN370" i="1"/>
  <c r="AQ364" i="1"/>
  <c r="AP364" i="1"/>
  <c r="AO364" i="1"/>
  <c r="AN364" i="1"/>
  <c r="AQ363" i="1"/>
  <c r="AP363" i="1"/>
  <c r="AO363" i="1"/>
  <c r="AN363" i="1"/>
  <c r="AQ362" i="1"/>
  <c r="AP362" i="1"/>
  <c r="AO362" i="1"/>
  <c r="AN362" i="1"/>
  <c r="AQ361" i="1"/>
  <c r="AP361" i="1"/>
  <c r="AO361" i="1"/>
  <c r="AN361" i="1"/>
  <c r="AQ358" i="1"/>
  <c r="AP358" i="1"/>
  <c r="AO358" i="1"/>
  <c r="AN358" i="1"/>
  <c r="AQ357" i="1"/>
  <c r="AP357" i="1"/>
  <c r="AO357" i="1"/>
  <c r="AN357" i="1"/>
  <c r="AQ356" i="1"/>
  <c r="AP356" i="1"/>
  <c r="AO356" i="1"/>
  <c r="AN356" i="1"/>
  <c r="AM387" i="1"/>
  <c r="AL387" i="1"/>
  <c r="AK387" i="1"/>
  <c r="AJ387" i="1"/>
  <c r="AM373" i="1"/>
  <c r="AL373" i="1"/>
  <c r="AK373" i="1"/>
  <c r="AJ373" i="1"/>
  <c r="AM372" i="1"/>
  <c r="AL372" i="1"/>
  <c r="AK372" i="1"/>
  <c r="AJ372" i="1"/>
  <c r="AM371" i="1"/>
  <c r="AL371" i="1"/>
  <c r="AK371" i="1"/>
  <c r="AJ371" i="1"/>
  <c r="AM370" i="1"/>
  <c r="AL370" i="1"/>
  <c r="AK370" i="1"/>
  <c r="AJ370" i="1"/>
  <c r="AM364" i="1"/>
  <c r="AL364" i="1"/>
  <c r="AK364" i="1"/>
  <c r="AJ364" i="1"/>
  <c r="AM363" i="1"/>
  <c r="AL363" i="1"/>
  <c r="AK363" i="1"/>
  <c r="AJ363" i="1"/>
  <c r="AM362" i="1"/>
  <c r="AL362" i="1"/>
  <c r="AK362" i="1"/>
  <c r="AJ362" i="1"/>
  <c r="AM361" i="1"/>
  <c r="AL361" i="1"/>
  <c r="AK361" i="1"/>
  <c r="AJ361" i="1"/>
  <c r="AM358" i="1"/>
  <c r="AL358" i="1"/>
  <c r="AK358" i="1"/>
  <c r="AJ358" i="1"/>
  <c r="AM357" i="1"/>
  <c r="AL357" i="1"/>
  <c r="AK357" i="1"/>
  <c r="AJ357" i="1"/>
  <c r="AM356" i="1"/>
  <c r="AL356" i="1"/>
  <c r="AK356" i="1"/>
  <c r="AJ356" i="1"/>
  <c r="AI387" i="1"/>
  <c r="AH387" i="1"/>
  <c r="AG387" i="1"/>
  <c r="AF387" i="1"/>
  <c r="AI373" i="1"/>
  <c r="AH373" i="1"/>
  <c r="AG373" i="1"/>
  <c r="AF373" i="1"/>
  <c r="AI372" i="1"/>
  <c r="AH372" i="1"/>
  <c r="AG372" i="1"/>
  <c r="AF372" i="1"/>
  <c r="AI371" i="1"/>
  <c r="AH371" i="1"/>
  <c r="AG371" i="1"/>
  <c r="AF371" i="1"/>
  <c r="AI370" i="1"/>
  <c r="AH370" i="1"/>
  <c r="AG370" i="1"/>
  <c r="AF370" i="1"/>
  <c r="AI364" i="1"/>
  <c r="AH364" i="1"/>
  <c r="AG364" i="1"/>
  <c r="AF364" i="1"/>
  <c r="AI363" i="1"/>
  <c r="AH363" i="1"/>
  <c r="AG363" i="1"/>
  <c r="AF363" i="1"/>
  <c r="AI362" i="1"/>
  <c r="AH362" i="1"/>
  <c r="AG362" i="1"/>
  <c r="AF362" i="1"/>
  <c r="AI361" i="1"/>
  <c r="AH361" i="1"/>
  <c r="AG361" i="1"/>
  <c r="AF361" i="1"/>
  <c r="AI358" i="1"/>
  <c r="AH358" i="1"/>
  <c r="AG358" i="1"/>
  <c r="AF358" i="1"/>
  <c r="AI357" i="1"/>
  <c r="AH357" i="1"/>
  <c r="AG357" i="1"/>
  <c r="AF357" i="1"/>
  <c r="AI356" i="1"/>
  <c r="AH356" i="1"/>
  <c r="AG356" i="1"/>
  <c r="AF356" i="1"/>
  <c r="AE387" i="1"/>
  <c r="AD387" i="1"/>
  <c r="AC387" i="1"/>
  <c r="AB387" i="1"/>
  <c r="AE373" i="1"/>
  <c r="AD373" i="1"/>
  <c r="AC373" i="1"/>
  <c r="AB373" i="1"/>
  <c r="AE372" i="1"/>
  <c r="AD372" i="1"/>
  <c r="AC372" i="1"/>
  <c r="AB372" i="1"/>
  <c r="AE371" i="1"/>
  <c r="AD371" i="1"/>
  <c r="AC371" i="1"/>
  <c r="AB371" i="1"/>
  <c r="AE370" i="1"/>
  <c r="AD370" i="1"/>
  <c r="AC370" i="1"/>
  <c r="AB370" i="1"/>
  <c r="AE364" i="1"/>
  <c r="AD364" i="1"/>
  <c r="AC364" i="1"/>
  <c r="AB364" i="1"/>
  <c r="AE363" i="1"/>
  <c r="AD363" i="1"/>
  <c r="AC363" i="1"/>
  <c r="AB363" i="1"/>
  <c r="AE362" i="1"/>
  <c r="AD362" i="1"/>
  <c r="AC362" i="1"/>
  <c r="AB362" i="1"/>
  <c r="AE361" i="1"/>
  <c r="AD361" i="1"/>
  <c r="AC361" i="1"/>
  <c r="AB361" i="1"/>
  <c r="AE358" i="1"/>
  <c r="AD358" i="1"/>
  <c r="AC358" i="1"/>
  <c r="AB358" i="1"/>
  <c r="AE357" i="1"/>
  <c r="AD357" i="1"/>
  <c r="AC357" i="1"/>
  <c r="AB357" i="1"/>
  <c r="AE356" i="1"/>
  <c r="AD356" i="1"/>
  <c r="AC356" i="1"/>
  <c r="AB356" i="1"/>
  <c r="AA387" i="1"/>
  <c r="Z387" i="1"/>
  <c r="Y387" i="1"/>
  <c r="X387" i="1"/>
  <c r="AA373" i="1"/>
  <c r="Z373" i="1"/>
  <c r="Y373" i="1"/>
  <c r="X373" i="1"/>
  <c r="AA372" i="1"/>
  <c r="Z372" i="1"/>
  <c r="Y372" i="1"/>
  <c r="X372" i="1"/>
  <c r="AA371" i="1"/>
  <c r="Z371" i="1"/>
  <c r="Y371" i="1"/>
  <c r="X371" i="1"/>
  <c r="AA370" i="1"/>
  <c r="Z370" i="1"/>
  <c r="Y370" i="1"/>
  <c r="X370" i="1"/>
  <c r="AA364" i="1"/>
  <c r="Z364" i="1"/>
  <c r="Y364" i="1"/>
  <c r="X364" i="1"/>
  <c r="AA363" i="1"/>
  <c r="Z363" i="1"/>
  <c r="Y363" i="1"/>
  <c r="X363" i="1"/>
  <c r="AA362" i="1"/>
  <c r="Z362" i="1"/>
  <c r="Y362" i="1"/>
  <c r="X362" i="1"/>
  <c r="AA361" i="1"/>
  <c r="Z361" i="1"/>
  <c r="Y361" i="1"/>
  <c r="X361" i="1"/>
  <c r="AA358" i="1"/>
  <c r="Z358" i="1"/>
  <c r="Y358" i="1"/>
  <c r="X358" i="1"/>
  <c r="AA357" i="1"/>
  <c r="Z357" i="1"/>
  <c r="Y357" i="1"/>
  <c r="X357" i="1"/>
  <c r="AA356" i="1"/>
  <c r="Z356" i="1"/>
  <c r="Y356" i="1"/>
  <c r="X356" i="1"/>
  <c r="W387" i="1"/>
  <c r="V387" i="1"/>
  <c r="U387" i="1"/>
  <c r="T387" i="1"/>
  <c r="W373" i="1"/>
  <c r="V373" i="1"/>
  <c r="U373" i="1"/>
  <c r="T373" i="1"/>
  <c r="W372" i="1"/>
  <c r="V372" i="1"/>
  <c r="U372" i="1"/>
  <c r="T372" i="1"/>
  <c r="W371" i="1"/>
  <c r="V371" i="1"/>
  <c r="U371" i="1"/>
  <c r="T371" i="1"/>
  <c r="W370" i="1"/>
  <c r="V370" i="1"/>
  <c r="U370" i="1"/>
  <c r="T370" i="1"/>
  <c r="W364" i="1"/>
  <c r="V364" i="1"/>
  <c r="U364" i="1"/>
  <c r="T364" i="1"/>
  <c r="W363" i="1"/>
  <c r="V363" i="1"/>
  <c r="U363" i="1"/>
  <c r="T363" i="1"/>
  <c r="W362" i="1"/>
  <c r="V362" i="1"/>
  <c r="U362" i="1"/>
  <c r="T362" i="1"/>
  <c r="W361" i="1"/>
  <c r="V361" i="1"/>
  <c r="U361" i="1"/>
  <c r="T361" i="1"/>
  <c r="W358" i="1"/>
  <c r="V358" i="1"/>
  <c r="U358" i="1"/>
  <c r="T358" i="1"/>
  <c r="W357" i="1"/>
  <c r="V357" i="1"/>
  <c r="U357" i="1"/>
  <c r="T357" i="1"/>
  <c r="W356" i="1"/>
  <c r="V356" i="1"/>
  <c r="U356" i="1"/>
  <c r="T356" i="1"/>
  <c r="S387" i="1"/>
  <c r="R387" i="1"/>
  <c r="Q387" i="1"/>
  <c r="P387" i="1"/>
  <c r="S373" i="1"/>
  <c r="R373" i="1"/>
  <c r="Q373" i="1"/>
  <c r="P373" i="1"/>
  <c r="S372" i="1"/>
  <c r="R372" i="1"/>
  <c r="Q372" i="1"/>
  <c r="P372" i="1"/>
  <c r="S371" i="1"/>
  <c r="R371" i="1"/>
  <c r="Q371" i="1"/>
  <c r="P371" i="1"/>
  <c r="S370" i="1"/>
  <c r="R370" i="1"/>
  <c r="Q370" i="1"/>
  <c r="P370" i="1"/>
  <c r="S364" i="1"/>
  <c r="R364" i="1"/>
  <c r="Q364" i="1"/>
  <c r="P364" i="1"/>
  <c r="S363" i="1"/>
  <c r="R363" i="1"/>
  <c r="Q363" i="1"/>
  <c r="P363" i="1"/>
  <c r="S362" i="1"/>
  <c r="R362" i="1"/>
  <c r="Q362" i="1"/>
  <c r="P362" i="1"/>
  <c r="S361" i="1"/>
  <c r="R361" i="1"/>
  <c r="Q361" i="1"/>
  <c r="P361" i="1"/>
  <c r="S358" i="1"/>
  <c r="R358" i="1"/>
  <c r="Q358" i="1"/>
  <c r="P358" i="1"/>
  <c r="S357" i="1"/>
  <c r="R357" i="1"/>
  <c r="Q357" i="1"/>
  <c r="P357" i="1"/>
  <c r="S356" i="1"/>
  <c r="R356" i="1"/>
  <c r="Q356" i="1"/>
  <c r="P356" i="1"/>
  <c r="O387" i="1"/>
  <c r="N387" i="1"/>
  <c r="M387" i="1"/>
  <c r="L387" i="1"/>
  <c r="O373" i="1"/>
  <c r="N373" i="1"/>
  <c r="M373" i="1"/>
  <c r="L373" i="1"/>
  <c r="O372" i="1"/>
  <c r="N372" i="1"/>
  <c r="M372" i="1"/>
  <c r="L372" i="1"/>
  <c r="O371" i="1"/>
  <c r="N371" i="1"/>
  <c r="M371" i="1"/>
  <c r="L371" i="1"/>
  <c r="O370" i="1"/>
  <c r="N370" i="1"/>
  <c r="M370" i="1"/>
  <c r="L370" i="1"/>
  <c r="O364" i="1"/>
  <c r="N364" i="1"/>
  <c r="M364" i="1"/>
  <c r="L364" i="1"/>
  <c r="O363" i="1"/>
  <c r="N363" i="1"/>
  <c r="M363" i="1"/>
  <c r="L363" i="1"/>
  <c r="O362" i="1"/>
  <c r="N362" i="1"/>
  <c r="M362" i="1"/>
  <c r="L362" i="1"/>
  <c r="O361" i="1"/>
  <c r="N361" i="1"/>
  <c r="M361" i="1"/>
  <c r="L361" i="1"/>
  <c r="O358" i="1"/>
  <c r="N358" i="1"/>
  <c r="M358" i="1"/>
  <c r="L358" i="1"/>
  <c r="O357" i="1"/>
  <c r="N357" i="1"/>
  <c r="M357" i="1"/>
  <c r="L357" i="1"/>
  <c r="O356" i="1"/>
  <c r="N356" i="1"/>
  <c r="M356" i="1"/>
  <c r="L356" i="1"/>
  <c r="K387" i="1"/>
  <c r="J387" i="1"/>
  <c r="I387" i="1"/>
  <c r="H387" i="1"/>
  <c r="K373" i="1"/>
  <c r="J373" i="1"/>
  <c r="I373" i="1"/>
  <c r="H373" i="1"/>
  <c r="K372" i="1"/>
  <c r="J372" i="1"/>
  <c r="I372" i="1"/>
  <c r="H372" i="1"/>
  <c r="K371" i="1"/>
  <c r="J371" i="1"/>
  <c r="I371" i="1"/>
  <c r="H371" i="1"/>
  <c r="K370" i="1"/>
  <c r="J370" i="1"/>
  <c r="I370" i="1"/>
  <c r="H370" i="1"/>
  <c r="G226" i="1"/>
  <c r="N226" i="1" s="1"/>
  <c r="G225" i="1"/>
  <c r="G219" i="1"/>
  <c r="G220" i="1"/>
  <c r="G221" i="1"/>
  <c r="G222" i="1"/>
  <c r="G223" i="1"/>
  <c r="G224" i="1"/>
  <c r="K364" i="1"/>
  <c r="J364" i="1"/>
  <c r="I364" i="1"/>
  <c r="H364" i="1"/>
  <c r="K363" i="1"/>
  <c r="J363" i="1"/>
  <c r="I363" i="1"/>
  <c r="H363" i="1"/>
  <c r="G210" i="1"/>
  <c r="G211" i="1"/>
  <c r="G214" i="1"/>
  <c r="G215" i="1"/>
  <c r="G216" i="1"/>
  <c r="G217" i="1"/>
  <c r="G218" i="1"/>
  <c r="G209" i="1"/>
  <c r="N213" i="1" l="1"/>
  <c r="N212" i="1"/>
  <c r="N224" i="1"/>
  <c r="N225" i="1"/>
  <c r="N222" i="1"/>
  <c r="N221" i="1"/>
  <c r="N223" i="1"/>
  <c r="N217" i="1"/>
  <c r="N216" i="1"/>
  <c r="N219" i="1"/>
  <c r="N220" i="1"/>
  <c r="N214" i="1"/>
  <c r="N211" i="1"/>
  <c r="N215" i="1"/>
  <c r="N210" i="1"/>
  <c r="N218" i="1"/>
  <c r="N209"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20" i="1" l="1"/>
  <c r="G282" i="1"/>
  <c r="G319" i="1"/>
  <c r="G356" i="1"/>
  <c r="G246" i="1"/>
  <c r="G247" i="1"/>
  <c r="G245" i="1"/>
  <c r="N239" i="1" s="1"/>
  <c r="N241"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0" i="1" l="1"/>
  <c r="I581" i="1"/>
  <c r="I582" i="1"/>
  <c r="I583" i="1"/>
  <c r="I584" i="1"/>
  <c r="I579" i="1"/>
  <c r="O131" i="1" l="1"/>
  <c r="N131" i="1"/>
  <c r="M131" i="1"/>
  <c r="L131" i="1"/>
  <c r="H356" i="1" l="1"/>
  <c r="I356" i="1"/>
  <c r="J356" i="1"/>
  <c r="K356" i="1"/>
  <c r="H357" i="1"/>
  <c r="I357" i="1"/>
  <c r="J357" i="1"/>
  <c r="K357" i="1"/>
  <c r="H358" i="1"/>
  <c r="I358" i="1"/>
  <c r="J358" i="1"/>
  <c r="K358" i="1"/>
  <c r="H361" i="1" l="1"/>
  <c r="I361" i="1"/>
  <c r="J361" i="1"/>
  <c r="K361" i="1"/>
  <c r="H362" i="1"/>
  <c r="I362" i="1"/>
  <c r="J362" i="1"/>
  <c r="K362" i="1"/>
  <c r="O114" i="1"/>
  <c r="O116" i="1"/>
  <c r="O117" i="1"/>
  <c r="O118" i="1"/>
  <c r="O119" i="1"/>
  <c r="O120" i="1"/>
  <c r="O121" i="1"/>
  <c r="O123" i="1"/>
  <c r="O124" i="1"/>
  <c r="O126" i="1"/>
  <c r="O127" i="1"/>
  <c r="O129" i="1"/>
  <c r="O132" i="1"/>
  <c r="O133" i="1"/>
  <c r="O134" i="1"/>
  <c r="O135" i="1"/>
  <c r="O136" i="1"/>
  <c r="O137" i="1"/>
  <c r="O138" i="1"/>
  <c r="O139" i="1"/>
  <c r="O140" i="1"/>
  <c r="O141" i="1"/>
  <c r="O142" i="1"/>
  <c r="O143" i="1"/>
  <c r="N116" i="1"/>
  <c r="N117" i="1"/>
  <c r="N118" i="1"/>
  <c r="N119" i="1"/>
  <c r="N120" i="1"/>
  <c r="N121" i="1"/>
  <c r="N123" i="1"/>
  <c r="N124" i="1"/>
  <c r="N126" i="1"/>
  <c r="N127" i="1"/>
  <c r="N129" i="1"/>
  <c r="N132" i="1"/>
  <c r="N133" i="1"/>
  <c r="N134" i="1"/>
  <c r="N135" i="1"/>
  <c r="N136" i="1"/>
  <c r="N137" i="1"/>
  <c r="N138" i="1"/>
  <c r="N139" i="1"/>
  <c r="N140" i="1"/>
  <c r="N141" i="1"/>
  <c r="N142" i="1"/>
  <c r="N143" i="1"/>
  <c r="N114" i="1"/>
  <c r="M116" i="1"/>
  <c r="M117" i="1"/>
  <c r="M118" i="1"/>
  <c r="M119" i="1"/>
  <c r="M120" i="1"/>
  <c r="M121" i="1"/>
  <c r="M123" i="1"/>
  <c r="M124" i="1"/>
  <c r="M126" i="1"/>
  <c r="M127" i="1"/>
  <c r="M129" i="1"/>
  <c r="M132" i="1"/>
  <c r="M133" i="1"/>
  <c r="M134" i="1"/>
  <c r="M135" i="1"/>
  <c r="M136" i="1"/>
  <c r="M137" i="1"/>
  <c r="M138" i="1"/>
  <c r="M139" i="1"/>
  <c r="M140" i="1"/>
  <c r="M141" i="1"/>
  <c r="M142" i="1"/>
  <c r="M143" i="1"/>
  <c r="M114" i="1"/>
  <c r="L116" i="1"/>
  <c r="L117" i="1"/>
  <c r="L118" i="1"/>
  <c r="L119" i="1"/>
  <c r="L120" i="1"/>
  <c r="L121" i="1"/>
  <c r="L123" i="1"/>
  <c r="L124" i="1"/>
  <c r="L126" i="1"/>
  <c r="L127" i="1"/>
  <c r="L129" i="1"/>
  <c r="L132" i="1"/>
  <c r="L133" i="1"/>
  <c r="L134" i="1"/>
  <c r="L135" i="1"/>
  <c r="L136" i="1"/>
  <c r="L137" i="1"/>
  <c r="L138" i="1"/>
  <c r="L139" i="1"/>
  <c r="L140" i="1"/>
  <c r="L141" i="1"/>
  <c r="L142" i="1"/>
  <c r="L143" i="1"/>
  <c r="L114" i="1"/>
  <c r="G437" i="1" l="1"/>
  <c r="G390" i="1"/>
  <c r="G84" i="1" l="1"/>
  <c r="G522" i="1"/>
  <c r="G148" i="1" l="1"/>
  <c r="N63" i="11" l="1"/>
  <c r="N64" i="11"/>
  <c r="N65" i="11"/>
  <c r="N66" i="11"/>
  <c r="N67" i="11"/>
  <c r="N68" i="11"/>
  <c r="N62" i="11"/>
  <c r="L51" i="11"/>
  <c r="L52" i="11"/>
  <c r="H54" i="11"/>
  <c r="I54" i="11"/>
  <c r="G70" i="11"/>
  <c r="Q57" i="11"/>
  <c r="K52" i="11"/>
  <c r="K51" i="11"/>
  <c r="G35" i="11"/>
  <c r="K17" i="11" l="1"/>
  <c r="J17" i="11"/>
  <c r="G20" i="11"/>
  <c r="G191" i="1" l="1"/>
  <c r="E152" i="10" l="1"/>
  <c r="E92" i="10"/>
  <c r="E24" i="10"/>
  <c r="E64" i="10"/>
  <c r="E43" i="10"/>
  <c r="G663" i="1" l="1"/>
  <c r="G587" i="1" l="1"/>
  <c r="G55" i="6" l="1"/>
  <c r="G101" i="1" l="1"/>
  <c r="G690" i="1"/>
  <c r="G502" i="1"/>
  <c r="G625" i="1"/>
  <c r="G566" i="1"/>
  <c r="G545" i="1"/>
  <c r="G47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5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4"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5"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1" authorId="0" shapeId="0" xr:uid="{A537939E-68C9-410E-8821-F21C950CAA52}">
      <text>
        <r>
          <rPr>
            <b/>
            <sz val="9"/>
            <color indexed="81"/>
            <rFont val="Tahoma"/>
            <family val="2"/>
          </rPr>
          <t>Michael Young:</t>
        </r>
        <r>
          <rPr>
            <sz val="9"/>
            <color indexed="81"/>
            <rFont val="Tahoma"/>
            <family val="2"/>
          </rPr>
          <t xml:space="preserve">
days</t>
        </r>
      </text>
    </comment>
    <comment ref="I113" authorId="0" shapeId="0" xr:uid="{1F381CBF-6981-428E-BABA-F5EE8D970553}">
      <text>
        <r>
          <rPr>
            <b/>
            <sz val="9"/>
            <color indexed="81"/>
            <rFont val="Tahoma"/>
            <family val="2"/>
          </rPr>
          <t xml:space="preserve">Michael Young:
</t>
        </r>
        <r>
          <rPr>
            <sz val="9"/>
            <color indexed="81"/>
            <rFont val="Tahoma"/>
            <family val="2"/>
          </rPr>
          <t>Only for pastures</t>
        </r>
      </text>
    </comment>
    <comment ref="J113"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3"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3" authorId="0" shapeId="0" xr:uid="{92DF6F28-F5BD-463A-AD64-9E9F6BC0BB78}">
      <text>
        <r>
          <rPr>
            <b/>
            <sz val="9"/>
            <color indexed="81"/>
            <rFont val="Tahoma"/>
            <family val="2"/>
          </rPr>
          <t xml:space="preserve">Michael Young:
</t>
        </r>
        <r>
          <rPr>
            <sz val="9"/>
            <color indexed="81"/>
            <rFont val="Tahoma"/>
            <family val="2"/>
          </rPr>
          <t>Only for pastures</t>
        </r>
      </text>
    </comment>
    <comment ref="O113" authorId="0" shapeId="0" xr:uid="{8233095F-01C1-4FB0-825B-986844F01DAE}">
      <text>
        <r>
          <rPr>
            <b/>
            <sz val="9"/>
            <color indexed="81"/>
            <rFont val="Tahoma"/>
            <family val="2"/>
          </rPr>
          <t>Michael Young:</t>
        </r>
        <r>
          <rPr>
            <sz val="9"/>
            <color indexed="81"/>
            <rFont val="Tahoma"/>
            <family val="2"/>
          </rPr>
          <t xml:space="preserve">
only for pasture
</t>
        </r>
      </text>
    </comment>
    <comment ref="I15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7"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6"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0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1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1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12" authorId="0" shapeId="0" xr:uid="{D3F3B3C9-466A-4594-A382-33020F4688C2}">
      <text>
        <r>
          <rPr>
            <b/>
            <sz val="9"/>
            <color indexed="81"/>
            <rFont val="Tahoma"/>
            <family val="2"/>
          </rPr>
          <t>Michael Young:</t>
        </r>
        <r>
          <rPr>
            <sz val="9"/>
            <color indexed="81"/>
            <rFont val="Tahoma"/>
            <family val="2"/>
          </rPr>
          <t xml:space="preserve">
fert density t/m3</t>
        </r>
      </text>
    </comment>
    <comment ref="L51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14" authorId="0" shapeId="0" xr:uid="{563F76C8-0871-4013-AE00-4C4F4F9154C5}">
      <text>
        <r>
          <rPr>
            <b/>
            <sz val="9"/>
            <color indexed="81"/>
            <rFont val="Tahoma"/>
            <family val="2"/>
          </rPr>
          <t>Michael Young:</t>
        </r>
        <r>
          <rPr>
            <sz val="9"/>
            <color indexed="81"/>
            <rFont val="Tahoma"/>
            <family val="2"/>
          </rPr>
          <t xml:space="preserve">
60% urea, 40% mop</t>
        </r>
      </text>
    </comment>
    <comment ref="L51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9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0"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01" authorId="0"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3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3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4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4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5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<sst xmlns="http://schemas.openxmlformats.org/spreadsheetml/2006/main" count="5637" uniqueCount="1090">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</sst>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272</xdr:row>
      <xdr:rowOff>154783</xdr:rowOff>
    </xdr:from>
    <xdr:to>
      <xdr:col>26</xdr:col>
      <xdr:colOff>110330</xdr:colOff>
      <xdr:row>277</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1640625" defaultRowHeight="14.5" x14ac:dyDescent="0.35"/>
  <cols>
    <col min="1" max="1" width="3" style="69" customWidth="1"/>
    <col min="2" max="2" width="3.1796875" style="69" customWidth="1"/>
    <col min="3" max="4" width="1" style="69" customWidth="1"/>
    <col min="5" max="5" width="3.1796875" style="69" customWidth="1"/>
    <col min="6" max="6" width="2.54296875" style="69" customWidth="1"/>
    <col min="7" max="11" width="8.81640625" style="69"/>
    <col min="12" max="12" width="11.54296875" style="69" customWidth="1"/>
    <col min="13" max="13" width="8.81640625" style="69"/>
    <col min="14" max="14" width="11.1796875" style="69" bestFit="1" customWidth="1"/>
    <col min="15" max="16384" width="8.81640625" style="69"/>
  </cols>
  <sheetData>
    <row r="1" spans="1:26" s="75" customFormat="1" ht="12" customHeight="1" x14ac:dyDescent="0.3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15" customHeight="1" thickBot="1" x14ac:dyDescent="0.4">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15" customHeight="1" x14ac:dyDescent="0.3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3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3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3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3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3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3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3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3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3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3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3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3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3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3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3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3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3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3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3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3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3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3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15" customHeight="1" x14ac:dyDescent="0.3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5" customHeight="1" x14ac:dyDescent="0.3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3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3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15" customHeight="1" thickBot="1" x14ac:dyDescent="0.4">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15" customHeight="1" x14ac:dyDescent="0.3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3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3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3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3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15" customHeight="1" x14ac:dyDescent="0.3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5" customHeight="1" x14ac:dyDescent="0.3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3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3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15" customHeight="1" thickBot="1" x14ac:dyDescent="0.4">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15" customHeight="1" x14ac:dyDescent="0.3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3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3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3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3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3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3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35">
      <c r="A48" s="238"/>
      <c r="B48" s="239"/>
      <c r="C48" s="249"/>
      <c r="D48" s="249"/>
      <c r="E48" s="249"/>
      <c r="F48" s="249"/>
      <c r="G48" s="249"/>
      <c r="H48" s="249"/>
      <c r="I48" s="249"/>
      <c r="J48" s="249"/>
      <c r="K48" s="255"/>
      <c r="L48" s="940" t="s">
        <v>1048</v>
      </c>
      <c r="M48" s="256"/>
      <c r="N48" s="942" t="s">
        <v>1047</v>
      </c>
      <c r="O48" s="942"/>
      <c r="P48" s="256"/>
      <c r="Q48" s="256"/>
      <c r="R48" s="256"/>
      <c r="S48" s="872"/>
      <c r="T48" s="872"/>
      <c r="U48" s="872"/>
      <c r="V48" s="872"/>
      <c r="W48" s="248"/>
      <c r="X48" s="240"/>
      <c r="Y48" s="240"/>
      <c r="Z48" s="240"/>
    </row>
    <row r="49" spans="1:26" s="75" customFormat="1" ht="12" customHeight="1" x14ac:dyDescent="0.35">
      <c r="A49" s="238"/>
      <c r="B49" s="239"/>
      <c r="C49" s="249"/>
      <c r="D49" s="249"/>
      <c r="E49" s="249"/>
      <c r="F49" s="249"/>
      <c r="G49" s="334" t="s">
        <v>1046</v>
      </c>
      <c r="H49" s="249"/>
      <c r="I49" s="249"/>
      <c r="J49" s="255" t="s">
        <v>411</v>
      </c>
      <c r="K49" s="255" t="s">
        <v>413</v>
      </c>
      <c r="L49" s="941"/>
      <c r="M49" s="256"/>
      <c r="N49" s="256" t="s">
        <v>1045</v>
      </c>
      <c r="O49" s="256" t="s">
        <v>1044</v>
      </c>
      <c r="P49" s="256"/>
      <c r="Q49" s="256"/>
      <c r="R49" s="256"/>
      <c r="S49" s="872"/>
      <c r="T49" s="872"/>
      <c r="U49" s="872"/>
      <c r="V49" s="872"/>
      <c r="W49" s="248"/>
      <c r="X49" s="240"/>
      <c r="Y49" s="240"/>
      <c r="Z49" s="240"/>
    </row>
    <row r="50" spans="1:26" s="75" customFormat="1" ht="12" customHeight="1" x14ac:dyDescent="0.35">
      <c r="A50" s="238"/>
      <c r="B50" s="239"/>
      <c r="C50" s="249"/>
      <c r="D50" s="249"/>
      <c r="E50" s="249"/>
      <c r="F50" s="257"/>
      <c r="G50" s="340" t="b">
        <v>1</v>
      </c>
      <c r="H50" s="261"/>
      <c r="I50" s="704" t="s">
        <v>933</v>
      </c>
      <c r="J50" s="339">
        <v>1</v>
      </c>
      <c r="K50" s="685" t="b">
        <f t="array" ref="K50">AND(NOT(K51:K59))</f>
        <v>1</v>
      </c>
      <c r="L50" s="340" t="s">
        <v>1043</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3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3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35">
      <c r="A53" s="238"/>
      <c r="B53" s="239"/>
      <c r="C53" s="249"/>
      <c r="D53" s="249"/>
      <c r="E53" s="249"/>
      <c r="F53" s="257"/>
      <c r="G53" s="340" t="b">
        <v>0</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3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3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3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3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3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3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3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3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15" customHeight="1" x14ac:dyDescent="0.3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5" customHeight="1" x14ac:dyDescent="0.3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3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3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15" customHeight="1" thickBot="1" x14ac:dyDescent="0.4">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15" customHeight="1" x14ac:dyDescent="0.3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3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3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3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3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3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3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3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3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3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3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3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3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3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3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3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3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3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3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3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15" customHeight="1" x14ac:dyDescent="0.3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5" customHeight="1" x14ac:dyDescent="0.3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3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 thickBot="1" x14ac:dyDescent="0.4">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3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3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3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3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3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3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3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3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3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3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3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3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3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3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3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3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3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3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3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15" customHeight="1" thickBot="1" x14ac:dyDescent="0.4">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15" customHeight="1" x14ac:dyDescent="0.3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3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3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3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3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3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3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3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3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3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3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3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5" customHeight="1" x14ac:dyDescent="0.3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3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4">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3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3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3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3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3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3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3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3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3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3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3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35">
      <c r="A49" s="278"/>
      <c r="B49" s="239"/>
      <c r="C49" s="249"/>
      <c r="D49" s="249"/>
      <c r="E49" s="249"/>
      <c r="F49" s="257"/>
      <c r="I49" s="291"/>
      <c r="J49" s="292"/>
      <c r="K49" s="292"/>
      <c r="L49" s="292"/>
      <c r="M49" s="292"/>
      <c r="N49" s="292"/>
      <c r="O49" s="292"/>
      <c r="P49" s="292"/>
      <c r="W49" s="248"/>
      <c r="X49" s="240"/>
      <c r="Y49" s="240"/>
      <c r="Z49" s="240"/>
    </row>
    <row r="50" spans="1:26" ht="12.75" customHeight="1" x14ac:dyDescent="0.3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3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3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3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3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3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3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3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3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3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3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3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3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3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3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3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3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3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3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3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3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3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91"/>
  <sheetViews>
    <sheetView topLeftCell="A646" zoomScale="80" zoomScaleNormal="80" workbookViewId="0">
      <selection activeCell="G648" sqref="G648"/>
    </sheetView>
  </sheetViews>
  <sheetFormatPr defaultColWidth="11.54296875" defaultRowHeight="12" customHeight="1" outlineLevelRow="1" x14ac:dyDescent="0.35"/>
  <cols>
    <col min="1" max="1" width="4.54296875" style="8" customWidth="1"/>
    <col min="2" max="2" width="1.54296875" style="8" customWidth="1"/>
    <col min="3" max="4" width="0.54296875" style="8" customWidth="1"/>
    <col min="5" max="5" width="1.54296875" style="8" customWidth="1"/>
    <col min="6" max="6" width="2.54296875" style="8" customWidth="1"/>
    <col min="7" max="7" width="19.54296875" style="8" customWidth="1"/>
    <col min="8" max="8" width="16.453125" style="8" customWidth="1"/>
    <col min="9" max="9" width="15" style="8" customWidth="1"/>
    <col min="10" max="10" width="14.453125" style="8" customWidth="1"/>
    <col min="11" max="11" width="16.54296875" style="8" bestFit="1" customWidth="1"/>
    <col min="12" max="13" width="13.54296875" style="8" customWidth="1"/>
    <col min="14" max="14" width="13.81640625" style="8" customWidth="1"/>
    <col min="15" max="18" width="11.54296875" style="8"/>
    <col min="19" max="19" width="15.54296875" style="8" customWidth="1"/>
    <col min="20" max="20" width="12.453125" style="8" customWidth="1"/>
    <col min="21" max="21" width="12.54296875" style="8" customWidth="1"/>
    <col min="22" max="26" width="11.54296875" style="8"/>
    <col min="27" max="68" width="11.54296875" style="75"/>
    <col min="69" max="16384" width="11.54296875" style="8"/>
  </cols>
  <sheetData>
    <row r="1" spans="1:68" ht="12" customHeight="1" outlineLevel="1" x14ac:dyDescent="0.3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15" customHeight="1" outlineLevel="1" thickBot="1" x14ac:dyDescent="0.4">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15" customHeight="1" outlineLevel="1" x14ac:dyDescent="0.3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3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3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3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3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3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3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3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3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3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3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3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3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3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3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3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3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3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15" customHeight="1" outlineLevel="1" thickBot="1" x14ac:dyDescent="0.4">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15" customHeight="1" outlineLevel="1" x14ac:dyDescent="0.3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3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3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3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3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3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3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3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3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4.5" outlineLevel="1" x14ac:dyDescent="0.35">
      <c r="A31" s="5"/>
      <c r="B31" s="6"/>
      <c r="C31" s="17"/>
      <c r="D31" s="17"/>
      <c r="E31" s="17"/>
      <c r="F31" s="26"/>
      <c r="G31" s="324" t="s">
        <v>869</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4.5" outlineLevel="1" x14ac:dyDescent="0.3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4.5" outlineLevel="1" x14ac:dyDescent="0.3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4.5" outlineLevel="1" x14ac:dyDescent="0.3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4.5" outlineLevel="1" x14ac:dyDescent="0.35">
      <c r="A35" s="238"/>
      <c r="B35" s="239"/>
      <c r="C35" s="249"/>
      <c r="D35" s="249"/>
      <c r="E35" s="249"/>
      <c r="F35" s="257"/>
      <c r="G35" s="324" t="s">
        <v>382</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4.5" outlineLevel="1" x14ac:dyDescent="0.35">
      <c r="A36" s="238"/>
      <c r="B36" s="239"/>
      <c r="C36" s="249"/>
      <c r="D36" s="249"/>
      <c r="E36" s="249"/>
      <c r="F36" s="257"/>
      <c r="G36" s="261"/>
      <c r="H36" s="322" t="s">
        <v>117</v>
      </c>
      <c r="I36" s="322" t="s">
        <v>933</v>
      </c>
      <c r="J36" s="322" t="s">
        <v>460</v>
      </c>
      <c r="K36" s="257" t="s">
        <v>899</v>
      </c>
      <c r="L36" s="257" t="s">
        <v>900</v>
      </c>
      <c r="M36" s="257" t="s">
        <v>901</v>
      </c>
      <c r="N36" s="322" t="s">
        <v>902</v>
      </c>
      <c r="O36" s="322" t="s">
        <v>903</v>
      </c>
      <c r="P36" s="322" t="s">
        <v>904</v>
      </c>
      <c r="Q36" s="322" t="s">
        <v>905</v>
      </c>
      <c r="R36" s="322" t="s">
        <v>906</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4.5" outlineLevel="1" x14ac:dyDescent="0.3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65" customFormat="1" ht="14.5" outlineLevel="1" x14ac:dyDescent="0.35">
      <c r="A38" s="769"/>
      <c r="B38" s="766"/>
      <c r="C38" s="778"/>
      <c r="D38" s="778"/>
      <c r="E38" s="778"/>
      <c r="F38" s="782"/>
      <c r="G38" s="779"/>
      <c r="H38" s="322" t="s">
        <v>1085</v>
      </c>
      <c r="I38" s="366">
        <v>25</v>
      </c>
      <c r="J38" s="366">
        <v>25</v>
      </c>
      <c r="K38" s="366">
        <v>25</v>
      </c>
      <c r="L38" s="366">
        <v>25</v>
      </c>
      <c r="M38" s="366">
        <v>25</v>
      </c>
      <c r="N38" s="366">
        <v>25</v>
      </c>
      <c r="O38" s="366">
        <v>25</v>
      </c>
      <c r="P38" s="366">
        <v>25</v>
      </c>
      <c r="Q38" s="366">
        <v>25</v>
      </c>
      <c r="R38" s="366">
        <v>25</v>
      </c>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s="75" customFormat="1" ht="14.5" outlineLevel="1" x14ac:dyDescent="0.35">
      <c r="A39" s="238"/>
      <c r="B39" s="239"/>
      <c r="C39" s="249"/>
      <c r="D39" s="249"/>
      <c r="E39" s="249"/>
      <c r="F39" s="257"/>
      <c r="G39" s="261"/>
      <c r="H39" s="322" t="s">
        <v>76</v>
      </c>
      <c r="I39" s="366">
        <v>20</v>
      </c>
      <c r="J39" s="366">
        <v>20</v>
      </c>
      <c r="K39" s="366">
        <v>20</v>
      </c>
      <c r="L39" s="366">
        <v>20</v>
      </c>
      <c r="M39" s="366">
        <v>20</v>
      </c>
      <c r="N39" s="366">
        <v>20</v>
      </c>
      <c r="O39" s="366">
        <v>20</v>
      </c>
      <c r="P39" s="366">
        <v>20</v>
      </c>
      <c r="Q39" s="366">
        <v>20</v>
      </c>
      <c r="R39" s="366">
        <v>20</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65" customFormat="1" ht="14.5" outlineLevel="1" x14ac:dyDescent="0.35">
      <c r="A40" s="769"/>
      <c r="B40" s="766"/>
      <c r="C40" s="778"/>
      <c r="D40" s="778"/>
      <c r="E40" s="778"/>
      <c r="F40" s="782"/>
      <c r="G40" s="779"/>
      <c r="H40" s="322" t="s">
        <v>1086</v>
      </c>
      <c r="I40" s="366">
        <v>20</v>
      </c>
      <c r="J40" s="366">
        <v>20</v>
      </c>
      <c r="K40" s="366">
        <v>20</v>
      </c>
      <c r="L40" s="366">
        <v>20</v>
      </c>
      <c r="M40" s="366">
        <v>20</v>
      </c>
      <c r="N40" s="366">
        <v>20</v>
      </c>
      <c r="O40" s="366">
        <v>20</v>
      </c>
      <c r="P40" s="366">
        <v>20</v>
      </c>
      <c r="Q40" s="366">
        <v>20</v>
      </c>
      <c r="R40" s="366">
        <v>20</v>
      </c>
      <c r="S40" s="322"/>
      <c r="T40" s="322"/>
      <c r="U40" s="322"/>
      <c r="V40" s="322"/>
      <c r="W40" s="773"/>
      <c r="X40" s="768"/>
      <c r="Y40" s="768"/>
      <c r="Z40" s="768"/>
      <c r="AA40" s="768"/>
      <c r="AB40" s="768"/>
      <c r="AC40" s="768"/>
      <c r="AD40" s="768"/>
      <c r="AE40" s="768"/>
      <c r="AF40" s="768"/>
      <c r="AG40" s="768"/>
      <c r="AH40" s="768"/>
      <c r="AI40" s="768"/>
      <c r="AJ40" s="768"/>
      <c r="AK40" s="768"/>
      <c r="AL40" s="768"/>
      <c r="AM40" s="768"/>
      <c r="AN40" s="768"/>
      <c r="AO40" s="768"/>
      <c r="AP40" s="768"/>
      <c r="AQ40" s="768"/>
      <c r="AR40" s="768"/>
      <c r="AS40" s="768"/>
      <c r="AT40" s="768"/>
      <c r="AU40" s="768"/>
      <c r="AV40" s="768"/>
      <c r="AW40" s="768"/>
      <c r="AX40" s="768"/>
      <c r="AY40" s="768"/>
      <c r="AZ40" s="768"/>
      <c r="BA40" s="768"/>
      <c r="BB40" s="768"/>
      <c r="BC40" s="768"/>
      <c r="BD40" s="768"/>
      <c r="BE40" s="768"/>
      <c r="BF40" s="768"/>
      <c r="BG40" s="768"/>
      <c r="BH40" s="768"/>
      <c r="BI40" s="768"/>
      <c r="BJ40" s="768"/>
      <c r="BK40" s="768"/>
      <c r="BL40" s="768"/>
      <c r="BM40" s="768"/>
      <c r="BN40" s="768"/>
      <c r="BO40" s="768"/>
      <c r="BP40" s="768"/>
    </row>
    <row r="41" spans="1:68" s="75" customFormat="1" ht="14.5" outlineLevel="1" x14ac:dyDescent="0.35">
      <c r="A41" s="238"/>
      <c r="B41" s="239"/>
      <c r="C41" s="249"/>
      <c r="D41" s="249"/>
      <c r="E41" s="249"/>
      <c r="F41" s="257"/>
      <c r="G41" s="261"/>
      <c r="H41" s="322" t="s">
        <v>75</v>
      </c>
      <c r="I41" s="366">
        <v>15</v>
      </c>
      <c r="J41" s="366">
        <v>15</v>
      </c>
      <c r="K41" s="366">
        <v>15</v>
      </c>
      <c r="L41" s="366">
        <v>15</v>
      </c>
      <c r="M41" s="366">
        <v>15</v>
      </c>
      <c r="N41" s="366">
        <v>15</v>
      </c>
      <c r="O41" s="366">
        <v>15</v>
      </c>
      <c r="P41" s="366">
        <v>15</v>
      </c>
      <c r="Q41" s="366">
        <v>15</v>
      </c>
      <c r="R41" s="366">
        <v>15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4.5" outlineLevel="1" x14ac:dyDescent="0.35">
      <c r="A42" s="769"/>
      <c r="B42" s="766"/>
      <c r="C42" s="778"/>
      <c r="D42" s="778"/>
      <c r="E42" s="778"/>
      <c r="F42" s="782"/>
      <c r="G42" s="779"/>
      <c r="H42" s="322" t="s">
        <v>1087</v>
      </c>
      <c r="I42" s="366">
        <v>15</v>
      </c>
      <c r="J42" s="366">
        <v>15</v>
      </c>
      <c r="K42" s="366">
        <v>15</v>
      </c>
      <c r="L42" s="366">
        <v>15</v>
      </c>
      <c r="M42" s="366">
        <v>15</v>
      </c>
      <c r="N42" s="366">
        <v>15</v>
      </c>
      <c r="O42" s="366">
        <v>15</v>
      </c>
      <c r="P42" s="366">
        <v>15</v>
      </c>
      <c r="Q42" s="366">
        <v>15</v>
      </c>
      <c r="R42" s="366">
        <v>15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4.5" outlineLevel="1" x14ac:dyDescent="0.35">
      <c r="A43" s="238"/>
      <c r="B43" s="239"/>
      <c r="C43" s="249"/>
      <c r="D43" s="249"/>
      <c r="E43" s="249"/>
      <c r="F43" s="257"/>
      <c r="G43" s="261"/>
      <c r="H43" s="322" t="s">
        <v>78</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4.5" outlineLevel="1" x14ac:dyDescent="0.35">
      <c r="A44" s="238"/>
      <c r="B44" s="239"/>
      <c r="C44" s="249"/>
      <c r="D44" s="249"/>
      <c r="E44" s="249"/>
      <c r="F44" s="257"/>
      <c r="G44" s="261"/>
      <c r="H44" s="322" t="s">
        <v>250</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4.5" outlineLevel="1" x14ac:dyDescent="0.35">
      <c r="A45" s="238"/>
      <c r="B45" s="239"/>
      <c r="C45" s="249"/>
      <c r="D45" s="249"/>
      <c r="E45" s="249"/>
      <c r="F45" s="257"/>
      <c r="G45" s="261"/>
      <c r="H45" s="322" t="s">
        <v>81</v>
      </c>
      <c r="I45" s="366">
        <v>30</v>
      </c>
      <c r="J45" s="366">
        <v>30</v>
      </c>
      <c r="K45" s="366">
        <v>30</v>
      </c>
      <c r="L45" s="366">
        <v>30</v>
      </c>
      <c r="M45" s="366">
        <v>30</v>
      </c>
      <c r="N45" s="366">
        <v>30</v>
      </c>
      <c r="O45" s="366">
        <v>30</v>
      </c>
      <c r="P45" s="366">
        <v>30</v>
      </c>
      <c r="Q45" s="366">
        <v>30</v>
      </c>
      <c r="R45" s="366">
        <v>30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4.5" outlineLevel="1" x14ac:dyDescent="0.35">
      <c r="A46" s="769"/>
      <c r="B46" s="766"/>
      <c r="C46" s="778"/>
      <c r="D46" s="778"/>
      <c r="E46" s="778"/>
      <c r="F46" s="782"/>
      <c r="G46" s="779"/>
      <c r="H46" s="322" t="s">
        <v>1088</v>
      </c>
      <c r="I46" s="366">
        <v>30</v>
      </c>
      <c r="J46" s="366">
        <v>30</v>
      </c>
      <c r="K46" s="366">
        <v>30</v>
      </c>
      <c r="L46" s="366">
        <v>30</v>
      </c>
      <c r="M46" s="366">
        <v>30</v>
      </c>
      <c r="N46" s="366">
        <v>30</v>
      </c>
      <c r="O46" s="366">
        <v>30</v>
      </c>
      <c r="P46" s="366">
        <v>30</v>
      </c>
      <c r="Q46" s="366">
        <v>30</v>
      </c>
      <c r="R46" s="366">
        <v>30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4.5" outlineLevel="1" x14ac:dyDescent="0.35">
      <c r="A47" s="238"/>
      <c r="B47" s="239"/>
      <c r="C47" s="249"/>
      <c r="D47" s="249"/>
      <c r="E47" s="249"/>
      <c r="F47" s="257"/>
      <c r="G47" s="261"/>
      <c r="H47" s="322" t="s">
        <v>72</v>
      </c>
      <c r="I47" s="366">
        <v>30</v>
      </c>
      <c r="J47" s="366">
        <v>30</v>
      </c>
      <c r="K47" s="366">
        <v>30</v>
      </c>
      <c r="L47" s="366">
        <v>30</v>
      </c>
      <c r="M47" s="366">
        <v>30</v>
      </c>
      <c r="N47" s="366">
        <v>30</v>
      </c>
      <c r="O47" s="366">
        <v>30</v>
      </c>
      <c r="P47" s="366">
        <v>30</v>
      </c>
      <c r="Q47" s="366">
        <v>30</v>
      </c>
      <c r="R47" s="366">
        <v>30</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4.5" outlineLevel="1" x14ac:dyDescent="0.35">
      <c r="A48" s="769"/>
      <c r="B48" s="766"/>
      <c r="C48" s="778"/>
      <c r="D48" s="778"/>
      <c r="E48" s="778"/>
      <c r="F48" s="782"/>
      <c r="G48" s="779"/>
      <c r="H48" s="322" t="s">
        <v>1089</v>
      </c>
      <c r="I48" s="366">
        <v>30</v>
      </c>
      <c r="J48" s="366">
        <v>30</v>
      </c>
      <c r="K48" s="366">
        <v>30</v>
      </c>
      <c r="L48" s="366">
        <v>30</v>
      </c>
      <c r="M48" s="366">
        <v>30</v>
      </c>
      <c r="N48" s="366">
        <v>30</v>
      </c>
      <c r="O48" s="366">
        <v>30</v>
      </c>
      <c r="P48" s="366">
        <v>30</v>
      </c>
      <c r="Q48" s="366">
        <v>30</v>
      </c>
      <c r="R48" s="366">
        <v>30</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4.5" outlineLevel="1" x14ac:dyDescent="0.35">
      <c r="A49" s="238"/>
      <c r="B49" s="239"/>
      <c r="C49" s="249"/>
      <c r="D49" s="249"/>
      <c r="E49" s="249"/>
      <c r="F49" s="257"/>
      <c r="G49" s="261"/>
      <c r="H49" s="322" t="s">
        <v>77</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4.5" outlineLevel="1" x14ac:dyDescent="0.35">
      <c r="A50" s="238"/>
      <c r="B50" s="239"/>
      <c r="C50" s="249"/>
      <c r="D50" s="249"/>
      <c r="E50" s="249"/>
      <c r="F50" s="257"/>
      <c r="G50" s="261"/>
      <c r="H50" s="322" t="s">
        <v>74</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4.5" outlineLevel="1" x14ac:dyDescent="0.35">
      <c r="A51" s="238"/>
      <c r="B51" s="239"/>
      <c r="C51" s="249"/>
      <c r="D51" s="249"/>
      <c r="E51" s="249"/>
      <c r="F51" s="257"/>
      <c r="G51" s="261"/>
      <c r="H51" s="322" t="s">
        <v>82</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4.5" outlineLevel="1" x14ac:dyDescent="0.35">
      <c r="A52" s="238"/>
      <c r="B52" s="239"/>
      <c r="C52" s="249"/>
      <c r="D52" s="249"/>
      <c r="E52" s="249"/>
      <c r="F52" s="257"/>
      <c r="G52" s="261"/>
      <c r="H52" s="322" t="s">
        <v>83</v>
      </c>
      <c r="I52" s="366">
        <v>25</v>
      </c>
      <c r="J52" s="366">
        <v>25</v>
      </c>
      <c r="K52" s="366">
        <v>25</v>
      </c>
      <c r="L52" s="366">
        <v>25</v>
      </c>
      <c r="M52" s="366">
        <v>25</v>
      </c>
      <c r="N52" s="366">
        <v>25</v>
      </c>
      <c r="O52" s="366">
        <v>25</v>
      </c>
      <c r="P52" s="366">
        <v>25</v>
      </c>
      <c r="Q52" s="366">
        <v>25</v>
      </c>
      <c r="R52" s="366">
        <v>25</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4.5" outlineLevel="1" x14ac:dyDescent="0.35">
      <c r="A53" s="238"/>
      <c r="B53" s="239"/>
      <c r="C53" s="249"/>
      <c r="D53" s="249"/>
      <c r="E53" s="249"/>
      <c r="F53" s="257"/>
      <c r="G53" s="261"/>
      <c r="H53" s="322" t="s">
        <v>84</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4.5" outlineLevel="1" x14ac:dyDescent="0.35">
      <c r="A54" s="238"/>
      <c r="B54" s="239"/>
      <c r="C54" s="249"/>
      <c r="D54" s="249"/>
      <c r="E54" s="249"/>
      <c r="F54" s="257"/>
      <c r="G54" s="261"/>
      <c r="H54" s="322"/>
      <c r="I54" s="322"/>
      <c r="J54" s="322"/>
      <c r="K54" s="322"/>
      <c r="L54" s="322"/>
      <c r="M54" s="322"/>
      <c r="N54" s="322"/>
      <c r="O54" s="322"/>
      <c r="P54" s="322"/>
      <c r="Q54" s="322"/>
      <c r="R54" s="322"/>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ht="14.5" outlineLevel="1" x14ac:dyDescent="0.35">
      <c r="A55" s="5"/>
      <c r="B55" s="6"/>
      <c r="C55" s="17"/>
      <c r="D55" s="17"/>
      <c r="E55" s="17"/>
      <c r="F55" s="26"/>
      <c r="G55" s="34"/>
      <c r="H55" s="35"/>
      <c r="I55" s="35"/>
      <c r="J55" s="35"/>
      <c r="K55" s="68"/>
      <c r="L55" s="68"/>
      <c r="M55" s="68"/>
      <c r="N55" s="35"/>
      <c r="O55" s="35"/>
      <c r="P55" s="35"/>
      <c r="Q55" s="35"/>
      <c r="R55" s="35"/>
      <c r="S55" s="35"/>
      <c r="T55" s="35"/>
      <c r="U55" s="35"/>
      <c r="V55" s="35"/>
      <c r="W55" s="16"/>
      <c r="X55" s="7"/>
      <c r="Y55" s="7"/>
      <c r="Z55" s="7"/>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ht="14.5" outlineLevel="1" x14ac:dyDescent="0.35">
      <c r="A56" s="5"/>
      <c r="B56" s="6"/>
      <c r="C56" s="17"/>
      <c r="D56" s="17"/>
      <c r="E56" s="17"/>
      <c r="F56" s="26"/>
      <c r="G56" s="324" t="s">
        <v>298</v>
      </c>
      <c r="H56" s="35"/>
      <c r="I56" s="35"/>
      <c r="J56" s="35"/>
      <c r="K56" s="68"/>
      <c r="L56" s="68"/>
      <c r="M56" s="68"/>
      <c r="N56" s="35"/>
      <c r="O56" s="35"/>
      <c r="P56" s="35"/>
      <c r="Q56" s="35"/>
      <c r="R56" s="35"/>
      <c r="S56" s="35"/>
      <c r="T56" s="35"/>
      <c r="U56" s="35"/>
      <c r="V56" s="35"/>
      <c r="W56" s="16"/>
      <c r="X56" s="7"/>
      <c r="Y56" s="7"/>
      <c r="Z56" s="7"/>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ht="14.5" outlineLevel="1" x14ac:dyDescent="0.35">
      <c r="A57" s="5"/>
      <c r="B57" s="6"/>
      <c r="C57" s="17"/>
      <c r="D57" s="17"/>
      <c r="E57" s="17"/>
      <c r="F57" s="26"/>
      <c r="G57" s="34"/>
      <c r="H57" s="322" t="s">
        <v>115</v>
      </c>
      <c r="I57" s="322" t="s">
        <v>933</v>
      </c>
      <c r="J57" s="35" t="s">
        <v>460</v>
      </c>
      <c r="K57" s="68" t="s">
        <v>899</v>
      </c>
      <c r="L57" s="68" t="s">
        <v>900</v>
      </c>
      <c r="M57" s="68" t="s">
        <v>901</v>
      </c>
      <c r="N57" s="35" t="s">
        <v>902</v>
      </c>
      <c r="O57" s="35" t="s">
        <v>903</v>
      </c>
      <c r="P57" s="35" t="s">
        <v>904</v>
      </c>
      <c r="Q57" s="35" t="s">
        <v>905</v>
      </c>
      <c r="R57" s="35" t="s">
        <v>906</v>
      </c>
      <c r="S57" s="35"/>
      <c r="T57" s="35"/>
      <c r="U57" s="35"/>
      <c r="V57" s="35"/>
      <c r="W57" s="16"/>
      <c r="X57" s="7"/>
      <c r="Y57" s="7"/>
      <c r="Z57" s="7"/>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ht="14.5" outlineLevel="1" x14ac:dyDescent="0.35">
      <c r="A58" s="5"/>
      <c r="B58" s="6"/>
      <c r="C58" s="17"/>
      <c r="D58" s="17"/>
      <c r="E58" s="17"/>
      <c r="F58" s="26"/>
      <c r="G58" s="34"/>
      <c r="H58" s="322" t="s">
        <v>73</v>
      </c>
      <c r="I58" s="367">
        <v>43804</v>
      </c>
      <c r="J58" s="367">
        <v>43804</v>
      </c>
      <c r="K58" s="367">
        <v>43804</v>
      </c>
      <c r="L58" s="367">
        <v>43804</v>
      </c>
      <c r="M58" s="367">
        <v>43804</v>
      </c>
      <c r="N58" s="367">
        <v>43804</v>
      </c>
      <c r="O58" s="367">
        <v>43804</v>
      </c>
      <c r="P58" s="367">
        <v>43804</v>
      </c>
      <c r="Q58" s="367">
        <v>43804</v>
      </c>
      <c r="R58" s="367">
        <v>43804</v>
      </c>
      <c r="S58" s="35"/>
      <c r="T58" s="35"/>
      <c r="U58" s="35"/>
      <c r="V58" s="35"/>
      <c r="W58" s="16"/>
      <c r="X58" s="7"/>
      <c r="Y58" s="7"/>
      <c r="Z58" s="7"/>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65" customFormat="1" ht="14.5" outlineLevel="1" x14ac:dyDescent="0.35">
      <c r="A59" s="769"/>
      <c r="B59" s="766"/>
      <c r="C59" s="778"/>
      <c r="D59" s="778"/>
      <c r="E59" s="778"/>
      <c r="F59" s="782"/>
      <c r="G59" s="779"/>
      <c r="H59" s="322" t="s">
        <v>1085</v>
      </c>
      <c r="I59" s="367">
        <v>43804</v>
      </c>
      <c r="J59" s="367">
        <v>43804</v>
      </c>
      <c r="K59" s="367">
        <v>43804</v>
      </c>
      <c r="L59" s="367">
        <v>43804</v>
      </c>
      <c r="M59" s="367">
        <v>43804</v>
      </c>
      <c r="N59" s="367">
        <v>43804</v>
      </c>
      <c r="O59" s="367">
        <v>43804</v>
      </c>
      <c r="P59" s="367">
        <v>43804</v>
      </c>
      <c r="Q59" s="367">
        <v>43804</v>
      </c>
      <c r="R59" s="367">
        <v>43804</v>
      </c>
      <c r="S59" s="322"/>
      <c r="T59" s="322"/>
      <c r="U59" s="322"/>
      <c r="V59" s="322"/>
      <c r="W59" s="773"/>
      <c r="X59" s="768"/>
      <c r="Y59" s="768"/>
      <c r="Z59" s="768"/>
      <c r="AA59" s="768"/>
      <c r="AB59" s="768"/>
      <c r="AC59" s="768"/>
      <c r="AD59" s="768"/>
      <c r="AE59" s="768"/>
      <c r="AF59" s="768"/>
      <c r="AG59" s="768"/>
      <c r="AH59" s="768"/>
      <c r="AI59" s="768"/>
      <c r="AJ59" s="768"/>
      <c r="AK59" s="768"/>
      <c r="AL59" s="768"/>
      <c r="AM59" s="768"/>
      <c r="AN59" s="768"/>
      <c r="AO59" s="768"/>
      <c r="AP59" s="768"/>
      <c r="AQ59" s="768"/>
      <c r="AR59" s="768"/>
      <c r="AS59" s="768"/>
      <c r="AT59" s="768"/>
      <c r="AU59" s="768"/>
      <c r="AV59" s="768"/>
      <c r="AW59" s="768"/>
      <c r="AX59" s="768"/>
      <c r="AY59" s="768"/>
      <c r="AZ59" s="768"/>
      <c r="BA59" s="768"/>
      <c r="BB59" s="768"/>
      <c r="BC59" s="768"/>
      <c r="BD59" s="768"/>
      <c r="BE59" s="768"/>
      <c r="BF59" s="768"/>
      <c r="BG59" s="768"/>
      <c r="BH59" s="768"/>
      <c r="BI59" s="768"/>
      <c r="BJ59" s="768"/>
      <c r="BK59" s="768"/>
      <c r="BL59" s="768"/>
      <c r="BM59" s="768"/>
      <c r="BN59" s="768"/>
      <c r="BO59" s="768"/>
      <c r="BP59" s="768"/>
    </row>
    <row r="60" spans="1:68" ht="14.5" outlineLevel="1" x14ac:dyDescent="0.35">
      <c r="A60" s="5"/>
      <c r="B60" s="6"/>
      <c r="C60" s="17"/>
      <c r="D60" s="17"/>
      <c r="E60" s="17"/>
      <c r="F60" s="26"/>
      <c r="G60" s="34"/>
      <c r="H60" s="322" t="s">
        <v>76</v>
      </c>
      <c r="I60" s="367">
        <v>43804</v>
      </c>
      <c r="J60" s="367">
        <v>43804</v>
      </c>
      <c r="K60" s="367">
        <v>43804</v>
      </c>
      <c r="L60" s="367">
        <v>43804</v>
      </c>
      <c r="M60" s="367">
        <v>43804</v>
      </c>
      <c r="N60" s="367">
        <v>43804</v>
      </c>
      <c r="O60" s="367">
        <v>43804</v>
      </c>
      <c r="P60" s="367">
        <v>43804</v>
      </c>
      <c r="Q60" s="367">
        <v>43804</v>
      </c>
      <c r="R60" s="367">
        <v>43804</v>
      </c>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65" customFormat="1" ht="14.5" outlineLevel="1" x14ac:dyDescent="0.35">
      <c r="A61" s="769"/>
      <c r="B61" s="766"/>
      <c r="C61" s="778"/>
      <c r="D61" s="778"/>
      <c r="E61" s="778"/>
      <c r="F61" s="782"/>
      <c r="G61" s="779"/>
      <c r="H61" s="322" t="s">
        <v>1086</v>
      </c>
      <c r="I61" s="367">
        <v>43804</v>
      </c>
      <c r="J61" s="367">
        <v>43804</v>
      </c>
      <c r="K61" s="367">
        <v>43804</v>
      </c>
      <c r="L61" s="367">
        <v>43804</v>
      </c>
      <c r="M61" s="367">
        <v>43804</v>
      </c>
      <c r="N61" s="367">
        <v>43804</v>
      </c>
      <c r="O61" s="367">
        <v>43804</v>
      </c>
      <c r="P61" s="367">
        <v>43804</v>
      </c>
      <c r="Q61" s="367">
        <v>43804</v>
      </c>
      <c r="R61" s="367">
        <v>43804</v>
      </c>
      <c r="S61" s="322"/>
      <c r="T61" s="322"/>
      <c r="U61" s="322"/>
      <c r="V61" s="322"/>
      <c r="W61" s="773"/>
      <c r="X61" s="768"/>
      <c r="Y61" s="768"/>
      <c r="Z61" s="768"/>
      <c r="AA61" s="768"/>
      <c r="AB61" s="768"/>
      <c r="AC61" s="768"/>
      <c r="AD61" s="768"/>
      <c r="AE61" s="768"/>
      <c r="AF61" s="768"/>
      <c r="AG61" s="768"/>
      <c r="AH61" s="768"/>
      <c r="AI61" s="768"/>
      <c r="AJ61" s="768"/>
      <c r="AK61" s="768"/>
      <c r="AL61" s="768"/>
      <c r="AM61" s="768"/>
      <c r="AN61" s="768"/>
      <c r="AO61" s="768"/>
      <c r="AP61" s="768"/>
      <c r="AQ61" s="768"/>
      <c r="AR61" s="768"/>
      <c r="AS61" s="768"/>
      <c r="AT61" s="768"/>
      <c r="AU61" s="768"/>
      <c r="AV61" s="768"/>
      <c r="AW61" s="768"/>
      <c r="AX61" s="768"/>
      <c r="AY61" s="768"/>
      <c r="AZ61" s="768"/>
      <c r="BA61" s="768"/>
      <c r="BB61" s="768"/>
      <c r="BC61" s="768"/>
      <c r="BD61" s="768"/>
      <c r="BE61" s="768"/>
      <c r="BF61" s="768"/>
      <c r="BG61" s="768"/>
      <c r="BH61" s="768"/>
      <c r="BI61" s="768"/>
      <c r="BJ61" s="768"/>
      <c r="BK61" s="768"/>
      <c r="BL61" s="768"/>
      <c r="BM61" s="768"/>
      <c r="BN61" s="768"/>
      <c r="BO61" s="768"/>
      <c r="BP61" s="768"/>
    </row>
    <row r="62" spans="1:68" ht="14.5" outlineLevel="1" x14ac:dyDescent="0.35">
      <c r="A62" s="5"/>
      <c r="B62" s="6"/>
      <c r="C62" s="17"/>
      <c r="D62" s="17"/>
      <c r="E62" s="17"/>
      <c r="F62" s="26"/>
      <c r="G62" s="34"/>
      <c r="H62" s="322" t="s">
        <v>75</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4.5" outlineLevel="1" x14ac:dyDescent="0.35">
      <c r="A63" s="769"/>
      <c r="B63" s="766"/>
      <c r="C63" s="778"/>
      <c r="D63" s="778"/>
      <c r="E63" s="778"/>
      <c r="F63" s="782"/>
      <c r="G63" s="779"/>
      <c r="H63" s="322" t="s">
        <v>1087</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4.5" outlineLevel="1" x14ac:dyDescent="0.35">
      <c r="A64" s="5"/>
      <c r="B64" s="6"/>
      <c r="C64" s="17"/>
      <c r="D64" s="17"/>
      <c r="E64" s="17"/>
      <c r="F64" s="26"/>
      <c r="G64" s="34"/>
      <c r="H64" s="322" t="s">
        <v>78</v>
      </c>
      <c r="I64" s="367">
        <v>43794</v>
      </c>
      <c r="J64" s="367">
        <v>43794</v>
      </c>
      <c r="K64" s="367">
        <v>43794</v>
      </c>
      <c r="L64" s="367">
        <v>43794</v>
      </c>
      <c r="M64" s="367">
        <v>43794</v>
      </c>
      <c r="N64" s="367">
        <v>43794</v>
      </c>
      <c r="O64" s="367">
        <v>43794</v>
      </c>
      <c r="P64" s="367">
        <v>43794</v>
      </c>
      <c r="Q64" s="367">
        <v>43794</v>
      </c>
      <c r="R64" s="367">
        <v>43794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4.5" outlineLevel="1" x14ac:dyDescent="0.35">
      <c r="A65" s="769"/>
      <c r="B65" s="766"/>
      <c r="C65" s="778"/>
      <c r="D65" s="778"/>
      <c r="E65" s="778"/>
      <c r="F65" s="782"/>
      <c r="G65" s="779"/>
      <c r="H65" s="322" t="s">
        <v>250</v>
      </c>
      <c r="I65" s="367">
        <v>43794</v>
      </c>
      <c r="J65" s="367">
        <v>43794</v>
      </c>
      <c r="K65" s="367">
        <v>43794</v>
      </c>
      <c r="L65" s="367">
        <v>43794</v>
      </c>
      <c r="M65" s="367">
        <v>43794</v>
      </c>
      <c r="N65" s="367">
        <v>43794</v>
      </c>
      <c r="O65" s="367">
        <v>43794</v>
      </c>
      <c r="P65" s="367">
        <v>43794</v>
      </c>
      <c r="Q65" s="367">
        <v>43794</v>
      </c>
      <c r="R65" s="367">
        <v>43794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4.5" outlineLevel="1" x14ac:dyDescent="0.35">
      <c r="A66" s="5"/>
      <c r="B66" s="6"/>
      <c r="C66" s="17"/>
      <c r="D66" s="17"/>
      <c r="E66" s="17"/>
      <c r="F66" s="26"/>
      <c r="G66" s="34"/>
      <c r="H66" s="322" t="s">
        <v>81</v>
      </c>
      <c r="I66" s="367">
        <v>43794</v>
      </c>
      <c r="J66" s="367">
        <v>43794</v>
      </c>
      <c r="K66" s="367">
        <v>43794</v>
      </c>
      <c r="L66" s="367">
        <v>43794</v>
      </c>
      <c r="M66" s="367">
        <v>43794</v>
      </c>
      <c r="N66" s="367">
        <v>43794</v>
      </c>
      <c r="O66" s="367">
        <v>43794</v>
      </c>
      <c r="P66" s="367">
        <v>43794</v>
      </c>
      <c r="Q66" s="367">
        <v>43794</v>
      </c>
      <c r="R66" s="367">
        <v>43794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4.5" outlineLevel="1" x14ac:dyDescent="0.35">
      <c r="A67" s="769"/>
      <c r="B67" s="766"/>
      <c r="C67" s="778"/>
      <c r="D67" s="778"/>
      <c r="E67" s="778"/>
      <c r="F67" s="782"/>
      <c r="G67" s="779"/>
      <c r="H67" s="322" t="s">
        <v>1088</v>
      </c>
      <c r="I67" s="367">
        <v>43794</v>
      </c>
      <c r="J67" s="367">
        <v>43794</v>
      </c>
      <c r="K67" s="367">
        <v>43794</v>
      </c>
      <c r="L67" s="367">
        <v>43794</v>
      </c>
      <c r="M67" s="367">
        <v>43794</v>
      </c>
      <c r="N67" s="367">
        <v>43794</v>
      </c>
      <c r="O67" s="367">
        <v>43794</v>
      </c>
      <c r="P67" s="367">
        <v>43794</v>
      </c>
      <c r="Q67" s="367">
        <v>43794</v>
      </c>
      <c r="R67" s="367">
        <v>43794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4.5" outlineLevel="1" x14ac:dyDescent="0.35">
      <c r="A68" s="5"/>
      <c r="B68" s="6"/>
      <c r="C68" s="17"/>
      <c r="D68" s="17"/>
      <c r="E68" s="17"/>
      <c r="F68" s="26"/>
      <c r="G68" s="34"/>
      <c r="H68" s="322" t="s">
        <v>72</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4.5" outlineLevel="1" x14ac:dyDescent="0.35">
      <c r="A69" s="769"/>
      <c r="B69" s="766"/>
      <c r="C69" s="778"/>
      <c r="D69" s="778"/>
      <c r="E69" s="778"/>
      <c r="F69" s="782"/>
      <c r="G69" s="779"/>
      <c r="H69" s="322" t="s">
        <v>1089</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4.5" outlineLevel="1" x14ac:dyDescent="0.35">
      <c r="A70" s="5"/>
      <c r="B70" s="6"/>
      <c r="C70" s="17"/>
      <c r="D70" s="17"/>
      <c r="E70" s="17"/>
      <c r="F70" s="26"/>
      <c r="G70" s="34"/>
      <c r="H70" s="322" t="s">
        <v>77</v>
      </c>
      <c r="I70" s="367">
        <v>43804</v>
      </c>
      <c r="J70" s="367">
        <v>43804</v>
      </c>
      <c r="K70" s="367">
        <v>43804</v>
      </c>
      <c r="L70" s="367">
        <v>43804</v>
      </c>
      <c r="M70" s="367">
        <v>43804</v>
      </c>
      <c r="N70" s="367">
        <v>43804</v>
      </c>
      <c r="O70" s="367">
        <v>43804</v>
      </c>
      <c r="P70" s="367">
        <v>43804</v>
      </c>
      <c r="Q70" s="367">
        <v>43804</v>
      </c>
      <c r="R70" s="367">
        <v>43804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4.5" outlineLevel="1" x14ac:dyDescent="0.35">
      <c r="A71" s="5"/>
      <c r="B71" s="6"/>
      <c r="C71" s="17"/>
      <c r="D71" s="17"/>
      <c r="E71" s="17"/>
      <c r="F71" s="26"/>
      <c r="G71" s="34"/>
      <c r="H71" s="322" t="s">
        <v>74</v>
      </c>
      <c r="I71" s="367">
        <v>43804</v>
      </c>
      <c r="J71" s="367">
        <v>43804</v>
      </c>
      <c r="K71" s="367">
        <v>43804</v>
      </c>
      <c r="L71" s="367">
        <v>43804</v>
      </c>
      <c r="M71" s="367">
        <v>43804</v>
      </c>
      <c r="N71" s="367">
        <v>43804</v>
      </c>
      <c r="O71" s="367">
        <v>43804</v>
      </c>
      <c r="P71" s="367">
        <v>43804</v>
      </c>
      <c r="Q71" s="367">
        <v>43804</v>
      </c>
      <c r="R71" s="367">
        <v>43804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4.5" outlineLevel="1" x14ac:dyDescent="0.35">
      <c r="A72" s="5"/>
      <c r="B72" s="6"/>
      <c r="C72" s="17"/>
      <c r="D72" s="17"/>
      <c r="E72" s="17"/>
      <c r="F72" s="26"/>
      <c r="G72" s="34"/>
      <c r="H72" s="322" t="s">
        <v>82</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4.5" outlineLevel="1" x14ac:dyDescent="0.35">
      <c r="A73" s="5"/>
      <c r="B73" s="6"/>
      <c r="C73" s="17"/>
      <c r="D73" s="17"/>
      <c r="E73" s="17"/>
      <c r="F73" s="26"/>
      <c r="G73" s="34"/>
      <c r="H73" s="322" t="s">
        <v>83</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4.5" outlineLevel="1" x14ac:dyDescent="0.35">
      <c r="A74" s="5"/>
      <c r="B74" s="6"/>
      <c r="C74" s="17"/>
      <c r="D74" s="17"/>
      <c r="E74" s="17"/>
      <c r="F74" s="26"/>
      <c r="G74" s="34"/>
      <c r="H74" s="322" t="s">
        <v>84</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4.5" outlineLevel="1" x14ac:dyDescent="0.35">
      <c r="A75" s="5"/>
      <c r="B75" s="6"/>
      <c r="C75" s="17"/>
      <c r="D75" s="17"/>
      <c r="E75" s="17"/>
      <c r="F75" s="26"/>
      <c r="G75" s="34"/>
      <c r="H75" s="35"/>
      <c r="I75" s="35"/>
      <c r="J75" s="35"/>
      <c r="K75" s="68"/>
      <c r="L75" s="68"/>
      <c r="M75" s="68"/>
      <c r="N75" s="35"/>
      <c r="O75" s="35"/>
      <c r="P75" s="35"/>
      <c r="Q75" s="35"/>
      <c r="R75" s="35"/>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4.5" outlineLevel="1" x14ac:dyDescent="0.35">
      <c r="A76" s="5"/>
      <c r="B76" s="6"/>
      <c r="C76" s="17"/>
      <c r="D76" s="17"/>
      <c r="E76" s="17"/>
      <c r="F76" s="26"/>
      <c r="G76" s="34"/>
      <c r="H76" s="35" t="s">
        <v>251</v>
      </c>
      <c r="I76" s="367">
        <v>43770</v>
      </c>
      <c r="J76" s="35"/>
      <c r="K76" s="68"/>
      <c r="L76" s="68"/>
      <c r="M76" s="68"/>
      <c r="N76" s="35"/>
      <c r="O76" s="35"/>
      <c r="P76" s="35"/>
      <c r="Q76" s="35"/>
      <c r="R76" s="35"/>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4.5" outlineLevel="1" x14ac:dyDescent="0.3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4.5" outlineLevel="1" x14ac:dyDescent="0.35">
      <c r="A78" s="5"/>
      <c r="B78" s="6"/>
      <c r="C78" s="17"/>
      <c r="D78" s="17"/>
      <c r="E78" s="17"/>
      <c r="F78" s="26"/>
      <c r="G78" s="34"/>
      <c r="H78" s="35" t="s">
        <v>252</v>
      </c>
      <c r="I78" s="366">
        <v>15</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4.5" outlineLevel="1" x14ac:dyDescent="0.3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4.5" outlineLevel="1" x14ac:dyDescent="0.35">
      <c r="A80" s="5"/>
      <c r="B80" s="6"/>
      <c r="C80" s="17"/>
      <c r="D80" s="17"/>
      <c r="E80" s="17"/>
      <c r="F80" s="26"/>
      <c r="G80" s="677" t="s">
        <v>263</v>
      </c>
      <c r="I80" s="35"/>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3.4" customHeight="1" outlineLevel="1" x14ac:dyDescent="0.35">
      <c r="A81" s="5"/>
      <c r="B81" s="6"/>
      <c r="C81" s="17"/>
      <c r="D81" s="17"/>
      <c r="E81" s="17"/>
      <c r="F81" s="26"/>
      <c r="G81" s="34"/>
      <c r="H81" s="35" t="s">
        <v>264</v>
      </c>
      <c r="I81" s="366">
        <v>7</v>
      </c>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4.5" outlineLevel="1" x14ac:dyDescent="0.3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5.15" customHeight="1" outlineLevel="1" x14ac:dyDescent="0.35">
      <c r="A83" s="5"/>
      <c r="B83" s="6"/>
      <c r="C83" s="17"/>
      <c r="D83" s="17"/>
      <c r="E83" s="17"/>
      <c r="F83" s="36"/>
      <c r="G83" s="37"/>
      <c r="H83" s="37"/>
      <c r="I83" s="37"/>
      <c r="J83" s="38"/>
      <c r="K83" s="38"/>
      <c r="L83" s="38"/>
      <c r="M83" s="38"/>
      <c r="N83" s="38"/>
      <c r="O83" s="38"/>
      <c r="P83" s="38"/>
      <c r="Q83" s="38"/>
      <c r="R83" s="38"/>
      <c r="S83" s="38"/>
      <c r="T83" s="38"/>
      <c r="U83" s="38"/>
      <c r="V83" s="30"/>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25" customHeight="1" outlineLevel="1" x14ac:dyDescent="0.35">
      <c r="A84" s="5"/>
      <c r="B84" s="6"/>
      <c r="C84" s="39"/>
      <c r="D84" s="39"/>
      <c r="E84" s="39"/>
      <c r="F84" s="39"/>
      <c r="G84" s="40" t="str">
        <f>G23</f>
        <v>General info</v>
      </c>
      <c r="H84" s="39"/>
      <c r="I84" s="39"/>
      <c r="J84" s="39"/>
      <c r="K84" s="39"/>
      <c r="L84" s="39"/>
      <c r="M84" s="39"/>
      <c r="N84" s="39"/>
      <c r="O84" s="39"/>
      <c r="P84" s="39"/>
      <c r="Q84" s="39"/>
      <c r="R84" s="39"/>
      <c r="S84" s="39"/>
      <c r="T84" s="39"/>
      <c r="U84" s="39"/>
      <c r="V84" s="39"/>
      <c r="W84" s="41" t="s">
        <v>24</v>
      </c>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2" customHeight="1" outlineLevel="1" x14ac:dyDescent="0.35">
      <c r="A85" s="5"/>
      <c r="B85" s="6"/>
      <c r="C85" s="6"/>
      <c r="D85" s="6"/>
      <c r="E85" s="6"/>
      <c r="F85" s="7"/>
      <c r="G85" s="7"/>
      <c r="H85" s="7"/>
      <c r="I85" s="7"/>
      <c r="J85" s="7"/>
      <c r="K85" s="7"/>
      <c r="L85" s="7"/>
      <c r="M85" s="7"/>
      <c r="N85" s="7"/>
      <c r="O85" s="7"/>
      <c r="P85" s="7"/>
      <c r="Q85" s="7"/>
      <c r="R85" s="7"/>
      <c r="S85" s="7"/>
      <c r="T85" s="7"/>
      <c r="U85" s="7"/>
      <c r="V85" s="7"/>
      <c r="W85" s="7"/>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c r="BQ85" s="7"/>
      <c r="BR85" s="7"/>
      <c r="BS85" s="7"/>
      <c r="BT85" s="7"/>
      <c r="BU85" s="7"/>
      <c r="BV85" s="7"/>
      <c r="BW85" s="7"/>
      <c r="BX85" s="7"/>
      <c r="BY85" s="7"/>
      <c r="BZ85" s="7"/>
      <c r="CA85" s="7"/>
      <c r="CB85" s="7"/>
      <c r="CC85" s="7"/>
      <c r="CD85" s="7"/>
      <c r="CE85" s="7"/>
      <c r="CF85" s="7"/>
    </row>
    <row r="86" spans="1:84" ht="12" customHeight="1" outlineLevel="1" x14ac:dyDescent="0.35">
      <c r="A86" s="5"/>
      <c r="B86" s="6"/>
      <c r="C86" s="6"/>
      <c r="D86" s="6"/>
      <c r="E86" s="6"/>
      <c r="F86" s="6"/>
      <c r="G86" s="6"/>
      <c r="H86" s="7"/>
      <c r="I86" s="7"/>
      <c r="J86" s="7"/>
      <c r="K86" s="7"/>
      <c r="L86" s="7"/>
      <c r="M86" s="240"/>
      <c r="N86" s="240"/>
      <c r="O86" s="240"/>
      <c r="P86" s="7"/>
      <c r="Q86" s="7"/>
      <c r="R86" s="7"/>
      <c r="S86" s="7"/>
      <c r="T86" s="7"/>
      <c r="U86" s="7"/>
      <c r="V86" s="7"/>
      <c r="W86" s="7"/>
      <c r="X86" s="6"/>
      <c r="Y86" s="6"/>
      <c r="Z86" s="6"/>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15" customHeight="1" outlineLevel="1" thickBot="1" x14ac:dyDescent="0.4">
      <c r="A87" s="5"/>
      <c r="B87" s="6"/>
      <c r="C87" s="6"/>
      <c r="D87" s="6"/>
      <c r="E87" s="6"/>
      <c r="F87" s="6"/>
      <c r="G87" s="6"/>
      <c r="H87" s="7"/>
      <c r="I87" s="7"/>
      <c r="J87" s="7"/>
      <c r="K87" s="7"/>
      <c r="L87" s="7"/>
      <c r="M87" s="240"/>
      <c r="N87" s="240"/>
      <c r="O87" s="240"/>
      <c r="P87" s="7"/>
      <c r="Q87" s="7"/>
      <c r="R87" s="7"/>
      <c r="S87" s="7"/>
      <c r="T87" s="7"/>
      <c r="U87" s="7"/>
      <c r="V87" s="7"/>
      <c r="W87" s="7"/>
      <c r="X87" s="6"/>
      <c r="Y87" s="6"/>
      <c r="Z87" s="6"/>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5.15" customHeight="1" outlineLevel="1" x14ac:dyDescent="0.35">
      <c r="A88" s="5"/>
      <c r="B88" s="6"/>
      <c r="C88" s="9" t="s">
        <v>0</v>
      </c>
      <c r="D88" s="9"/>
      <c r="E88" s="9"/>
      <c r="F88" s="9"/>
      <c r="G88" s="9"/>
      <c r="H88" s="9"/>
      <c r="I88" s="9"/>
      <c r="J88" s="9"/>
      <c r="K88" s="10"/>
      <c r="L88" s="10"/>
      <c r="M88" s="242"/>
      <c r="N88" s="242"/>
      <c r="O88" s="242"/>
      <c r="P88" s="10"/>
      <c r="Q88" s="10"/>
      <c r="R88" s="10"/>
      <c r="S88" s="10"/>
      <c r="T88" s="10"/>
      <c r="U88" s="10"/>
      <c r="V88" s="10"/>
      <c r="W88" s="11"/>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35">
      <c r="A89" s="5"/>
      <c r="B89" s="6"/>
      <c r="C89" s="12"/>
      <c r="D89" s="12"/>
      <c r="E89" s="12" t="s">
        <v>1</v>
      </c>
      <c r="F89" s="13"/>
      <c r="G89" s="14" t="s">
        <v>62</v>
      </c>
      <c r="H89" s="13"/>
      <c r="I89" s="13"/>
      <c r="J89" s="13"/>
      <c r="K89" s="13"/>
      <c r="L89" s="13"/>
      <c r="M89" s="245"/>
      <c r="N89" s="245"/>
      <c r="O89" s="245"/>
      <c r="P89" s="13"/>
      <c r="Q89" s="13"/>
      <c r="R89" s="13"/>
      <c r="S89" s="15"/>
      <c r="T89" s="13"/>
      <c r="U89" s="15"/>
      <c r="V89" s="1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35">
      <c r="A90" s="5"/>
      <c r="B90" s="6"/>
      <c r="C90" s="12"/>
      <c r="D90" s="12"/>
      <c r="E90" s="17"/>
      <c r="F90" s="13"/>
      <c r="G90" s="18"/>
      <c r="H90" s="13" t="s">
        <v>26</v>
      </c>
      <c r="I90" s="13"/>
      <c r="J90" s="13"/>
      <c r="K90" s="13"/>
      <c r="L90" s="13"/>
      <c r="M90" s="245"/>
      <c r="N90" s="245"/>
      <c r="O90" s="245"/>
      <c r="P90" s="13"/>
      <c r="Q90" s="13"/>
      <c r="R90" s="13"/>
      <c r="S90" s="15"/>
      <c r="T90" s="19"/>
      <c r="U90" s="15"/>
      <c r="V90" s="15"/>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35">
      <c r="A91" s="5"/>
      <c r="B91" s="6"/>
      <c r="C91" s="17"/>
      <c r="D91" s="12"/>
      <c r="E91" s="17"/>
      <c r="F91" s="13"/>
      <c r="G91" s="13" t="s">
        <v>2</v>
      </c>
      <c r="H91" s="13"/>
      <c r="I91" s="13"/>
      <c r="J91" s="13"/>
      <c r="K91" s="13"/>
      <c r="L91" s="13"/>
      <c r="M91" s="245"/>
      <c r="N91" s="245"/>
      <c r="O91" s="245"/>
      <c r="P91" s="13"/>
      <c r="Q91" s="13"/>
      <c r="R91" s="13"/>
      <c r="S91" s="15"/>
      <c r="T91" s="19"/>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35">
      <c r="A92" s="5"/>
      <c r="B92" s="6"/>
      <c r="C92" s="20">
        <v>0</v>
      </c>
      <c r="D92" s="12"/>
      <c r="E92" s="17"/>
      <c r="F92" s="13"/>
      <c r="G92" s="21"/>
      <c r="H92" s="13"/>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35">
      <c r="A93" s="5"/>
      <c r="B93" s="6"/>
      <c r="C93" s="17"/>
      <c r="D93" s="17"/>
      <c r="E93" s="17"/>
      <c r="F93" s="17"/>
      <c r="G93" s="17"/>
      <c r="H93" s="17"/>
      <c r="I93" s="17"/>
      <c r="J93" s="22"/>
      <c r="K93" s="22"/>
      <c r="L93" s="22"/>
      <c r="M93" s="819"/>
      <c r="N93" s="819"/>
      <c r="O93" s="819"/>
      <c r="P93" s="22"/>
      <c r="Q93" s="22"/>
      <c r="R93" s="22"/>
      <c r="S93" s="22"/>
      <c r="T93" s="22"/>
      <c r="U93" s="22"/>
      <c r="V93" s="22"/>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35">
      <c r="A94" s="5"/>
      <c r="B94" s="6"/>
      <c r="C94" s="17"/>
      <c r="D94" s="17"/>
      <c r="E94" s="17"/>
      <c r="F94" s="17"/>
      <c r="G94" s="17"/>
      <c r="H94" s="17"/>
      <c r="I94" s="17"/>
      <c r="J94" s="17"/>
      <c r="K94" s="17"/>
      <c r="L94" s="22"/>
      <c r="M94" s="819"/>
      <c r="N94" s="819"/>
      <c r="O94" s="819"/>
      <c r="P94" s="22"/>
      <c r="Q94" s="22"/>
      <c r="R94" s="22"/>
      <c r="S94" s="22"/>
      <c r="T94" s="22"/>
      <c r="U94" s="22"/>
      <c r="V94" s="22"/>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35">
      <c r="A95" s="5"/>
      <c r="B95" s="6"/>
      <c r="C95" s="17"/>
      <c r="D95" s="17"/>
      <c r="E95" s="17"/>
      <c r="F95" s="17"/>
      <c r="G95" s="17"/>
      <c r="H95" s="17"/>
      <c r="I95" s="17"/>
      <c r="J95" s="17"/>
      <c r="K95" s="17"/>
      <c r="L95" s="17"/>
      <c r="M95" s="249"/>
      <c r="N95" s="249"/>
      <c r="O95" s="249"/>
      <c r="P95" s="17"/>
      <c r="Q95" s="24"/>
      <c r="R95" s="24"/>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35">
      <c r="A96" s="5"/>
      <c r="B96" s="6"/>
      <c r="C96" s="17"/>
      <c r="D96" s="17"/>
      <c r="E96" s="17"/>
      <c r="F96" s="17"/>
      <c r="G96" s="17"/>
      <c r="H96" s="17"/>
      <c r="I96" s="23" t="s">
        <v>446</v>
      </c>
      <c r="J96" s="23" t="s">
        <v>63</v>
      </c>
      <c r="K96" s="23" t="s">
        <v>64</v>
      </c>
      <c r="L96" s="23" t="s">
        <v>65</v>
      </c>
      <c r="M96" s="255" t="s">
        <v>66</v>
      </c>
      <c r="N96" s="255" t="s">
        <v>1003</v>
      </c>
      <c r="O96" s="255" t="s">
        <v>1004</v>
      </c>
      <c r="P96" s="255" t="s">
        <v>1005</v>
      </c>
      <c r="Q96" s="24"/>
      <c r="R96" s="24"/>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4.5" outlineLevel="1" x14ac:dyDescent="0.35">
      <c r="A97" s="5"/>
      <c r="B97" s="6"/>
      <c r="C97" s="17"/>
      <c r="D97" s="17"/>
      <c r="E97" s="17"/>
      <c r="F97" s="26"/>
      <c r="G97" s="34"/>
      <c r="H97" s="27" t="s">
        <v>246</v>
      </c>
      <c r="I97" s="364">
        <v>1</v>
      </c>
      <c r="J97" s="364">
        <v>1</v>
      </c>
      <c r="K97" s="364">
        <v>1</v>
      </c>
      <c r="L97" s="368">
        <v>0.8</v>
      </c>
      <c r="M97" s="368">
        <v>0.8</v>
      </c>
      <c r="N97" s="368">
        <v>0</v>
      </c>
      <c r="O97" s="368">
        <v>0</v>
      </c>
      <c r="P97" s="368">
        <v>0</v>
      </c>
      <c r="Q97" s="35"/>
      <c r="R97" s="35"/>
      <c r="S97" s="35"/>
      <c r="T97" s="35"/>
      <c r="U97" s="35"/>
      <c r="V97" s="3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35">
      <c r="A98" s="5"/>
      <c r="B98" s="6"/>
      <c r="C98" s="17"/>
      <c r="D98" s="17"/>
      <c r="E98" s="17"/>
      <c r="F98" s="33"/>
      <c r="G98" s="34"/>
      <c r="H98" s="33"/>
      <c r="I98" s="33"/>
      <c r="J98" s="33"/>
      <c r="K98" s="33"/>
      <c r="L98" s="33"/>
      <c r="M98" s="265"/>
      <c r="N98" s="265"/>
      <c r="O98" s="265"/>
      <c r="P98" s="33"/>
      <c r="Q98" s="35"/>
      <c r="R98" s="35"/>
      <c r="S98" s="35"/>
      <c r="T98" s="35"/>
      <c r="U98" s="35"/>
      <c r="V98" s="3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35">
      <c r="A99" s="5"/>
      <c r="B99" s="6"/>
      <c r="C99" s="17"/>
      <c r="D99" s="17"/>
      <c r="E99" s="17"/>
      <c r="F99" s="33"/>
      <c r="G99" s="34"/>
      <c r="H99" s="34"/>
      <c r="I99" s="58"/>
      <c r="J99" s="58"/>
      <c r="K99" s="58"/>
      <c r="L99" s="58"/>
      <c r="M99" s="322"/>
      <c r="N99" s="322"/>
      <c r="O99" s="322"/>
      <c r="P99" s="58"/>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5.15" customHeight="1" outlineLevel="1" x14ac:dyDescent="0.35">
      <c r="A100" s="5"/>
      <c r="B100" s="6"/>
      <c r="C100" s="17"/>
      <c r="D100" s="17"/>
      <c r="E100" s="17"/>
      <c r="F100" s="36"/>
      <c r="G100" s="37"/>
      <c r="H100" s="37"/>
      <c r="I100" s="37"/>
      <c r="J100" s="38"/>
      <c r="K100" s="38"/>
      <c r="L100" s="38"/>
      <c r="M100" s="268"/>
      <c r="N100" s="268"/>
      <c r="O100" s="268"/>
      <c r="P100" s="38"/>
      <c r="Q100" s="38"/>
      <c r="R100" s="38"/>
      <c r="S100" s="38"/>
      <c r="T100" s="38"/>
      <c r="U100" s="38"/>
      <c r="V100" s="30"/>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25" customHeight="1" outlineLevel="1" x14ac:dyDescent="0.35">
      <c r="A101" s="5"/>
      <c r="B101" s="6"/>
      <c r="C101" s="39"/>
      <c r="D101" s="39"/>
      <c r="E101" s="39"/>
      <c r="F101" s="39"/>
      <c r="G101" s="40" t="str">
        <f>G89</f>
        <v>Arable Area (Work Wise)</v>
      </c>
      <c r="H101" s="39"/>
      <c r="I101" s="39"/>
      <c r="J101" s="39"/>
      <c r="K101" s="39"/>
      <c r="L101" s="39"/>
      <c r="M101" s="269"/>
      <c r="N101" s="269"/>
      <c r="O101" s="269"/>
      <c r="P101" s="39"/>
      <c r="Q101" s="39"/>
      <c r="R101" s="39"/>
      <c r="S101" s="39"/>
      <c r="T101" s="39"/>
      <c r="U101" s="39"/>
      <c r="V101" s="39"/>
      <c r="W101" s="41" t="s">
        <v>24</v>
      </c>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35">
      <c r="A102" s="5"/>
      <c r="B102" s="6"/>
      <c r="C102" s="6"/>
      <c r="D102" s="6"/>
      <c r="E102" s="6"/>
      <c r="F102" s="7"/>
      <c r="G102" s="7"/>
      <c r="H102" s="7"/>
      <c r="I102" s="7"/>
      <c r="J102" s="7"/>
      <c r="K102" s="7"/>
      <c r="L102" s="7"/>
      <c r="M102" s="240"/>
      <c r="N102" s="240"/>
      <c r="O102" s="240"/>
      <c r="P102" s="7"/>
      <c r="Q102" s="7"/>
      <c r="R102" s="7"/>
      <c r="S102" s="7"/>
      <c r="T102" s="7"/>
      <c r="U102" s="7"/>
      <c r="V102" s="7"/>
      <c r="W102" s="7"/>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7"/>
      <c r="BR102" s="7"/>
      <c r="BS102" s="7"/>
      <c r="BT102" s="7"/>
      <c r="BU102" s="7"/>
      <c r="BV102" s="7"/>
      <c r="BW102" s="7"/>
      <c r="BX102" s="7"/>
      <c r="BY102" s="7"/>
      <c r="BZ102" s="7"/>
      <c r="CA102" s="7"/>
      <c r="CB102" s="7"/>
      <c r="CC102" s="7"/>
      <c r="CD102" s="7"/>
      <c r="CE102" s="7"/>
      <c r="CF102" s="7"/>
    </row>
    <row r="103" spans="1:84" ht="12" customHeight="1" outlineLevel="1" x14ac:dyDescent="0.35">
      <c r="A103" s="5"/>
      <c r="B103" s="6"/>
      <c r="C103" s="6"/>
      <c r="D103" s="6"/>
      <c r="E103" s="6"/>
      <c r="F103" s="6"/>
      <c r="G103" s="6"/>
      <c r="H103" s="7"/>
      <c r="I103" s="7"/>
      <c r="J103" s="7"/>
      <c r="K103" s="7"/>
      <c r="L103" s="7"/>
      <c r="M103" s="7"/>
      <c r="N103" s="7"/>
      <c r="O103" s="7"/>
      <c r="P103" s="7"/>
      <c r="Q103" s="7"/>
      <c r="R103" s="7"/>
      <c r="S103" s="7"/>
      <c r="T103" s="7"/>
      <c r="U103" s="7"/>
      <c r="V103" s="7"/>
      <c r="W103" s="7"/>
      <c r="X103" s="6"/>
      <c r="Y103" s="6"/>
      <c r="Z103" s="6"/>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15" customHeight="1" outlineLevel="1" thickBot="1" x14ac:dyDescent="0.4">
      <c r="A104" s="5"/>
      <c r="B104" s="6"/>
      <c r="C104" s="6"/>
      <c r="D104" s="6"/>
      <c r="E104" s="6"/>
      <c r="F104" s="6"/>
      <c r="G104" s="6"/>
      <c r="H104" s="7"/>
      <c r="I104" s="7"/>
      <c r="J104" s="7"/>
      <c r="K104" s="7"/>
      <c r="L104" s="7"/>
      <c r="M104" s="7"/>
      <c r="N104" s="7"/>
      <c r="O104" s="7"/>
      <c r="P104" s="7"/>
      <c r="Q104" s="7"/>
      <c r="R104" s="7"/>
      <c r="S104" s="7"/>
      <c r="T104" s="7"/>
      <c r="U104" s="7"/>
      <c r="V104" s="7"/>
      <c r="W104" s="7"/>
      <c r="X104" s="6"/>
      <c r="Y104" s="6"/>
      <c r="Z104" s="6"/>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5.15" customHeight="1" outlineLevel="1" x14ac:dyDescent="0.35">
      <c r="A105" s="5"/>
      <c r="B105" s="6"/>
      <c r="C105" s="9" t="s">
        <v>0</v>
      </c>
      <c r="D105" s="9"/>
      <c r="E105" s="9"/>
      <c r="F105" s="9"/>
      <c r="G105" s="9"/>
      <c r="H105" s="9"/>
      <c r="I105" s="9"/>
      <c r="J105" s="9"/>
      <c r="K105" s="10"/>
      <c r="L105" s="10"/>
      <c r="M105" s="10"/>
      <c r="N105" s="10"/>
      <c r="O105" s="10"/>
      <c r="P105" s="10"/>
      <c r="Q105" s="10"/>
      <c r="R105" s="10"/>
      <c r="S105" s="10"/>
      <c r="T105" s="10"/>
      <c r="U105" s="10"/>
      <c r="V105" s="10"/>
      <c r="W105" s="11"/>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35">
      <c r="A106" s="5"/>
      <c r="B106" s="6"/>
      <c r="C106" s="12"/>
      <c r="D106" s="12"/>
      <c r="E106" s="12" t="s">
        <v>1</v>
      </c>
      <c r="F106" s="13"/>
      <c r="G106" s="14" t="s">
        <v>379</v>
      </c>
      <c r="H106" s="13"/>
      <c r="I106" s="13"/>
      <c r="J106" s="13"/>
      <c r="K106" s="13"/>
      <c r="L106" s="13"/>
      <c r="M106" s="13"/>
      <c r="N106" s="13"/>
      <c r="O106" s="13"/>
      <c r="P106" s="13"/>
      <c r="Q106" s="13"/>
      <c r="R106" s="13"/>
      <c r="S106" s="15"/>
      <c r="T106" s="13"/>
      <c r="U106" s="15"/>
      <c r="V106" s="1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35">
      <c r="A107" s="5"/>
      <c r="B107" s="6"/>
      <c r="C107" s="12"/>
      <c r="D107" s="12"/>
      <c r="E107" s="17"/>
      <c r="F107" s="13"/>
      <c r="G107" s="18"/>
      <c r="H107" s="13"/>
      <c r="I107" s="315" t="s">
        <v>378</v>
      </c>
      <c r="J107" s="13"/>
      <c r="K107" s="13"/>
      <c r="L107" s="13"/>
      <c r="M107" s="13"/>
      <c r="N107" s="13"/>
      <c r="O107" s="13"/>
      <c r="P107" s="13"/>
      <c r="Q107" s="13"/>
      <c r="R107" s="13"/>
      <c r="S107" s="15"/>
      <c r="T107" s="19"/>
      <c r="U107" s="15"/>
      <c r="V107" s="15"/>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35">
      <c r="A108" s="5"/>
      <c r="B108" s="6"/>
      <c r="C108" s="17"/>
      <c r="D108" s="12"/>
      <c r="E108" s="17"/>
      <c r="F108" s="13"/>
      <c r="G108" s="13"/>
      <c r="H108" s="13"/>
      <c r="I108" s="13" t="s">
        <v>404</v>
      </c>
      <c r="J108" s="13"/>
      <c r="K108" s="13"/>
      <c r="L108" s="13"/>
      <c r="M108" s="13"/>
      <c r="N108" s="13"/>
      <c r="O108" s="13"/>
      <c r="P108" s="13"/>
      <c r="Q108" s="13"/>
      <c r="R108" s="13"/>
      <c r="S108" s="15"/>
      <c r="T108" s="19"/>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35">
      <c r="A109" s="5"/>
      <c r="B109" s="6"/>
      <c r="C109" s="20">
        <v>0</v>
      </c>
      <c r="D109" s="12"/>
      <c r="E109" s="17"/>
      <c r="F109" s="13"/>
      <c r="G109" s="21"/>
      <c r="H109" s="13"/>
      <c r="I109" s="13"/>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35">
      <c r="A110" s="5"/>
      <c r="B110" s="6"/>
      <c r="C110" s="17"/>
      <c r="D110" s="17"/>
      <c r="E110" s="17"/>
      <c r="F110" s="17"/>
      <c r="G110" s="17"/>
      <c r="H110" s="311"/>
      <c r="I110" s="310"/>
      <c r="J110" s="310"/>
      <c r="K110" s="310"/>
      <c r="L110" s="325"/>
      <c r="M110" s="325"/>
      <c r="N110" s="325"/>
      <c r="O110" s="325"/>
      <c r="P110" s="325"/>
      <c r="Q110" s="325"/>
      <c r="R110" s="325"/>
      <c r="S110" s="325"/>
      <c r="T110" s="325"/>
      <c r="U110" s="310"/>
      <c r="V110" s="310"/>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35">
      <c r="A111" s="5"/>
      <c r="B111" s="6"/>
      <c r="C111" s="17"/>
      <c r="D111" s="17"/>
      <c r="E111" s="17"/>
      <c r="F111" s="17"/>
      <c r="G111" s="17"/>
      <c r="H111" s="945" t="s">
        <v>409</v>
      </c>
      <c r="I111" s="945"/>
      <c r="J111" s="945"/>
      <c r="K111" s="310"/>
      <c r="L111" s="325"/>
      <c r="M111" s="944" t="s">
        <v>301</v>
      </c>
      <c r="N111" s="944"/>
      <c r="O111" s="944"/>
      <c r="P111" s="325"/>
      <c r="Q111" s="325"/>
      <c r="R111" s="325"/>
      <c r="S111" s="325"/>
      <c r="T111" s="325"/>
      <c r="U111" s="310"/>
      <c r="V111" s="310"/>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35">
      <c r="A112" s="5"/>
      <c r="B112" s="6"/>
      <c r="C112" s="17"/>
      <c r="D112" s="17"/>
      <c r="E112" s="17"/>
      <c r="F112" s="17"/>
      <c r="G112" s="17"/>
      <c r="H112" s="325" t="s">
        <v>67</v>
      </c>
      <c r="I112" s="325" t="s">
        <v>67</v>
      </c>
      <c r="J112" s="325" t="s">
        <v>67</v>
      </c>
      <c r="K112" s="325"/>
      <c r="L112" s="325"/>
      <c r="M112" s="17"/>
      <c r="N112" s="325"/>
      <c r="O112" s="325"/>
      <c r="P112" s="17"/>
      <c r="Q112" s="17"/>
      <c r="R112" s="17"/>
      <c r="S112" s="17"/>
      <c r="T112" s="17"/>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35">
      <c r="A113" s="5"/>
      <c r="B113" s="6"/>
      <c r="C113" s="17"/>
      <c r="D113" s="17"/>
      <c r="E113" s="17"/>
      <c r="F113" s="17"/>
      <c r="G113" s="23"/>
      <c r="H113" s="24" t="s">
        <v>71</v>
      </c>
      <c r="I113" s="24" t="s">
        <v>70</v>
      </c>
      <c r="J113" s="24" t="s">
        <v>69</v>
      </c>
      <c r="K113" s="330"/>
      <c r="L113" s="330"/>
      <c r="M113" s="24" t="s">
        <v>71</v>
      </c>
      <c r="N113" s="24" t="s">
        <v>70</v>
      </c>
      <c r="O113" s="24" t="s">
        <v>69</v>
      </c>
      <c r="P113" s="24"/>
      <c r="Q113" s="24"/>
      <c r="R113" s="24"/>
      <c r="S113" s="24"/>
      <c r="T113" s="24"/>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4.5" outlineLevel="1" x14ac:dyDescent="0.35">
      <c r="A114" s="5"/>
      <c r="B114" s="6"/>
      <c r="C114" s="17"/>
      <c r="D114" s="17"/>
      <c r="E114" s="17"/>
      <c r="F114" s="26"/>
      <c r="G114" s="8" t="s">
        <v>76</v>
      </c>
      <c r="H114" s="368">
        <v>250</v>
      </c>
      <c r="I114" s="368">
        <v>0</v>
      </c>
      <c r="J114" s="368">
        <v>0</v>
      </c>
      <c r="L114" s="8" t="str">
        <f t="shared" ref="L114:L143" si="0">G114</f>
        <v>b</v>
      </c>
      <c r="M114" s="369">
        <f t="shared" ref="M114:M143" si="1">1/4</f>
        <v>0.25</v>
      </c>
      <c r="N114" s="368">
        <f t="shared" ref="N114:N143" si="2">IF(I114&gt;0,1,0)</f>
        <v>0</v>
      </c>
      <c r="O114" s="368">
        <f t="shared" ref="O114:O143" si="3">IF(J114&gt;0,1,0)</f>
        <v>0</v>
      </c>
      <c r="S114" s="35"/>
      <c r="T114" s="35"/>
      <c r="U114" s="35"/>
      <c r="V114" s="3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s="765" customFormat="1" ht="14.5" outlineLevel="1" x14ac:dyDescent="0.35">
      <c r="A115" s="769"/>
      <c r="B115" s="766"/>
      <c r="C115" s="778"/>
      <c r="D115" s="778"/>
      <c r="E115" s="778"/>
      <c r="F115" s="782"/>
      <c r="G115" s="765" t="s">
        <v>1086</v>
      </c>
      <c r="H115" s="368">
        <v>250</v>
      </c>
      <c r="I115" s="368">
        <v>0</v>
      </c>
      <c r="J115" s="368">
        <v>0</v>
      </c>
      <c r="L115" s="765" t="str">
        <f t="shared" ref="L115" si="4">G115</f>
        <v>bd</v>
      </c>
      <c r="M115" s="369">
        <f t="shared" si="1"/>
        <v>0.25</v>
      </c>
      <c r="N115" s="368">
        <f t="shared" ref="N115" si="5">IF(I115&gt;0,1,0)</f>
        <v>0</v>
      </c>
      <c r="O115" s="368">
        <f t="shared" ref="O115" si="6">IF(J115&gt;0,1,0)</f>
        <v>0</v>
      </c>
      <c r="S115" s="322"/>
      <c r="T115" s="322"/>
      <c r="U115" s="322"/>
      <c r="V115" s="322"/>
      <c r="W115" s="773"/>
      <c r="X115" s="768"/>
      <c r="Y115" s="768"/>
      <c r="Z115" s="768"/>
      <c r="AA115" s="768"/>
      <c r="AB115" s="768"/>
      <c r="AC115" s="768"/>
      <c r="AD115" s="768"/>
      <c r="AE115" s="768"/>
      <c r="AF115" s="768"/>
      <c r="AG115" s="768"/>
      <c r="AH115" s="768"/>
      <c r="AI115" s="768"/>
      <c r="AJ115" s="768"/>
      <c r="AK115" s="768"/>
      <c r="AL115" s="768"/>
      <c r="AM115" s="768"/>
      <c r="AN115" s="768"/>
      <c r="AO115" s="768"/>
      <c r="AP115" s="768"/>
      <c r="AQ115" s="768"/>
      <c r="AR115" s="768"/>
      <c r="AS115" s="768"/>
      <c r="AT115" s="768"/>
      <c r="AU115" s="768"/>
      <c r="AV115" s="768"/>
      <c r="AW115" s="768"/>
      <c r="AX115" s="768"/>
      <c r="AY115" s="768"/>
      <c r="AZ115" s="768"/>
      <c r="BA115" s="768"/>
      <c r="BB115" s="768"/>
      <c r="BC115" s="768"/>
      <c r="BD115" s="768"/>
      <c r="BE115" s="768"/>
      <c r="BF115" s="768"/>
      <c r="BG115" s="768"/>
      <c r="BH115" s="768"/>
      <c r="BI115" s="768"/>
      <c r="BJ115" s="768"/>
      <c r="BK115" s="768"/>
      <c r="BL115" s="768"/>
      <c r="BM115" s="768"/>
      <c r="BN115" s="768"/>
      <c r="BO115" s="768"/>
      <c r="BP115" s="768"/>
    </row>
    <row r="116" spans="1:68" ht="14.5" outlineLevel="1" x14ac:dyDescent="0.35">
      <c r="A116" s="5"/>
      <c r="B116" s="6"/>
      <c r="C116" s="17"/>
      <c r="D116" s="17"/>
      <c r="E116" s="17"/>
      <c r="F116" s="26"/>
      <c r="G116" s="8" t="s">
        <v>74</v>
      </c>
      <c r="H116" s="368">
        <v>250</v>
      </c>
      <c r="I116" s="368">
        <v>0</v>
      </c>
      <c r="J116" s="368">
        <v>0</v>
      </c>
      <c r="L116" s="8" t="str">
        <f t="shared" si="0"/>
        <v>f</v>
      </c>
      <c r="M116" s="369">
        <f t="shared" si="1"/>
        <v>0.25</v>
      </c>
      <c r="N116" s="368">
        <f t="shared" si="2"/>
        <v>0</v>
      </c>
      <c r="O116" s="368">
        <f t="shared" si="3"/>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4.5" outlineLevel="1" x14ac:dyDescent="0.35">
      <c r="A117" s="5"/>
      <c r="B117" s="6"/>
      <c r="C117" s="17"/>
      <c r="D117" s="17"/>
      <c r="E117" s="17"/>
      <c r="F117" s="26"/>
      <c r="G117" s="8" t="s">
        <v>78</v>
      </c>
      <c r="H117" s="368">
        <v>250</v>
      </c>
      <c r="I117" s="368">
        <v>0</v>
      </c>
      <c r="J117" s="368">
        <v>0</v>
      </c>
      <c r="L117" s="8" t="str">
        <f t="shared" si="0"/>
        <v>h</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4.5" outlineLevel="1" x14ac:dyDescent="0.35">
      <c r="A118" s="5"/>
      <c r="B118" s="6"/>
      <c r="C118" s="17"/>
      <c r="D118" s="17"/>
      <c r="E118" s="17"/>
      <c r="F118" s="26"/>
      <c r="G118" s="8" t="s">
        <v>82</v>
      </c>
      <c r="H118" s="368">
        <v>250</v>
      </c>
      <c r="I118" s="368">
        <v>0</v>
      </c>
      <c r="J118" s="368">
        <v>0</v>
      </c>
      <c r="L118" s="8" t="str">
        <f t="shared" si="0"/>
        <v>i</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4.5" outlineLevel="1" x14ac:dyDescent="0.35">
      <c r="A119" s="5"/>
      <c r="B119" s="6"/>
      <c r="C119" s="17"/>
      <c r="D119" s="17"/>
      <c r="E119" s="17"/>
      <c r="F119" s="26"/>
      <c r="G119" s="8" t="s">
        <v>83</v>
      </c>
      <c r="H119" s="368">
        <v>250</v>
      </c>
      <c r="I119" s="368">
        <v>0</v>
      </c>
      <c r="J119" s="368">
        <v>0</v>
      </c>
      <c r="L119" s="8" t="str">
        <f t="shared" si="0"/>
        <v>k</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4.5" outlineLevel="1" x14ac:dyDescent="0.35">
      <c r="A120" s="5"/>
      <c r="B120" s="6"/>
      <c r="C120" s="17"/>
      <c r="D120" s="17"/>
      <c r="E120" s="17"/>
      <c r="F120" s="26"/>
      <c r="G120" s="8" t="s">
        <v>77</v>
      </c>
      <c r="H120" s="368">
        <v>250</v>
      </c>
      <c r="I120" s="368">
        <v>0</v>
      </c>
      <c r="J120" s="368">
        <v>0</v>
      </c>
      <c r="L120" s="8" t="str">
        <f t="shared" si="0"/>
        <v>l</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4.5" outlineLevel="1" x14ac:dyDescent="0.35">
      <c r="A121" s="5"/>
      <c r="B121" s="6"/>
      <c r="C121" s="17"/>
      <c r="D121" s="17"/>
      <c r="E121" s="17"/>
      <c r="F121" s="26"/>
      <c r="G121" s="8" t="s">
        <v>75</v>
      </c>
      <c r="H121" s="368">
        <v>250</v>
      </c>
      <c r="I121" s="368">
        <v>0</v>
      </c>
      <c r="J121" s="368">
        <v>0</v>
      </c>
      <c r="L121" s="8" t="str">
        <f t="shared" si="0"/>
        <v>o</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4.5" outlineLevel="1" x14ac:dyDescent="0.35">
      <c r="A122" s="769"/>
      <c r="B122" s="766"/>
      <c r="C122" s="778"/>
      <c r="D122" s="778"/>
      <c r="E122" s="778"/>
      <c r="F122" s="782"/>
      <c r="G122" s="765" t="s">
        <v>1087</v>
      </c>
      <c r="H122" s="368">
        <v>250</v>
      </c>
      <c r="I122" s="368">
        <v>0</v>
      </c>
      <c r="J122" s="368">
        <v>0</v>
      </c>
      <c r="L122" s="765" t="str">
        <f t="shared" ref="L122" si="7">G122</f>
        <v>od</v>
      </c>
      <c r="M122" s="369">
        <f t="shared" si="1"/>
        <v>0.25</v>
      </c>
      <c r="N122" s="368">
        <f t="shared" ref="N122" si="8">IF(I122&gt;0,1,0)</f>
        <v>0</v>
      </c>
      <c r="O122" s="368">
        <f t="shared" ref="O122" si="9">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4.5" outlineLevel="1" x14ac:dyDescent="0.35">
      <c r="A123" s="5"/>
      <c r="B123" s="6"/>
      <c r="C123" s="17"/>
      <c r="D123" s="17"/>
      <c r="E123" s="17"/>
      <c r="F123" s="26"/>
      <c r="G123" s="8" t="s">
        <v>250</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4.5" outlineLevel="1" x14ac:dyDescent="0.3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s="765" customFormat="1" ht="14.5" outlineLevel="1" x14ac:dyDescent="0.35">
      <c r="A125" s="769"/>
      <c r="B125" s="766"/>
      <c r="C125" s="778"/>
      <c r="D125" s="778"/>
      <c r="E125" s="778"/>
      <c r="F125" s="782"/>
      <c r="G125" s="765" t="s">
        <v>1089</v>
      </c>
      <c r="H125" s="368">
        <v>250</v>
      </c>
      <c r="I125" s="368">
        <v>0</v>
      </c>
      <c r="J125" s="368">
        <v>0</v>
      </c>
      <c r="L125" s="765" t="str">
        <f t="shared" ref="L125" si="10">G125</f>
        <v>rd</v>
      </c>
      <c r="M125" s="369">
        <f t="shared" si="1"/>
        <v>0.25</v>
      </c>
      <c r="N125" s="368">
        <f t="shared" ref="N125" si="11">IF(I125&gt;0,1,0)</f>
        <v>0</v>
      </c>
      <c r="O125" s="368">
        <f t="shared" ref="O125" si="12">IF(J125&gt;0,1,0)</f>
        <v>0</v>
      </c>
      <c r="S125" s="322"/>
      <c r="T125" s="322"/>
      <c r="U125" s="322"/>
      <c r="V125" s="322"/>
      <c r="W125" s="773"/>
      <c r="X125" s="768"/>
      <c r="Y125" s="768"/>
      <c r="Z125" s="768"/>
      <c r="AA125" s="768"/>
      <c r="AB125" s="768"/>
      <c r="AC125" s="768"/>
      <c r="AD125" s="768"/>
      <c r="AE125" s="768"/>
      <c r="AF125" s="768"/>
      <c r="AG125" s="768"/>
      <c r="AH125" s="768"/>
      <c r="AI125" s="768"/>
      <c r="AJ125" s="768"/>
      <c r="AK125" s="768"/>
      <c r="AL125" s="768"/>
      <c r="AM125" s="768"/>
      <c r="AN125" s="768"/>
      <c r="AO125" s="768"/>
      <c r="AP125" s="768"/>
      <c r="AQ125" s="768"/>
      <c r="AR125" s="768"/>
      <c r="AS125" s="768"/>
      <c r="AT125" s="768"/>
      <c r="AU125" s="768"/>
      <c r="AV125" s="768"/>
      <c r="AW125" s="768"/>
      <c r="AX125" s="768"/>
      <c r="AY125" s="768"/>
      <c r="AZ125" s="768"/>
      <c r="BA125" s="768"/>
      <c r="BB125" s="768"/>
      <c r="BC125" s="768"/>
      <c r="BD125" s="768"/>
      <c r="BE125" s="768"/>
      <c r="BF125" s="768"/>
      <c r="BG125" s="768"/>
      <c r="BH125" s="768"/>
      <c r="BI125" s="768"/>
      <c r="BJ125" s="768"/>
      <c r="BK125" s="768"/>
      <c r="BL125" s="768"/>
      <c r="BM125" s="768"/>
      <c r="BN125" s="768"/>
      <c r="BO125" s="768"/>
      <c r="BP125" s="768"/>
    </row>
    <row r="126" spans="1:68" ht="14.5" outlineLevel="1" x14ac:dyDescent="0.35">
      <c r="A126" s="5"/>
      <c r="B126" s="6"/>
      <c r="C126" s="17"/>
      <c r="D126" s="17"/>
      <c r="E126" s="17"/>
      <c r="F126" s="26"/>
      <c r="G126" s="8" t="s">
        <v>84</v>
      </c>
      <c r="H126" s="368">
        <v>250</v>
      </c>
      <c r="I126" s="368">
        <v>0</v>
      </c>
      <c r="J126" s="368">
        <v>0</v>
      </c>
      <c r="L126" s="8" t="str">
        <f t="shared" si="0"/>
        <v>v</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4.5" outlineLevel="1" x14ac:dyDescent="0.35">
      <c r="A127" s="5"/>
      <c r="B127" s="6"/>
      <c r="C127" s="17"/>
      <c r="D127" s="17"/>
      <c r="E127" s="17"/>
      <c r="F127" s="26"/>
      <c r="G127" s="8" t="s">
        <v>73</v>
      </c>
      <c r="H127" s="368">
        <v>250</v>
      </c>
      <c r="I127" s="368">
        <v>0</v>
      </c>
      <c r="J127" s="368">
        <v>0</v>
      </c>
      <c r="L127" s="8" t="str">
        <f t="shared" si="0"/>
        <v>w</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s="765" customFormat="1" ht="14.5" outlineLevel="1" x14ac:dyDescent="0.35">
      <c r="A128" s="769"/>
      <c r="B128" s="766"/>
      <c r="C128" s="778"/>
      <c r="D128" s="778"/>
      <c r="E128" s="778"/>
      <c r="F128" s="782"/>
      <c r="G128" s="765" t="s">
        <v>1085</v>
      </c>
      <c r="H128" s="368">
        <v>250</v>
      </c>
      <c r="I128" s="368">
        <v>0</v>
      </c>
      <c r="J128" s="368">
        <v>0</v>
      </c>
      <c r="L128" s="765" t="str">
        <f t="shared" ref="L128" si="13">G128</f>
        <v>wd</v>
      </c>
      <c r="M128" s="369">
        <f t="shared" si="1"/>
        <v>0.25</v>
      </c>
      <c r="N128" s="368">
        <f t="shared" ref="N128" si="14">IF(I128&gt;0,1,0)</f>
        <v>0</v>
      </c>
      <c r="O128" s="368">
        <f t="shared" ref="O128" si="15">IF(J128&gt;0,1,0)</f>
        <v>0</v>
      </c>
      <c r="S128" s="322"/>
      <c r="T128" s="322"/>
      <c r="U128" s="322"/>
      <c r="V128" s="322"/>
      <c r="W128" s="773"/>
      <c r="X128" s="768"/>
      <c r="Y128" s="768"/>
      <c r="Z128" s="768"/>
      <c r="AA128" s="768"/>
      <c r="AB128" s="768"/>
      <c r="AC128" s="768"/>
      <c r="AD128" s="768"/>
      <c r="AE128" s="768"/>
      <c r="AF128" s="768"/>
      <c r="AG128" s="768"/>
      <c r="AH128" s="768"/>
      <c r="AI128" s="768"/>
      <c r="AJ128" s="768"/>
      <c r="AK128" s="768"/>
      <c r="AL128" s="768"/>
      <c r="AM128" s="768"/>
      <c r="AN128" s="768"/>
      <c r="AO128" s="768"/>
      <c r="AP128" s="768"/>
      <c r="AQ128" s="768"/>
      <c r="AR128" s="768"/>
      <c r="AS128" s="768"/>
      <c r="AT128" s="768"/>
      <c r="AU128" s="768"/>
      <c r="AV128" s="768"/>
      <c r="AW128" s="768"/>
      <c r="AX128" s="768"/>
      <c r="AY128" s="768"/>
      <c r="AZ128" s="768"/>
      <c r="BA128" s="768"/>
      <c r="BB128" s="768"/>
      <c r="BC128" s="768"/>
      <c r="BD128" s="768"/>
      <c r="BE128" s="768"/>
      <c r="BF128" s="768"/>
      <c r="BG128" s="768"/>
      <c r="BH128" s="768"/>
      <c r="BI128" s="768"/>
      <c r="BJ128" s="768"/>
      <c r="BK128" s="768"/>
      <c r="BL128" s="768"/>
      <c r="BM128" s="768"/>
      <c r="BN128" s="768"/>
      <c r="BO128" s="768"/>
      <c r="BP128" s="768"/>
    </row>
    <row r="129" spans="1:68" ht="14.5" outlineLevel="1" x14ac:dyDescent="0.35">
      <c r="A129" s="5"/>
      <c r="B129" s="6"/>
      <c r="C129" s="17"/>
      <c r="D129" s="17"/>
      <c r="E129" s="17"/>
      <c r="F129" s="26"/>
      <c r="G129" s="8" t="s">
        <v>81</v>
      </c>
      <c r="H129" s="368">
        <v>250</v>
      </c>
      <c r="I129" s="368">
        <v>0</v>
      </c>
      <c r="J129" s="368">
        <v>0</v>
      </c>
      <c r="L129" s="8" t="str">
        <f t="shared" si="0"/>
        <v>z</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4.5" outlineLevel="1" x14ac:dyDescent="0.35">
      <c r="A130" s="769"/>
      <c r="B130" s="766"/>
      <c r="C130" s="778"/>
      <c r="D130" s="778"/>
      <c r="E130" s="778"/>
      <c r="F130" s="782"/>
      <c r="G130" s="765" t="s">
        <v>1088</v>
      </c>
      <c r="H130" s="368">
        <v>250</v>
      </c>
      <c r="I130" s="368">
        <v>0</v>
      </c>
      <c r="J130" s="368">
        <v>0</v>
      </c>
      <c r="L130" s="765" t="str">
        <f t="shared" ref="L130" si="16">G130</f>
        <v>zd</v>
      </c>
      <c r="M130" s="369">
        <f t="shared" si="1"/>
        <v>0.25</v>
      </c>
      <c r="N130" s="368">
        <f t="shared" ref="N130" si="17">IF(I130&gt;0,1,0)</f>
        <v>0</v>
      </c>
      <c r="O130" s="368">
        <f t="shared" ref="O130" si="18">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4.5" outlineLevel="1" x14ac:dyDescent="0.35">
      <c r="A131" s="5"/>
      <c r="B131" s="6"/>
      <c r="C131" s="17"/>
      <c r="D131" s="17"/>
      <c r="E131" s="17"/>
      <c r="F131" s="26"/>
      <c r="G131" s="27" t="s">
        <v>79</v>
      </c>
      <c r="H131" s="368">
        <v>250</v>
      </c>
      <c r="I131" s="368">
        <v>60</v>
      </c>
      <c r="J131" s="368">
        <v>120</v>
      </c>
      <c r="K131" s="27"/>
      <c r="L131" s="8" t="str">
        <f t="shared" si="0"/>
        <v>a</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4.5" outlineLevel="1" x14ac:dyDescent="0.35">
      <c r="A132" s="5"/>
      <c r="B132" s="6"/>
      <c r="C132" s="17"/>
      <c r="D132" s="17"/>
      <c r="E132" s="17"/>
      <c r="F132" s="26"/>
      <c r="G132" s="27" t="s">
        <v>80</v>
      </c>
      <c r="H132" s="368">
        <v>250</v>
      </c>
      <c r="I132" s="368">
        <v>60</v>
      </c>
      <c r="J132" s="368">
        <v>170</v>
      </c>
      <c r="K132" s="27"/>
      <c r="L132" s="8" t="str">
        <f t="shared" si="0"/>
        <v>ar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4.5" outlineLevel="1" x14ac:dyDescent="0.35">
      <c r="A133" s="5"/>
      <c r="B133" s="6"/>
      <c r="C133" s="17"/>
      <c r="D133" s="17"/>
      <c r="E133" s="17"/>
      <c r="F133" s="26"/>
      <c r="G133" s="27" t="s">
        <v>398</v>
      </c>
      <c r="H133" s="368">
        <v>250</v>
      </c>
      <c r="I133" s="368">
        <v>60</v>
      </c>
      <c r="J133" s="368">
        <v>120</v>
      </c>
      <c r="K133" s="27"/>
      <c r="L133" s="8" t="str">
        <f t="shared" si="0"/>
        <v>m</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4.5" outlineLevel="1" x14ac:dyDescent="0.35">
      <c r="A134" s="5"/>
      <c r="B134" s="6"/>
      <c r="C134" s="17"/>
      <c r="D134" s="17"/>
      <c r="E134" s="17"/>
      <c r="F134" s="26"/>
      <c r="G134" s="8" t="s">
        <v>399</v>
      </c>
      <c r="H134" s="368">
        <v>250</v>
      </c>
      <c r="I134" s="368">
        <v>60</v>
      </c>
      <c r="J134" s="368">
        <v>120</v>
      </c>
      <c r="L134" s="8" t="str">
        <f t="shared" si="0"/>
        <v>j</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4.5" outlineLevel="1" x14ac:dyDescent="0.35">
      <c r="A135" s="5"/>
      <c r="B135" s="6"/>
      <c r="C135" s="17"/>
      <c r="D135" s="17"/>
      <c r="E135" s="17"/>
      <c r="F135" s="26"/>
      <c r="G135" s="8" t="s">
        <v>259</v>
      </c>
      <c r="H135" s="368">
        <v>250</v>
      </c>
      <c r="I135" s="368">
        <v>60</v>
      </c>
      <c r="J135" s="368">
        <v>170</v>
      </c>
      <c r="L135" s="8" t="str">
        <f t="shared" si="0"/>
        <v>jr</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4.5" outlineLevel="1" x14ac:dyDescent="0.35">
      <c r="A136" s="5"/>
      <c r="B136" s="6"/>
      <c r="C136" s="17"/>
      <c r="D136" s="17"/>
      <c r="E136" s="17"/>
      <c r="F136" s="26"/>
      <c r="G136" s="27" t="s">
        <v>400</v>
      </c>
      <c r="H136" s="368">
        <v>250</v>
      </c>
      <c r="I136" s="368">
        <v>60</v>
      </c>
      <c r="J136" s="368">
        <v>120</v>
      </c>
      <c r="K136" s="27"/>
      <c r="L136" s="8" t="str">
        <f t="shared" si="0"/>
        <v>s</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4.5" outlineLevel="1" x14ac:dyDescent="0.35">
      <c r="A137" s="5"/>
      <c r="B137" s="6"/>
      <c r="C137" s="17"/>
      <c r="D137" s="17"/>
      <c r="E137" s="17"/>
      <c r="F137" s="26"/>
      <c r="G137" s="27" t="s">
        <v>85</v>
      </c>
      <c r="H137" s="368">
        <v>250</v>
      </c>
      <c r="I137" s="368">
        <v>60</v>
      </c>
      <c r="J137" s="368">
        <v>170</v>
      </c>
      <c r="K137" s="27"/>
      <c r="L137" s="8" t="str">
        <f t="shared" si="0"/>
        <v>sr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4.5" outlineLevel="1" x14ac:dyDescent="0.35">
      <c r="A138" s="5"/>
      <c r="B138" s="6"/>
      <c r="C138" s="17"/>
      <c r="D138" s="17"/>
      <c r="E138" s="17"/>
      <c r="F138" s="26"/>
      <c r="G138" s="27" t="s">
        <v>401</v>
      </c>
      <c r="H138" s="368">
        <v>250</v>
      </c>
      <c r="I138" s="368">
        <v>60</v>
      </c>
      <c r="J138" s="368">
        <v>120</v>
      </c>
      <c r="K138" s="27"/>
      <c r="L138" s="8" t="str">
        <f t="shared" si="0"/>
        <v>t</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4.5" outlineLevel="1" x14ac:dyDescent="0.35">
      <c r="A139" s="5"/>
      <c r="B139" s="6"/>
      <c r="C139" s="17"/>
      <c r="D139" s="17"/>
      <c r="E139" s="17"/>
      <c r="F139" s="26"/>
      <c r="G139" s="27" t="s">
        <v>258</v>
      </c>
      <c r="H139" s="368">
        <v>250</v>
      </c>
      <c r="I139" s="368">
        <v>60</v>
      </c>
      <c r="J139" s="368">
        <v>170</v>
      </c>
      <c r="K139" s="27"/>
      <c r="L139" s="8" t="str">
        <f t="shared" si="0"/>
        <v>tr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4.5" outlineLevel="1" x14ac:dyDescent="0.35">
      <c r="A140" s="5"/>
      <c r="B140" s="6"/>
      <c r="C140" s="17"/>
      <c r="D140" s="17"/>
      <c r="E140" s="17"/>
      <c r="F140" s="26"/>
      <c r="G140" s="27" t="s">
        <v>402</v>
      </c>
      <c r="H140" s="368">
        <v>250</v>
      </c>
      <c r="I140" s="368">
        <v>60</v>
      </c>
      <c r="J140" s="368">
        <v>120</v>
      </c>
      <c r="K140" s="27"/>
      <c r="L140" s="8" t="str">
        <f t="shared" si="0"/>
        <v>u</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4.5" outlineLevel="1" x14ac:dyDescent="0.35">
      <c r="A141" s="5"/>
      <c r="B141" s="6"/>
      <c r="C141" s="17"/>
      <c r="D141" s="17"/>
      <c r="E141" s="17"/>
      <c r="F141" s="26"/>
      <c r="G141" s="26" t="s">
        <v>256</v>
      </c>
      <c r="H141" s="368">
        <v>250</v>
      </c>
      <c r="I141" s="368">
        <v>60</v>
      </c>
      <c r="J141" s="368">
        <v>170</v>
      </c>
      <c r="K141" s="26"/>
      <c r="L141" s="8" t="str">
        <f t="shared" si="0"/>
        <v>ur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4.5" outlineLevel="1" x14ac:dyDescent="0.35">
      <c r="A142" s="5"/>
      <c r="B142" s="6"/>
      <c r="C142" s="17"/>
      <c r="D142" s="17"/>
      <c r="E142" s="17"/>
      <c r="F142" s="26"/>
      <c r="G142" s="26" t="s">
        <v>403</v>
      </c>
      <c r="H142" s="368">
        <v>250</v>
      </c>
      <c r="I142" s="368">
        <v>60</v>
      </c>
      <c r="J142" s="368">
        <v>120</v>
      </c>
      <c r="K142" s="26"/>
      <c r="L142" s="8" t="str">
        <f t="shared" si="0"/>
        <v>x</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4.5" outlineLevel="1" x14ac:dyDescent="0.35">
      <c r="A143" s="5"/>
      <c r="B143" s="6"/>
      <c r="C143" s="17"/>
      <c r="D143" s="17"/>
      <c r="E143" s="17"/>
      <c r="F143" s="26"/>
      <c r="G143" s="8" t="s">
        <v>257</v>
      </c>
      <c r="H143" s="368">
        <v>250</v>
      </c>
      <c r="I143" s="368">
        <v>60</v>
      </c>
      <c r="J143" s="368">
        <v>170</v>
      </c>
      <c r="L143" s="8" t="str">
        <f t="shared" si="0"/>
        <v>xr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4.5" outlineLevel="1" x14ac:dyDescent="0.35">
      <c r="A144" s="5"/>
      <c r="B144" s="6"/>
      <c r="C144" s="17"/>
      <c r="D144" s="17"/>
      <c r="E144" s="17"/>
      <c r="F144" s="26"/>
      <c r="H144" s="312"/>
      <c r="I144" s="313"/>
      <c r="J144" s="313"/>
      <c r="K144" s="35"/>
      <c r="P144" s="35"/>
      <c r="Q144" s="35"/>
      <c r="R144" s="35"/>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2" customHeight="1" outlineLevel="1" x14ac:dyDescent="0.35">
      <c r="A145" s="5"/>
      <c r="B145" s="6"/>
      <c r="C145" s="17"/>
      <c r="D145" s="17"/>
      <c r="E145" s="17"/>
      <c r="F145" s="33"/>
      <c r="G145" s="33"/>
      <c r="H145" s="33"/>
      <c r="I145" s="33"/>
      <c r="J145" s="33"/>
      <c r="K145" s="35"/>
      <c r="L145" s="35"/>
      <c r="M145" s="35"/>
      <c r="N145" s="35"/>
      <c r="O145" s="35"/>
      <c r="P145" s="35"/>
      <c r="Q145" s="35"/>
      <c r="R145" s="35"/>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35">
      <c r="A146" s="5"/>
      <c r="B146" s="6"/>
      <c r="C146" s="17"/>
      <c r="D146" s="17"/>
      <c r="E146" s="17"/>
      <c r="F146" s="33"/>
      <c r="G146" s="34"/>
      <c r="H146" s="58"/>
      <c r="I146" s="58"/>
      <c r="J146" s="58"/>
      <c r="K146" s="35"/>
      <c r="L146" s="35"/>
      <c r="M146" s="35"/>
      <c r="N146" s="35"/>
      <c r="O146" s="35"/>
      <c r="P146" s="35"/>
      <c r="Q146" s="35"/>
      <c r="R146" s="35"/>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5.15" customHeight="1" outlineLevel="1" x14ac:dyDescent="0.35">
      <c r="A147" s="5"/>
      <c r="B147" s="6"/>
      <c r="C147" s="17"/>
      <c r="D147" s="17"/>
      <c r="E147" s="17"/>
      <c r="F147" s="36"/>
      <c r="G147" s="37"/>
      <c r="H147" s="37"/>
      <c r="I147" s="38"/>
      <c r="J147" s="38"/>
      <c r="K147" s="38"/>
      <c r="L147" s="38"/>
      <c r="M147" s="38"/>
      <c r="N147" s="38"/>
      <c r="O147" s="38"/>
      <c r="P147" s="38"/>
      <c r="Q147" s="38"/>
      <c r="R147" s="38"/>
      <c r="S147" s="38"/>
      <c r="T147" s="38"/>
      <c r="U147" s="38"/>
      <c r="V147" s="30"/>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25" customHeight="1" outlineLevel="1" x14ac:dyDescent="0.35">
      <c r="A148" s="5"/>
      <c r="B148" s="6"/>
      <c r="C148" s="39"/>
      <c r="D148" s="39"/>
      <c r="E148" s="39"/>
      <c r="F148" s="39"/>
      <c r="G148" s="40" t="str">
        <f>G106</f>
        <v>Fixed Inputs</v>
      </c>
      <c r="H148" s="39"/>
      <c r="I148" s="39"/>
      <c r="J148" s="39"/>
      <c r="K148" s="39"/>
      <c r="L148" s="39"/>
      <c r="M148" s="39"/>
      <c r="N148" s="39"/>
      <c r="O148" s="39"/>
      <c r="P148" s="39"/>
      <c r="Q148" s="39"/>
      <c r="R148" s="39"/>
      <c r="S148" s="39"/>
      <c r="T148" s="39"/>
      <c r="U148" s="39"/>
      <c r="V148" s="39"/>
      <c r="W148" s="41" t="s">
        <v>24</v>
      </c>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35">
      <c r="A149" s="5"/>
      <c r="B149" s="6"/>
      <c r="C149" s="6"/>
      <c r="D149" s="6"/>
      <c r="E149" s="6"/>
      <c r="F149" s="7"/>
      <c r="G149" s="7"/>
      <c r="H149" s="7"/>
      <c r="I149" s="7"/>
      <c r="J149" s="7"/>
      <c r="K149" s="7"/>
      <c r="L149" s="7"/>
      <c r="M149" s="7"/>
      <c r="N149" s="7"/>
      <c r="O149" s="7"/>
      <c r="P149" s="7"/>
      <c r="Q149" s="7"/>
      <c r="R149" s="7"/>
      <c r="S149" s="7"/>
      <c r="T149" s="7"/>
      <c r="U149" s="7"/>
      <c r="V149" s="7"/>
      <c r="W149" s="7"/>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c r="BQ149" s="7"/>
      <c r="BR149" s="7"/>
      <c r="BS149" s="7"/>
      <c r="BT149" s="7"/>
      <c r="BU149" s="7"/>
      <c r="BV149" s="7"/>
      <c r="BW149" s="7"/>
      <c r="BX149" s="7"/>
      <c r="BY149" s="7"/>
      <c r="BZ149" s="7"/>
      <c r="CA149" s="7"/>
      <c r="CB149" s="7"/>
      <c r="CC149" s="7"/>
      <c r="CD149" s="7"/>
      <c r="CE149" s="7"/>
      <c r="CF149" s="7"/>
    </row>
    <row r="150" spans="1:84" ht="12" customHeight="1" outlineLevel="1" x14ac:dyDescent="0.35">
      <c r="A150" s="5"/>
      <c r="B150" s="6"/>
      <c r="C150" s="6"/>
      <c r="D150" s="6"/>
      <c r="E150" s="6"/>
      <c r="F150" s="6"/>
      <c r="G150" s="6"/>
      <c r="H150" s="7"/>
      <c r="I150" s="7"/>
      <c r="J150" s="7"/>
      <c r="K150" s="7"/>
      <c r="L150" s="7"/>
      <c r="M150" s="7"/>
      <c r="N150" s="240"/>
      <c r="O150" s="240"/>
      <c r="P150" s="240"/>
      <c r="Q150" s="7"/>
      <c r="R150" s="7"/>
      <c r="S150" s="7"/>
      <c r="T150" s="7"/>
      <c r="U150" s="7"/>
      <c r="V150" s="7"/>
      <c r="W150" s="7"/>
      <c r="X150" s="6"/>
      <c r="Y150" s="6"/>
      <c r="Z150" s="6"/>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5.15" customHeight="1" outlineLevel="1" thickBot="1" x14ac:dyDescent="0.4">
      <c r="A151" s="5"/>
      <c r="B151" s="6"/>
      <c r="C151" s="6"/>
      <c r="D151" s="6"/>
      <c r="E151" s="6"/>
      <c r="F151" s="6"/>
      <c r="G151" s="6"/>
      <c r="H151" s="7"/>
      <c r="I151" s="7"/>
      <c r="J151" s="7"/>
      <c r="K151" s="7"/>
      <c r="L151" s="7"/>
      <c r="M151" s="7"/>
      <c r="N151" s="240"/>
      <c r="O151" s="240"/>
      <c r="P151" s="240"/>
      <c r="Q151" s="7"/>
      <c r="R151" s="7"/>
      <c r="S151" s="7"/>
      <c r="T151" s="7"/>
      <c r="U151" s="7"/>
      <c r="V151" s="7"/>
      <c r="W151" s="7"/>
      <c r="X151" s="6"/>
      <c r="Y151" s="6"/>
      <c r="Z151" s="6"/>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5.15" customHeight="1" outlineLevel="1" x14ac:dyDescent="0.35">
      <c r="A152" s="5"/>
      <c r="B152" s="6"/>
      <c r="C152" s="9" t="s">
        <v>0</v>
      </c>
      <c r="D152" s="9"/>
      <c r="E152" s="9"/>
      <c r="F152" s="9"/>
      <c r="G152" s="9"/>
      <c r="H152" s="9"/>
      <c r="I152" s="9"/>
      <c r="J152" s="9"/>
      <c r="K152" s="10"/>
      <c r="L152" s="10"/>
      <c r="M152" s="10"/>
      <c r="N152" s="242"/>
      <c r="O152" s="242"/>
      <c r="P152" s="242"/>
      <c r="Q152" s="10"/>
      <c r="R152" s="10"/>
      <c r="S152" s="10"/>
      <c r="T152" s="10"/>
      <c r="U152" s="10"/>
      <c r="V152" s="10"/>
      <c r="W152" s="11"/>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35">
      <c r="A153" s="5"/>
      <c r="B153" s="6"/>
      <c r="C153" s="12"/>
      <c r="D153" s="12"/>
      <c r="E153" s="12" t="s">
        <v>1</v>
      </c>
      <c r="F153" s="13"/>
      <c r="G153" s="14" t="s">
        <v>300</v>
      </c>
      <c r="H153" s="13"/>
      <c r="I153" s="13"/>
      <c r="J153" s="13"/>
      <c r="K153" s="13"/>
      <c r="L153" s="13"/>
      <c r="M153" s="13"/>
      <c r="N153" s="245"/>
      <c r="O153" s="245"/>
      <c r="P153" s="245"/>
      <c r="Q153" s="13"/>
      <c r="R153" s="13"/>
      <c r="S153" s="15"/>
      <c r="T153" s="13"/>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35">
      <c r="A154" s="5"/>
      <c r="B154" s="6"/>
      <c r="C154" s="12"/>
      <c r="D154" s="12"/>
      <c r="E154" s="17"/>
      <c r="F154" s="13"/>
      <c r="G154" s="18"/>
      <c r="H154" s="13"/>
      <c r="I154" s="13"/>
      <c r="J154" s="13"/>
      <c r="K154" s="13"/>
      <c r="L154" s="13"/>
      <c r="M154" s="13"/>
      <c r="N154" s="245"/>
      <c r="O154" s="245"/>
      <c r="P154" s="245"/>
      <c r="Q154" s="13"/>
      <c r="R154" s="13"/>
      <c r="S154" s="15"/>
      <c r="T154" s="19"/>
      <c r="U154" s="15"/>
      <c r="V154" s="15"/>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35">
      <c r="A155" s="5"/>
      <c r="B155" s="6"/>
      <c r="C155" s="17"/>
      <c r="D155" s="12"/>
      <c r="E155" s="17"/>
      <c r="F155" s="13"/>
      <c r="G155" s="13" t="s">
        <v>2</v>
      </c>
      <c r="H155" s="13"/>
      <c r="I155" s="13" t="s">
        <v>294</v>
      </c>
      <c r="J155" s="13"/>
      <c r="K155" s="13"/>
      <c r="L155" s="13"/>
      <c r="M155" s="13"/>
      <c r="N155" s="245"/>
      <c r="O155" s="245"/>
      <c r="P155" s="245"/>
      <c r="Q155" s="13"/>
      <c r="R155" s="13"/>
      <c r="S155" s="15"/>
      <c r="T155" s="19"/>
      <c r="U155" s="15"/>
      <c r="V155" s="15"/>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35">
      <c r="A156" s="5"/>
      <c r="B156" s="6"/>
      <c r="C156" s="20">
        <v>0</v>
      </c>
      <c r="D156" s="12"/>
      <c r="E156" s="17"/>
      <c r="F156" s="13"/>
      <c r="G156" s="21"/>
      <c r="H156" s="13"/>
      <c r="I156" s="13"/>
      <c r="J156" s="13"/>
      <c r="K156" s="13"/>
      <c r="L156" s="13"/>
      <c r="M156" s="13"/>
      <c r="N156" s="245"/>
      <c r="O156" s="245"/>
      <c r="P156" s="245"/>
      <c r="Q156" s="13"/>
      <c r="R156" s="13"/>
      <c r="S156" s="15"/>
      <c r="T156" s="19"/>
      <c r="U156" s="15"/>
      <c r="V156" s="15"/>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35">
      <c r="A157" s="5"/>
      <c r="B157" s="6"/>
      <c r="C157" s="17"/>
      <c r="D157" s="17"/>
      <c r="E157" s="17"/>
      <c r="F157" s="17"/>
      <c r="G157" s="17"/>
      <c r="H157" s="17"/>
      <c r="I157" s="17"/>
      <c r="J157" s="233"/>
      <c r="K157" s="233"/>
      <c r="L157" s="233"/>
      <c r="M157" s="233"/>
      <c r="N157" s="819"/>
      <c r="O157" s="819"/>
      <c r="P157" s="819"/>
      <c r="Q157" s="233"/>
      <c r="R157" s="233"/>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35">
      <c r="A158" s="5"/>
      <c r="B158" s="6"/>
      <c r="C158" s="17"/>
      <c r="D158" s="17"/>
      <c r="E158" s="17"/>
      <c r="F158" s="17"/>
      <c r="G158" s="17"/>
      <c r="H158" s="17"/>
      <c r="I158" s="17"/>
      <c r="J158" s="17"/>
      <c r="K158" s="17"/>
      <c r="L158" s="233"/>
      <c r="M158" s="233"/>
      <c r="N158" s="819"/>
      <c r="O158" s="819"/>
      <c r="P158" s="819"/>
      <c r="Q158" s="233"/>
      <c r="R158" s="233"/>
      <c r="S158" s="233"/>
      <c r="T158" s="233"/>
      <c r="U158" s="233"/>
      <c r="V158" s="233"/>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35">
      <c r="A159" s="5"/>
      <c r="B159" s="6"/>
      <c r="C159" s="17"/>
      <c r="D159" s="17"/>
      <c r="E159" s="17"/>
      <c r="F159" s="17"/>
      <c r="G159" s="17"/>
      <c r="H159" s="17"/>
      <c r="I159" s="23"/>
      <c r="J159" s="23"/>
      <c r="K159" s="23"/>
      <c r="L159" s="23"/>
      <c r="M159" s="23"/>
      <c r="N159" s="255"/>
      <c r="O159" s="255"/>
      <c r="P159" s="255"/>
      <c r="Q159" s="23"/>
      <c r="R159" s="24"/>
      <c r="S159" s="233"/>
      <c r="T159" s="233"/>
      <c r="U159" s="233"/>
      <c r="V159" s="233"/>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35">
      <c r="A160" s="5"/>
      <c r="B160" s="6"/>
      <c r="C160" s="17"/>
      <c r="D160" s="17"/>
      <c r="E160" s="17"/>
      <c r="F160" s="17"/>
      <c r="G160" s="17"/>
      <c r="H160" s="17" t="s">
        <v>67</v>
      </c>
      <c r="I160" s="249" t="s">
        <v>459</v>
      </c>
      <c r="J160" s="255" t="s">
        <v>446</v>
      </c>
      <c r="K160" s="255" t="s">
        <v>63</v>
      </c>
      <c r="L160" s="255" t="s">
        <v>64</v>
      </c>
      <c r="M160" s="255" t="s">
        <v>65</v>
      </c>
      <c r="N160" s="255" t="s">
        <v>66</v>
      </c>
      <c r="O160" s="255" t="s">
        <v>1003</v>
      </c>
      <c r="P160" s="255" t="s">
        <v>1004</v>
      </c>
      <c r="Q160" s="255" t="s">
        <v>1005</v>
      </c>
      <c r="R160" s="24"/>
      <c r="S160" s="233"/>
      <c r="T160" s="233"/>
      <c r="U160" s="233"/>
      <c r="V160" s="233"/>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4.5" outlineLevel="1" x14ac:dyDescent="0.35">
      <c r="A161" s="5"/>
      <c r="B161" s="6"/>
      <c r="C161" s="17"/>
      <c r="D161" s="17"/>
      <c r="E161" s="17"/>
      <c r="F161" s="26"/>
      <c r="G161" s="27" t="s">
        <v>39</v>
      </c>
      <c r="H161" s="27" t="s">
        <v>69</v>
      </c>
      <c r="I161" s="258" t="s">
        <v>79</v>
      </c>
      <c r="J161" s="370">
        <v>120</v>
      </c>
      <c r="K161" s="370">
        <v>120</v>
      </c>
      <c r="L161" s="370">
        <v>120</v>
      </c>
      <c r="M161" s="370">
        <v>120</v>
      </c>
      <c r="N161" s="370">
        <v>120</v>
      </c>
      <c r="O161" s="370">
        <v>0</v>
      </c>
      <c r="P161" s="370">
        <v>0</v>
      </c>
      <c r="Q161" s="370">
        <v>0</v>
      </c>
      <c r="R161" s="62"/>
      <c r="S161" s="62"/>
      <c r="T161" s="62"/>
      <c r="U161" s="62"/>
      <c r="V161" s="60"/>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4.5" outlineLevel="1" x14ac:dyDescent="0.35">
      <c r="A162" s="238"/>
      <c r="B162" s="239"/>
      <c r="C162" s="249"/>
      <c r="D162" s="249"/>
      <c r="E162" s="249"/>
      <c r="F162" s="257"/>
      <c r="G162" s="258"/>
      <c r="H162" s="258" t="s">
        <v>69</v>
      </c>
      <c r="I162" s="258" t="s">
        <v>80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4.5" outlineLevel="1" x14ac:dyDescent="0.35">
      <c r="A163" s="238"/>
      <c r="B163" s="239"/>
      <c r="C163" s="249"/>
      <c r="D163" s="249"/>
      <c r="E163" s="249"/>
      <c r="F163" s="257"/>
      <c r="G163" s="258"/>
      <c r="H163" s="258" t="s">
        <v>69</v>
      </c>
      <c r="I163" s="258" t="s">
        <v>398</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4.5" outlineLevel="1" x14ac:dyDescent="0.35">
      <c r="A164" s="238"/>
      <c r="B164" s="239"/>
      <c r="C164" s="249"/>
      <c r="D164" s="249"/>
      <c r="E164" s="249"/>
      <c r="F164" s="257"/>
      <c r="G164" s="258"/>
      <c r="H164" s="258" t="s">
        <v>69</v>
      </c>
      <c r="I164" s="75" t="s">
        <v>399</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4.5" outlineLevel="1" x14ac:dyDescent="0.35">
      <c r="A165" s="238"/>
      <c r="B165" s="239"/>
      <c r="C165" s="249"/>
      <c r="D165" s="249"/>
      <c r="E165" s="249"/>
      <c r="F165" s="257"/>
      <c r="G165" s="258"/>
      <c r="H165" s="258" t="s">
        <v>69</v>
      </c>
      <c r="I165" s="75" t="s">
        <v>259</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4.5" outlineLevel="1" x14ac:dyDescent="0.35">
      <c r="A166" s="238"/>
      <c r="B166" s="239"/>
      <c r="C166" s="249"/>
      <c r="D166" s="249"/>
      <c r="E166" s="249"/>
      <c r="F166" s="257"/>
      <c r="G166" s="258"/>
      <c r="H166" s="258" t="s">
        <v>69</v>
      </c>
      <c r="I166" s="258" t="s">
        <v>400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4.5" outlineLevel="1" x14ac:dyDescent="0.35">
      <c r="A167" s="238"/>
      <c r="B167" s="239"/>
      <c r="C167" s="249"/>
      <c r="D167" s="249"/>
      <c r="E167" s="249"/>
      <c r="F167" s="257"/>
      <c r="G167" s="258"/>
      <c r="H167" s="258" t="s">
        <v>69</v>
      </c>
      <c r="I167" s="258" t="s">
        <v>85</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4.5" outlineLevel="1" x14ac:dyDescent="0.35">
      <c r="A168" s="238"/>
      <c r="B168" s="239"/>
      <c r="C168" s="249"/>
      <c r="D168" s="249"/>
      <c r="E168" s="249"/>
      <c r="F168" s="257"/>
      <c r="G168" s="258"/>
      <c r="H168" s="258" t="s">
        <v>69</v>
      </c>
      <c r="I168" s="258" t="s">
        <v>401</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4.5" outlineLevel="1" x14ac:dyDescent="0.35">
      <c r="A169" s="238"/>
      <c r="B169" s="239"/>
      <c r="C169" s="249"/>
      <c r="D169" s="249"/>
      <c r="E169" s="249"/>
      <c r="F169" s="257"/>
      <c r="G169" s="258"/>
      <c r="H169" s="258" t="s">
        <v>69</v>
      </c>
      <c r="I169" s="258" t="s">
        <v>258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4.5" outlineLevel="1" x14ac:dyDescent="0.35">
      <c r="A170" s="238"/>
      <c r="B170" s="239"/>
      <c r="C170" s="249"/>
      <c r="D170" s="249"/>
      <c r="E170" s="249"/>
      <c r="F170" s="257"/>
      <c r="G170" s="258"/>
      <c r="H170" s="258" t="s">
        <v>69</v>
      </c>
      <c r="I170" s="258" t="s">
        <v>402</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4.5" outlineLevel="1" x14ac:dyDescent="0.35">
      <c r="A171" s="238"/>
      <c r="B171" s="239"/>
      <c r="C171" s="249"/>
      <c r="D171" s="249"/>
      <c r="E171" s="249"/>
      <c r="F171" s="257"/>
      <c r="G171" s="258"/>
      <c r="H171" s="258" t="s">
        <v>69</v>
      </c>
      <c r="I171" s="257" t="s">
        <v>256</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4.5" outlineLevel="1" x14ac:dyDescent="0.35">
      <c r="A172" s="238"/>
      <c r="B172" s="239"/>
      <c r="C172" s="249"/>
      <c r="D172" s="249"/>
      <c r="E172" s="249"/>
      <c r="F172" s="257"/>
      <c r="G172" s="258"/>
      <c r="H172" s="258" t="s">
        <v>69</v>
      </c>
      <c r="I172" s="257" t="s">
        <v>403</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4.5" outlineLevel="1" x14ac:dyDescent="0.35">
      <c r="A173" s="238"/>
      <c r="B173" s="239"/>
      <c r="C173" s="249"/>
      <c r="D173" s="249"/>
      <c r="E173" s="249"/>
      <c r="F173" s="257"/>
      <c r="G173" s="258"/>
      <c r="H173" s="258" t="s">
        <v>69</v>
      </c>
      <c r="I173" s="75" t="s">
        <v>257</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ht="14.5" outlineLevel="1" x14ac:dyDescent="0.35">
      <c r="A174" s="5"/>
      <c r="B174" s="6"/>
      <c r="C174" s="17"/>
      <c r="D174" s="17"/>
      <c r="E174" s="17"/>
      <c r="F174" s="26"/>
      <c r="G174" s="27"/>
      <c r="H174" s="235"/>
      <c r="I174" s="236"/>
      <c r="J174" s="237"/>
      <c r="K174" s="237"/>
      <c r="L174" s="237"/>
      <c r="M174" s="237"/>
      <c r="N174" s="65"/>
      <c r="O174" s="65"/>
      <c r="P174" s="65"/>
      <c r="Q174" s="65"/>
      <c r="R174" s="62"/>
      <c r="S174" s="62"/>
      <c r="T174" s="62"/>
      <c r="U174" s="62"/>
      <c r="V174" s="60"/>
      <c r="W174" s="16"/>
      <c r="X174" s="7"/>
      <c r="Y174" s="7"/>
      <c r="Z174" s="7"/>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ht="14.5" outlineLevel="1" x14ac:dyDescent="0.35">
      <c r="A175" s="5"/>
      <c r="B175" s="6"/>
      <c r="C175" s="17"/>
      <c r="D175" s="17"/>
      <c r="E175" s="17"/>
      <c r="F175" s="26"/>
      <c r="G175" s="27"/>
      <c r="H175" s="235" t="s">
        <v>67</v>
      </c>
      <c r="I175" s="235" t="s">
        <v>459</v>
      </c>
      <c r="J175" s="228" t="s">
        <v>446</v>
      </c>
      <c r="K175" s="228" t="s">
        <v>63</v>
      </c>
      <c r="L175" s="228" t="s">
        <v>64</v>
      </c>
      <c r="M175" s="228" t="s">
        <v>65</v>
      </c>
      <c r="N175" s="228" t="s">
        <v>66</v>
      </c>
      <c r="O175" s="228" t="s">
        <v>1003</v>
      </c>
      <c r="P175" s="228" t="s">
        <v>1004</v>
      </c>
      <c r="Q175" s="228" t="s">
        <v>1005</v>
      </c>
      <c r="R175" s="62"/>
      <c r="S175" s="62"/>
      <c r="T175" s="62"/>
      <c r="U175" s="62"/>
      <c r="V175" s="60"/>
      <c r="W175" s="16"/>
      <c r="X175" s="7"/>
      <c r="Y175" s="7"/>
      <c r="Z175" s="7"/>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ht="14.5" outlineLevel="1" x14ac:dyDescent="0.35">
      <c r="A176" s="5"/>
      <c r="B176" s="6"/>
      <c r="C176" s="17"/>
      <c r="D176" s="17"/>
      <c r="E176" s="17"/>
      <c r="F176" s="26"/>
      <c r="G176" s="27" t="s">
        <v>301</v>
      </c>
      <c r="H176" s="258" t="s">
        <v>69</v>
      </c>
      <c r="I176" s="258" t="s">
        <v>79</v>
      </c>
      <c r="J176" s="340">
        <v>1</v>
      </c>
      <c r="K176" s="340">
        <v>1</v>
      </c>
      <c r="L176" s="340">
        <v>1</v>
      </c>
      <c r="M176" s="340">
        <v>1</v>
      </c>
      <c r="N176" s="340">
        <v>1</v>
      </c>
      <c r="O176" s="340">
        <v>0</v>
      </c>
      <c r="P176" s="340">
        <v>0</v>
      </c>
      <c r="Q176" s="340">
        <v>0</v>
      </c>
      <c r="R176" s="62"/>
      <c r="S176" s="62"/>
      <c r="T176" s="62"/>
      <c r="U176" s="62"/>
      <c r="V176" s="60"/>
      <c r="W176" s="16"/>
      <c r="X176" s="7"/>
      <c r="Y176" s="7"/>
      <c r="Z176" s="7"/>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4.5" outlineLevel="1" x14ac:dyDescent="0.35">
      <c r="A177" s="238"/>
      <c r="B177" s="239"/>
      <c r="C177" s="249"/>
      <c r="D177" s="249"/>
      <c r="E177" s="249"/>
      <c r="F177" s="257"/>
      <c r="G177" s="258"/>
      <c r="H177" s="258" t="s">
        <v>69</v>
      </c>
      <c r="I177" s="258" t="s">
        <v>80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4.5" outlineLevel="1" x14ac:dyDescent="0.35">
      <c r="A178" s="238"/>
      <c r="B178" s="239"/>
      <c r="C178" s="249"/>
      <c r="D178" s="249"/>
      <c r="E178" s="249"/>
      <c r="F178" s="257"/>
      <c r="G178" s="258"/>
      <c r="H178" s="258" t="s">
        <v>69</v>
      </c>
      <c r="I178" s="258" t="s">
        <v>398</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4.5" outlineLevel="1" x14ac:dyDescent="0.35">
      <c r="A179" s="238"/>
      <c r="B179" s="239"/>
      <c r="C179" s="249"/>
      <c r="D179" s="249"/>
      <c r="E179" s="249"/>
      <c r="F179" s="257"/>
      <c r="G179" s="258"/>
      <c r="H179" s="258" t="s">
        <v>69</v>
      </c>
      <c r="I179" s="75" t="s">
        <v>399</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4.5" outlineLevel="1" x14ac:dyDescent="0.35">
      <c r="A180" s="238"/>
      <c r="B180" s="239"/>
      <c r="C180" s="249"/>
      <c r="D180" s="249"/>
      <c r="E180" s="249"/>
      <c r="F180" s="257"/>
      <c r="G180" s="258"/>
      <c r="H180" s="258" t="s">
        <v>69</v>
      </c>
      <c r="I180" s="75" t="s">
        <v>259</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4.5" outlineLevel="1" x14ac:dyDescent="0.35">
      <c r="A181" s="238"/>
      <c r="B181" s="239"/>
      <c r="C181" s="249"/>
      <c r="D181" s="249"/>
      <c r="E181" s="249"/>
      <c r="F181" s="257"/>
      <c r="G181" s="258"/>
      <c r="H181" s="258" t="s">
        <v>69</v>
      </c>
      <c r="I181" s="258" t="s">
        <v>400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4.5" outlineLevel="1" x14ac:dyDescent="0.35">
      <c r="A182" s="238"/>
      <c r="B182" s="239"/>
      <c r="C182" s="249"/>
      <c r="D182" s="249"/>
      <c r="E182" s="249"/>
      <c r="F182" s="257"/>
      <c r="G182" s="258"/>
      <c r="H182" s="258" t="s">
        <v>69</v>
      </c>
      <c r="I182" s="258" t="s">
        <v>85</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4.5" outlineLevel="1" x14ac:dyDescent="0.35">
      <c r="A183" s="238"/>
      <c r="B183" s="239"/>
      <c r="C183" s="249"/>
      <c r="D183" s="249"/>
      <c r="E183" s="249"/>
      <c r="F183" s="257"/>
      <c r="G183" s="258"/>
      <c r="H183" s="258" t="s">
        <v>69</v>
      </c>
      <c r="I183" s="258" t="s">
        <v>401</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4.5" outlineLevel="1" x14ac:dyDescent="0.35">
      <c r="A184" s="238"/>
      <c r="B184" s="239"/>
      <c r="C184" s="249"/>
      <c r="D184" s="249"/>
      <c r="E184" s="249"/>
      <c r="F184" s="257"/>
      <c r="G184" s="258"/>
      <c r="H184" s="258" t="s">
        <v>69</v>
      </c>
      <c r="I184" s="258" t="s">
        <v>258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4.5" outlineLevel="1" x14ac:dyDescent="0.35">
      <c r="A185" s="238"/>
      <c r="B185" s="239"/>
      <c r="C185" s="249"/>
      <c r="D185" s="249"/>
      <c r="E185" s="249"/>
      <c r="F185" s="257"/>
      <c r="G185" s="258"/>
      <c r="H185" s="258" t="s">
        <v>69</v>
      </c>
      <c r="I185" s="258" t="s">
        <v>402</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s="75" customFormat="1" ht="14.5" outlineLevel="1" x14ac:dyDescent="0.35">
      <c r="A186" s="238"/>
      <c r="B186" s="239"/>
      <c r="C186" s="249"/>
      <c r="D186" s="249"/>
      <c r="E186" s="249"/>
      <c r="F186" s="257"/>
      <c r="G186" s="258"/>
      <c r="H186" s="258" t="s">
        <v>69</v>
      </c>
      <c r="I186" s="257" t="s">
        <v>256</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s="75" customFormat="1" ht="14.5" outlineLevel="1" x14ac:dyDescent="0.35">
      <c r="A187" s="238"/>
      <c r="B187" s="239"/>
      <c r="C187" s="249"/>
      <c r="D187" s="249"/>
      <c r="E187" s="249"/>
      <c r="F187" s="257"/>
      <c r="G187" s="258"/>
      <c r="H187" s="258" t="s">
        <v>69</v>
      </c>
      <c r="I187" s="257" t="s">
        <v>403</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s="75" customFormat="1" ht="14.5" outlineLevel="1" x14ac:dyDescent="0.35">
      <c r="A188" s="238"/>
      <c r="B188" s="239"/>
      <c r="C188" s="249"/>
      <c r="D188" s="249"/>
      <c r="E188" s="249"/>
      <c r="F188" s="257"/>
      <c r="G188" s="258"/>
      <c r="H188" s="258" t="s">
        <v>69</v>
      </c>
      <c r="I188" s="75" t="s">
        <v>257</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35">
      <c r="A189" s="5"/>
      <c r="B189" s="6"/>
      <c r="C189" s="17"/>
      <c r="D189" s="17"/>
      <c r="E189" s="17"/>
      <c r="F189" s="33"/>
      <c r="G189" s="34"/>
      <c r="H189" s="34"/>
      <c r="I189" s="64"/>
      <c r="J189" s="63"/>
      <c r="K189" s="63"/>
      <c r="L189" s="63"/>
      <c r="M189" s="63"/>
      <c r="N189" s="63"/>
      <c r="O189" s="63"/>
      <c r="P189" s="63"/>
      <c r="Q189" s="63"/>
      <c r="R189" s="59"/>
      <c r="S189" s="59"/>
      <c r="T189" s="59"/>
      <c r="U189" s="59"/>
      <c r="V189" s="60"/>
      <c r="W189" s="16"/>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84" ht="5.15" customHeight="1" outlineLevel="1" x14ac:dyDescent="0.35">
      <c r="A190" s="5"/>
      <c r="B190" s="6"/>
      <c r="C190" s="17"/>
      <c r="D190" s="17"/>
      <c r="E190" s="17"/>
      <c r="F190" s="36"/>
      <c r="G190" s="37"/>
      <c r="H190" s="37"/>
      <c r="I190" s="37"/>
      <c r="J190" s="38"/>
      <c r="K190" s="38"/>
      <c r="L190" s="38"/>
      <c r="M190" s="38"/>
      <c r="N190" s="268"/>
      <c r="O190" s="268"/>
      <c r="P190" s="268"/>
      <c r="Q190" s="38"/>
      <c r="R190" s="38"/>
      <c r="S190" s="38"/>
      <c r="T190" s="38"/>
      <c r="U190" s="38"/>
      <c r="V190" s="30"/>
      <c r="W190" s="16"/>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84" ht="25" customHeight="1" outlineLevel="1" x14ac:dyDescent="0.35">
      <c r="A191" s="5"/>
      <c r="B191" s="6"/>
      <c r="C191" s="39"/>
      <c r="D191" s="39"/>
      <c r="E191" s="39"/>
      <c r="F191" s="39"/>
      <c r="G191" s="40" t="str">
        <f>G153</f>
        <v>Non Arable Pasture Inputs</v>
      </c>
      <c r="H191" s="39"/>
      <c r="I191" s="39"/>
      <c r="J191" s="39"/>
      <c r="K191" s="39"/>
      <c r="L191" s="39"/>
      <c r="M191" s="39"/>
      <c r="N191" s="269"/>
      <c r="O191" s="269"/>
      <c r="P191" s="269"/>
      <c r="Q191" s="39"/>
      <c r="R191" s="39"/>
      <c r="S191" s="39"/>
      <c r="T191" s="39"/>
      <c r="U191" s="39"/>
      <c r="V191" s="39"/>
      <c r="W191" s="41" t="s">
        <v>24</v>
      </c>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84" ht="12" customHeight="1" outlineLevel="1" x14ac:dyDescent="0.35">
      <c r="A192" s="5"/>
      <c r="B192" s="6"/>
      <c r="C192" s="6"/>
      <c r="D192" s="6"/>
      <c r="E192" s="6"/>
      <c r="F192" s="7"/>
      <c r="G192" s="7"/>
      <c r="H192" s="7"/>
      <c r="I192" s="7"/>
      <c r="J192" s="7"/>
      <c r="K192" s="7"/>
      <c r="L192" s="7"/>
      <c r="M192" s="7"/>
      <c r="N192" s="240"/>
      <c r="O192" s="240"/>
      <c r="P192" s="240"/>
      <c r="Q192" s="7"/>
      <c r="R192" s="7"/>
      <c r="S192" s="7"/>
      <c r="T192" s="7"/>
      <c r="U192" s="7"/>
      <c r="V192" s="7"/>
      <c r="W192" s="7"/>
      <c r="X192" s="7"/>
      <c r="Y192" s="7"/>
      <c r="Z192" s="7"/>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7"/>
      <c r="BR192" s="7"/>
      <c r="BS192" s="7"/>
      <c r="BT192" s="7"/>
      <c r="BU192" s="7"/>
      <c r="BV192" s="7"/>
      <c r="BW192" s="7"/>
      <c r="BX192" s="7"/>
      <c r="BY192" s="7"/>
      <c r="BZ192" s="7"/>
      <c r="CA192" s="7"/>
      <c r="CB192" s="7"/>
      <c r="CC192" s="7"/>
      <c r="CD192" s="7"/>
      <c r="CE192" s="7"/>
      <c r="CF192" s="7"/>
    </row>
    <row r="193" spans="1:73" ht="12" customHeight="1" outlineLevel="1" x14ac:dyDescent="0.35">
      <c r="A193" s="5"/>
      <c r="B193" s="6"/>
      <c r="C193" s="6"/>
      <c r="D193" s="6"/>
      <c r="E193" s="6"/>
      <c r="F193" s="6"/>
      <c r="G193" s="6"/>
      <c r="H193" s="7"/>
      <c r="I193" s="7"/>
      <c r="J193" s="7"/>
      <c r="K193" s="7"/>
      <c r="L193" s="7"/>
      <c r="M193" s="7"/>
      <c r="N193" s="7"/>
      <c r="O193" s="7"/>
      <c r="P193" s="7"/>
      <c r="Q193" s="7"/>
      <c r="R193" s="7"/>
      <c r="S193" s="7"/>
      <c r="T193" s="7"/>
      <c r="U193" s="7"/>
      <c r="V193" s="7"/>
      <c r="W193" s="7"/>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c r="BQ193" s="7"/>
      <c r="BR193" s="7"/>
      <c r="BS193" s="6"/>
      <c r="BT193" s="6"/>
      <c r="BU193" s="6"/>
    </row>
    <row r="194" spans="1:73" ht="5.15" customHeight="1" outlineLevel="1" thickBot="1" x14ac:dyDescent="0.4">
      <c r="A194" s="5"/>
      <c r="B194" s="6"/>
      <c r="C194" s="6"/>
      <c r="D194" s="6"/>
      <c r="E194" s="6"/>
      <c r="F194" s="6"/>
      <c r="G194" s="6"/>
      <c r="H194" s="7"/>
      <c r="I194" s="7"/>
      <c r="J194" s="7"/>
      <c r="K194" s="7"/>
      <c r="L194" s="7"/>
      <c r="M194" s="7"/>
      <c r="N194" s="7"/>
      <c r="O194" s="7"/>
      <c r="P194" s="7"/>
      <c r="Q194" s="7"/>
      <c r="R194" s="7"/>
      <c r="S194" s="7"/>
      <c r="T194" s="7"/>
      <c r="U194" s="7"/>
      <c r="V194" s="7"/>
      <c r="W194" s="7"/>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c r="BQ194" s="7"/>
      <c r="BR194" s="7"/>
      <c r="BS194" s="6"/>
      <c r="BT194" s="6"/>
      <c r="BU194" s="6"/>
    </row>
    <row r="195" spans="1:73" ht="5.15" customHeight="1" outlineLevel="1" x14ac:dyDescent="0.35">
      <c r="A195" s="5"/>
      <c r="B195" s="6"/>
      <c r="C195" s="9" t="s">
        <v>0</v>
      </c>
      <c r="D195" s="9"/>
      <c r="E195" s="9"/>
      <c r="F195" s="9"/>
      <c r="G195" s="9"/>
      <c r="H195" s="9"/>
      <c r="I195" s="9"/>
      <c r="J195" s="9"/>
      <c r="K195" s="10"/>
      <c r="L195" s="10"/>
      <c r="M195" s="10"/>
      <c r="N195" s="10"/>
      <c r="O195" s="10"/>
      <c r="P195" s="10"/>
      <c r="Q195" s="10"/>
      <c r="R195" s="10"/>
      <c r="S195" s="10"/>
      <c r="T195" s="10"/>
      <c r="U195" s="10"/>
      <c r="V195" s="10"/>
      <c r="W195" s="10"/>
      <c r="X195" s="10"/>
      <c r="Y195" s="10"/>
      <c r="Z195" s="10"/>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c r="BQ195" s="10"/>
      <c r="BR195" s="11"/>
      <c r="BS195" s="7"/>
      <c r="BT195" s="7"/>
      <c r="BU195" s="7"/>
    </row>
    <row r="196" spans="1:73" ht="12" customHeight="1" outlineLevel="1" x14ac:dyDescent="0.35">
      <c r="A196" s="5"/>
      <c r="B196" s="6"/>
      <c r="C196" s="12"/>
      <c r="D196" s="12"/>
      <c r="E196" s="12" t="s">
        <v>1</v>
      </c>
      <c r="F196" s="13"/>
      <c r="G196" s="14" t="s">
        <v>386</v>
      </c>
      <c r="H196" s="13"/>
      <c r="I196" s="13"/>
      <c r="J196" s="13"/>
      <c r="K196" s="13"/>
      <c r="L196" s="13" t="s">
        <v>419</v>
      </c>
      <c r="M196" s="13"/>
      <c r="N196" s="13"/>
      <c r="O196" s="13"/>
      <c r="P196" s="13"/>
      <c r="Q196" s="13"/>
      <c r="R196" s="13"/>
      <c r="S196" s="15"/>
      <c r="T196" s="13"/>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ht="12" customHeight="1" outlineLevel="1" x14ac:dyDescent="0.35">
      <c r="A197" s="5"/>
      <c r="B197" s="6"/>
      <c r="C197" s="12"/>
      <c r="D197" s="12"/>
      <c r="E197" s="17"/>
      <c r="F197" s="13"/>
      <c r="G197" s="18"/>
      <c r="H197" s="13"/>
      <c r="I197" s="327" t="s">
        <v>387</v>
      </c>
      <c r="J197" s="373" t="b">
        <v>1</v>
      </c>
      <c r="K197" s="13"/>
      <c r="L197" s="33" t="s">
        <v>23</v>
      </c>
      <c r="M197" s="13"/>
      <c r="N197" s="13"/>
      <c r="O197" s="13"/>
      <c r="P197" s="13"/>
      <c r="Q197" s="13"/>
      <c r="R197" s="13"/>
      <c r="S197" s="15"/>
      <c r="T197" s="19"/>
      <c r="U197" s="15"/>
      <c r="V197" s="15"/>
      <c r="W197" s="15"/>
      <c r="X197" s="15"/>
      <c r="Y197" s="15"/>
      <c r="Z197" s="15"/>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15"/>
      <c r="BR197" s="16"/>
      <c r="BS197" s="7"/>
      <c r="BT197" s="7"/>
      <c r="BU197" s="7"/>
    </row>
    <row r="198" spans="1:73" ht="12" customHeight="1" outlineLevel="1" x14ac:dyDescent="0.35">
      <c r="A198" s="5"/>
      <c r="B198" s="6"/>
      <c r="C198" s="17"/>
      <c r="D198" s="12"/>
      <c r="E198" s="17"/>
      <c r="F198" s="13"/>
      <c r="G198" s="13"/>
      <c r="H198" s="13"/>
      <c r="I198" s="13"/>
      <c r="J198" s="13"/>
      <c r="K198" s="13"/>
      <c r="L198" s="33" t="s">
        <v>417</v>
      </c>
      <c r="M198" s="13"/>
      <c r="N198" s="13"/>
      <c r="O198" s="13"/>
      <c r="P198" s="13"/>
      <c r="Q198" s="13"/>
      <c r="R198" s="13"/>
      <c r="S198" s="15"/>
      <c r="T198" s="19"/>
      <c r="U198" s="15"/>
      <c r="V198" s="15"/>
      <c r="W198" s="15"/>
      <c r="X198" s="15"/>
      <c r="Y198" s="15"/>
      <c r="Z198" s="15"/>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15"/>
      <c r="BR198" s="16"/>
      <c r="BS198" s="7"/>
      <c r="BT198" s="7"/>
      <c r="BU198" s="7"/>
    </row>
    <row r="199" spans="1:73" ht="12" customHeight="1" outlineLevel="1" x14ac:dyDescent="0.35">
      <c r="A199" s="5"/>
      <c r="B199" s="6"/>
      <c r="C199" s="20">
        <v>0</v>
      </c>
      <c r="D199" s="12"/>
      <c r="E199" s="17"/>
      <c r="F199" s="13"/>
      <c r="G199" s="21"/>
      <c r="H199" s="13"/>
      <c r="I199" s="13"/>
      <c r="J199" s="13"/>
      <c r="K199" s="13"/>
      <c r="L199" s="33" t="s">
        <v>418</v>
      </c>
      <c r="M199" s="13"/>
      <c r="N199" s="13"/>
      <c r="O199" s="13"/>
      <c r="P199" s="13"/>
      <c r="Q199" s="13"/>
      <c r="R199" s="13"/>
      <c r="S199" s="15"/>
      <c r="T199" s="19"/>
      <c r="U199" s="15"/>
      <c r="V199" s="15"/>
      <c r="W199" s="15"/>
      <c r="X199" s="15"/>
      <c r="Y199" s="15"/>
      <c r="Z199" s="15"/>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15"/>
      <c r="BR199" s="16"/>
      <c r="BS199" s="7"/>
      <c r="BT199" s="7"/>
      <c r="BU199" s="7"/>
    </row>
    <row r="200" spans="1:73" s="75" customFormat="1" ht="12" customHeight="1" outlineLevel="1" x14ac:dyDescent="0.35">
      <c r="A200" s="238"/>
      <c r="B200" s="239"/>
      <c r="C200" s="252"/>
      <c r="D200" s="244"/>
      <c r="E200" s="249"/>
      <c r="F200" s="245"/>
      <c r="G200" s="253"/>
      <c r="H200" s="245"/>
      <c r="I200" s="245"/>
      <c r="J200" s="245"/>
      <c r="K200" s="245"/>
      <c r="L200" s="265" t="s">
        <v>927</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35">
      <c r="A201" s="238"/>
      <c r="B201" s="239"/>
      <c r="C201" s="252"/>
      <c r="D201" s="244"/>
      <c r="E201" s="249"/>
      <c r="F201" s="245"/>
      <c r="G201" s="253"/>
      <c r="H201" s="245"/>
      <c r="I201" s="245"/>
      <c r="J201" s="245"/>
      <c r="K201" s="245"/>
      <c r="L201" s="265" t="s">
        <v>929</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s="75" customFormat="1" ht="12" customHeight="1" outlineLevel="1" x14ac:dyDescent="0.35">
      <c r="A202" s="238"/>
      <c r="B202" s="239"/>
      <c r="C202" s="252"/>
      <c r="D202" s="244"/>
      <c r="E202" s="249"/>
      <c r="F202" s="245"/>
      <c r="G202" s="253"/>
      <c r="H202" s="245"/>
      <c r="I202" s="245"/>
      <c r="J202" s="245"/>
      <c r="K202" s="245"/>
      <c r="L202" s="265" t="s">
        <v>1008</v>
      </c>
      <c r="M202" s="245"/>
      <c r="N202" s="245"/>
      <c r="O202" s="245"/>
      <c r="P202" s="245"/>
      <c r="Q202" s="245"/>
      <c r="R202" s="245"/>
      <c r="S202" s="247"/>
      <c r="T202" s="250"/>
      <c r="U202" s="247"/>
      <c r="V202" s="247"/>
      <c r="W202" s="247"/>
      <c r="X202" s="247"/>
      <c r="Y202" s="247"/>
      <c r="Z202" s="247"/>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247"/>
      <c r="BR202" s="248"/>
      <c r="BS202" s="240"/>
      <c r="BT202" s="240"/>
      <c r="BU202" s="240"/>
    </row>
    <row r="203" spans="1:73" s="75" customFormat="1" ht="12" customHeight="1" outlineLevel="1" x14ac:dyDescent="0.35">
      <c r="A203" s="238"/>
      <c r="B203" s="239"/>
      <c r="C203" s="252"/>
      <c r="D203" s="244"/>
      <c r="E203" s="249"/>
      <c r="F203" s="245"/>
      <c r="G203" s="253"/>
      <c r="H203" s="245"/>
      <c r="I203" s="245"/>
      <c r="J203" s="245"/>
      <c r="K203" s="245"/>
      <c r="L203" s="265" t="s">
        <v>1009</v>
      </c>
      <c r="M203" s="245"/>
      <c r="N203" s="245"/>
      <c r="O203" s="245"/>
      <c r="P203" s="245"/>
      <c r="Q203" s="245"/>
      <c r="R203" s="245"/>
      <c r="S203" s="247"/>
      <c r="T203" s="250"/>
      <c r="U203" s="247"/>
      <c r="V203" s="247"/>
      <c r="W203" s="247"/>
      <c r="X203" s="247"/>
      <c r="Y203" s="247"/>
      <c r="Z203" s="247"/>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247"/>
      <c r="BR203" s="248"/>
      <c r="BS203" s="240"/>
      <c r="BT203" s="240"/>
      <c r="BU203" s="240"/>
    </row>
    <row r="204" spans="1:73" s="75" customFormat="1" ht="12" customHeight="1" outlineLevel="1" x14ac:dyDescent="0.35">
      <c r="A204" s="238"/>
      <c r="B204" s="239"/>
      <c r="C204" s="252"/>
      <c r="D204" s="244"/>
      <c r="E204" s="249"/>
      <c r="F204" s="245"/>
      <c r="G204" s="253"/>
      <c r="H204" s="245"/>
      <c r="I204" s="245"/>
      <c r="J204" s="245"/>
      <c r="K204" s="245"/>
      <c r="L204" s="265" t="s">
        <v>1010</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73" ht="12" customHeight="1" outlineLevel="1" x14ac:dyDescent="0.35">
      <c r="A205" s="5"/>
      <c r="B205" s="6"/>
      <c r="C205" s="17"/>
      <c r="D205" s="17"/>
      <c r="E205" s="17"/>
      <c r="F205" s="17"/>
      <c r="G205" s="17"/>
      <c r="H205" s="17"/>
      <c r="I205" s="325"/>
      <c r="J205" s="325"/>
      <c r="K205" s="325"/>
      <c r="L205" s="325"/>
      <c r="M205" s="325"/>
      <c r="N205" s="328" t="s">
        <v>397</v>
      </c>
      <c r="O205" s="325"/>
      <c r="P205" s="325"/>
      <c r="Q205" s="325"/>
      <c r="R205" s="325"/>
      <c r="S205" s="325"/>
      <c r="T205" s="325"/>
      <c r="U205" s="325"/>
      <c r="V205" s="325"/>
      <c r="W205" s="325"/>
      <c r="X205" s="325"/>
      <c r="Y205" s="325"/>
      <c r="Z205" s="325"/>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325"/>
      <c r="BR205" s="16"/>
      <c r="BS205" s="7"/>
      <c r="BT205" s="7"/>
      <c r="BU205" s="7"/>
    </row>
    <row r="206" spans="1:73" ht="12" customHeight="1" outlineLevel="1" x14ac:dyDescent="0.35">
      <c r="A206" s="5"/>
      <c r="B206" s="6"/>
      <c r="C206" s="17"/>
      <c r="D206" s="17"/>
      <c r="E206" s="17"/>
      <c r="F206" s="17"/>
      <c r="G206" s="17"/>
      <c r="H206" s="17"/>
      <c r="I206" s="17" t="s">
        <v>294</v>
      </c>
      <c r="J206" s="17"/>
      <c r="K206" s="17"/>
      <c r="L206" s="325"/>
      <c r="M206" s="325"/>
      <c r="N206" s="325"/>
      <c r="O206" s="325"/>
      <c r="P206" s="325"/>
      <c r="Q206" s="325"/>
      <c r="R206" s="325"/>
      <c r="S206" s="325"/>
      <c r="T206" s="325"/>
      <c r="U206" s="325"/>
      <c r="V206" s="325"/>
      <c r="W206" s="325"/>
      <c r="X206" s="325"/>
      <c r="Y206" s="325"/>
      <c r="Z206" s="325"/>
      <c r="AA206" s="687"/>
      <c r="AB206" s="687"/>
      <c r="AC206" s="687"/>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c r="BI206" s="687"/>
      <c r="BJ206" s="687"/>
      <c r="BK206" s="687"/>
      <c r="BL206" s="687"/>
      <c r="BM206" s="687"/>
      <c r="BN206" s="687"/>
      <c r="BO206" s="687"/>
      <c r="BP206" s="687"/>
      <c r="BQ206" s="325"/>
      <c r="BR206" s="16"/>
      <c r="BS206" s="7"/>
      <c r="BT206" s="7"/>
      <c r="BU206" s="7"/>
    </row>
    <row r="207" spans="1:73" ht="12" customHeight="1" outlineLevel="1" x14ac:dyDescent="0.35">
      <c r="A207" s="5"/>
      <c r="B207" s="6"/>
      <c r="C207" s="17"/>
      <c r="D207" s="17"/>
      <c r="E207" s="17"/>
      <c r="F207" s="17"/>
      <c r="G207" s="17"/>
      <c r="H207" s="17"/>
      <c r="I207" s="17"/>
      <c r="J207" s="17"/>
      <c r="K207" s="17"/>
      <c r="L207" s="17"/>
      <c r="M207" s="325"/>
      <c r="N207" s="687"/>
      <c r="O207" s="687"/>
      <c r="P207" s="687"/>
      <c r="Q207" s="687"/>
      <c r="R207" s="687"/>
      <c r="S207" s="687"/>
      <c r="T207" s="687"/>
      <c r="U207" s="687"/>
      <c r="V207" s="687"/>
      <c r="W207" s="687"/>
      <c r="X207" s="687"/>
      <c r="Y207" s="687"/>
      <c r="Z207" s="687"/>
      <c r="AA207" s="687"/>
      <c r="AB207" s="687"/>
      <c r="AC207" s="687"/>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c r="BI207" s="687"/>
      <c r="BJ207" s="687"/>
      <c r="BK207" s="687"/>
      <c r="BL207" s="687"/>
      <c r="BM207" s="687"/>
      <c r="BN207" s="687"/>
      <c r="BO207" s="687"/>
      <c r="BP207" s="687"/>
      <c r="BQ207" s="687"/>
      <c r="BR207" s="16"/>
      <c r="BS207" s="7"/>
      <c r="BT207" s="7"/>
      <c r="BU207" s="7"/>
    </row>
    <row r="208" spans="1:73" ht="12" customHeight="1" outlineLevel="1" x14ac:dyDescent="0.35">
      <c r="A208" s="5"/>
      <c r="B208" s="6"/>
      <c r="C208" s="17"/>
      <c r="D208" s="17"/>
      <c r="E208" s="17"/>
      <c r="F208" s="17"/>
      <c r="G208" s="249"/>
      <c r="H208" s="23" t="s">
        <v>393</v>
      </c>
      <c r="I208" s="23" t="s">
        <v>392</v>
      </c>
      <c r="J208" s="23" t="s">
        <v>390</v>
      </c>
      <c r="K208" s="23" t="s">
        <v>391</v>
      </c>
      <c r="L208" s="23" t="s">
        <v>389</v>
      </c>
      <c r="M208" s="23" t="s">
        <v>388</v>
      </c>
      <c r="N208" s="687" t="s">
        <v>928</v>
      </c>
      <c r="O208" s="687"/>
      <c r="P208" s="687"/>
      <c r="Q208" s="687"/>
      <c r="R208" s="687"/>
      <c r="S208" s="687"/>
      <c r="T208" s="687"/>
      <c r="U208" s="687"/>
      <c r="V208" s="687"/>
      <c r="W208" s="687"/>
      <c r="X208" s="687"/>
      <c r="Y208" s="687"/>
      <c r="Z208" s="687"/>
      <c r="AA208" s="687"/>
      <c r="AB208" s="687"/>
      <c r="AC208" s="687"/>
      <c r="AD208" s="687"/>
      <c r="AE208" s="687"/>
      <c r="AF208" s="687"/>
      <c r="AG208" s="687"/>
      <c r="AH208" s="687"/>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c r="BI208" s="687"/>
      <c r="BJ208" s="687"/>
      <c r="BK208" s="687"/>
      <c r="BL208" s="687"/>
      <c r="BM208" s="687"/>
      <c r="BN208" s="687"/>
      <c r="BO208" s="687"/>
      <c r="BP208" s="687"/>
      <c r="BQ208" s="687"/>
      <c r="BR208" s="16"/>
      <c r="BS208" s="7"/>
      <c r="BT208" s="7"/>
      <c r="BU208" s="7"/>
    </row>
    <row r="209" spans="1:73" ht="14.5" outlineLevel="1" x14ac:dyDescent="0.35">
      <c r="A209" s="5"/>
      <c r="B209" s="6"/>
      <c r="C209" s="17"/>
      <c r="D209" s="17"/>
      <c r="E209" s="17"/>
      <c r="F209" s="26"/>
      <c r="G209" s="8" t="str">
        <f t="shared" ref="G209:G240" si="19">_xlfn.CONCAT(H209:M209)</f>
        <v>AAAAAa</v>
      </c>
      <c r="H209" s="371" t="s">
        <v>23</v>
      </c>
      <c r="I209" s="371" t="s">
        <v>23</v>
      </c>
      <c r="J209" s="371" t="s">
        <v>23</v>
      </c>
      <c r="K209" s="371" t="s">
        <v>23</v>
      </c>
      <c r="L209" s="371" t="s">
        <v>23</v>
      </c>
      <c r="M209" s="372" t="s">
        <v>79</v>
      </c>
      <c r="N209" s="8" t="b">
        <f>AND(COUNTIF(G210:$G$240,G209))</f>
        <v>0</v>
      </c>
      <c r="BR209" s="16"/>
      <c r="BS209" s="7"/>
      <c r="BT209" s="7"/>
      <c r="BU209" s="7"/>
    </row>
    <row r="210" spans="1:73" ht="14.5" outlineLevel="1" x14ac:dyDescent="0.35">
      <c r="A210" s="5"/>
      <c r="B210" s="6"/>
      <c r="C210" s="17"/>
      <c r="D210" s="17"/>
      <c r="E210" s="17"/>
      <c r="F210" s="26"/>
      <c r="G210" s="75" t="str">
        <f t="shared" si="19"/>
        <v>YAEAE1a</v>
      </c>
      <c r="H210" s="371" t="s">
        <v>414</v>
      </c>
      <c r="I210" s="371" t="s">
        <v>23</v>
      </c>
      <c r="J210" s="371" t="s">
        <v>87</v>
      </c>
      <c r="K210" s="371" t="s">
        <v>23</v>
      </c>
      <c r="L210" s="371" t="s">
        <v>1083</v>
      </c>
      <c r="M210" s="372" t="s">
        <v>79</v>
      </c>
      <c r="N210" s="75" t="b">
        <f>AND(COUNTIF(G211:$G$240,G210))</f>
        <v>0</v>
      </c>
      <c r="O210" s="780" t="s">
        <v>417</v>
      </c>
      <c r="BR210" s="16"/>
      <c r="BS210" s="7"/>
      <c r="BT210" s="7"/>
      <c r="BU210" s="7"/>
    </row>
    <row r="211" spans="1:73" ht="14.5" outlineLevel="1" x14ac:dyDescent="0.35">
      <c r="A211" s="5"/>
      <c r="B211" s="6"/>
      <c r="C211" s="17"/>
      <c r="D211" s="17"/>
      <c r="E211" s="17"/>
      <c r="F211" s="26"/>
      <c r="G211" s="75" t="str">
        <f t="shared" si="19"/>
        <v>AYAEAb</v>
      </c>
      <c r="H211" s="371" t="s">
        <v>23</v>
      </c>
      <c r="I211" s="371" t="s">
        <v>414</v>
      </c>
      <c r="J211" s="371" t="s">
        <v>23</v>
      </c>
      <c r="K211" s="371" t="s">
        <v>87</v>
      </c>
      <c r="L211" s="371" t="s">
        <v>23</v>
      </c>
      <c r="M211" s="372" t="s">
        <v>76</v>
      </c>
      <c r="N211" s="75" t="b">
        <f>AND(COUNTIF(G214:$G$240,G211))</f>
        <v>0</v>
      </c>
      <c r="O211" s="780" t="s">
        <v>417</v>
      </c>
      <c r="BR211" s="16"/>
      <c r="BS211" s="7"/>
      <c r="BT211" s="7"/>
      <c r="BU211" s="7"/>
    </row>
    <row r="212" spans="1:73" s="765" customFormat="1" ht="14.5" outlineLevel="1" x14ac:dyDescent="0.35">
      <c r="A212" s="769"/>
      <c r="B212" s="766"/>
      <c r="C212" s="778"/>
      <c r="D212" s="778"/>
      <c r="E212" s="778"/>
      <c r="F212" s="782"/>
      <c r="G212" s="765" t="str">
        <f t="shared" ref="G212:G213" si="20">_xlfn.CONCAT(H212:M212)</f>
        <v>YAEAOFa</v>
      </c>
      <c r="H212" s="371" t="s">
        <v>414</v>
      </c>
      <c r="I212" s="371" t="s">
        <v>23</v>
      </c>
      <c r="J212" s="371" t="s">
        <v>87</v>
      </c>
      <c r="K212" s="371" t="s">
        <v>23</v>
      </c>
      <c r="L212" s="371" t="s">
        <v>175</v>
      </c>
      <c r="M212" s="372" t="s">
        <v>79</v>
      </c>
      <c r="N212" s="765" t="b">
        <f>AND(COUNTIF(G213:$G$240,G212))</f>
        <v>0</v>
      </c>
      <c r="O212" s="780" t="s">
        <v>1082</v>
      </c>
      <c r="BR212" s="773"/>
      <c r="BS212" s="768"/>
      <c r="BT212" s="768"/>
      <c r="BU212" s="768"/>
    </row>
    <row r="213" spans="1:73" s="765" customFormat="1" ht="14.5" outlineLevel="1" x14ac:dyDescent="0.35">
      <c r="A213" s="769"/>
      <c r="B213" s="766"/>
      <c r="C213" s="778"/>
      <c r="D213" s="778"/>
      <c r="E213" s="778"/>
      <c r="F213" s="782"/>
      <c r="G213" s="765" t="str">
        <f t="shared" si="20"/>
        <v>AYAEAof</v>
      </c>
      <c r="H213" s="371" t="s">
        <v>23</v>
      </c>
      <c r="I213" s="371" t="s">
        <v>414</v>
      </c>
      <c r="J213" s="371" t="s">
        <v>23</v>
      </c>
      <c r="K213" s="371" t="s">
        <v>87</v>
      </c>
      <c r="L213" s="371" t="s">
        <v>23</v>
      </c>
      <c r="M213" s="372" t="s">
        <v>250</v>
      </c>
      <c r="N213" s="765" t="b">
        <f>AND(COUNTIF(G216:$G$240,G213))</f>
        <v>0</v>
      </c>
      <c r="O213" s="780" t="s">
        <v>1082</v>
      </c>
      <c r="BR213" s="773"/>
      <c r="BS213" s="768"/>
      <c r="BT213" s="768"/>
      <c r="BU213" s="768"/>
    </row>
    <row r="214" spans="1:73" ht="14.5" outlineLevel="1" x14ac:dyDescent="0.35">
      <c r="A214" s="5"/>
      <c r="B214" s="6"/>
      <c r="C214" s="17"/>
      <c r="D214" s="17"/>
      <c r="E214" s="17"/>
      <c r="F214" s="26"/>
      <c r="G214" s="75" t="str">
        <f t="shared" si="19"/>
        <v>YYNENb</v>
      </c>
      <c r="H214" s="371" t="s">
        <v>414</v>
      </c>
      <c r="I214" s="371" t="s">
        <v>414</v>
      </c>
      <c r="J214" s="371" t="s">
        <v>86</v>
      </c>
      <c r="K214" s="371" t="s">
        <v>87</v>
      </c>
      <c r="L214" s="371" t="s">
        <v>86</v>
      </c>
      <c r="M214" s="372" t="s">
        <v>76</v>
      </c>
      <c r="N214" s="75" t="b">
        <f>AND(COUNTIF(G215:$G$240,G214))</f>
        <v>0</v>
      </c>
      <c r="BR214" s="16"/>
      <c r="BS214" s="7"/>
      <c r="BT214" s="7"/>
      <c r="BU214" s="7"/>
    </row>
    <row r="215" spans="1:73" ht="14.5" outlineLevel="1" x14ac:dyDescent="0.35">
      <c r="A215" s="5"/>
      <c r="B215" s="6"/>
      <c r="C215" s="17"/>
      <c r="D215" s="17"/>
      <c r="E215" s="17"/>
      <c r="F215" s="26"/>
      <c r="G215" s="75" t="str">
        <f t="shared" si="19"/>
        <v>YYENE1z</v>
      </c>
      <c r="H215" s="371" t="s">
        <v>414</v>
      </c>
      <c r="I215" s="371" t="s">
        <v>414</v>
      </c>
      <c r="J215" s="371" t="s">
        <v>87</v>
      </c>
      <c r="K215" s="371" t="s">
        <v>86</v>
      </c>
      <c r="L215" s="371" t="s">
        <v>1083</v>
      </c>
      <c r="M215" s="371" t="s">
        <v>81</v>
      </c>
      <c r="N215" s="75" t="b">
        <f>AND(COUNTIF(G216:$G$240,G215))</f>
        <v>0</v>
      </c>
      <c r="BR215" s="16"/>
      <c r="BS215" s="7"/>
      <c r="BT215" s="7"/>
      <c r="BU215" s="7"/>
    </row>
    <row r="216" spans="1:73" s="75" customFormat="1" ht="14.5" outlineLevel="1" x14ac:dyDescent="0.35">
      <c r="A216" s="238"/>
      <c r="B216" s="239"/>
      <c r="C216" s="249"/>
      <c r="D216" s="249"/>
      <c r="E216" s="249"/>
      <c r="F216" s="257"/>
      <c r="G216" s="75" t="str">
        <f t="shared" si="19"/>
        <v>YYENE1r</v>
      </c>
      <c r="H216" s="371" t="s">
        <v>414</v>
      </c>
      <c r="I216" s="371" t="s">
        <v>414</v>
      </c>
      <c r="J216" s="371" t="s">
        <v>87</v>
      </c>
      <c r="K216" s="371" t="s">
        <v>86</v>
      </c>
      <c r="L216" s="371" t="s">
        <v>1083</v>
      </c>
      <c r="M216" s="371" t="s">
        <v>72</v>
      </c>
      <c r="N216" s="75" t="b">
        <f>AND(COUNTIF(G217:$G$240,G216))</f>
        <v>0</v>
      </c>
      <c r="BR216" s="248"/>
      <c r="BS216" s="240"/>
      <c r="BT216" s="240"/>
      <c r="BU216" s="240"/>
    </row>
    <row r="217" spans="1:73" s="75" customFormat="1" ht="14.5" outlineLevel="1" x14ac:dyDescent="0.35">
      <c r="A217" s="238"/>
      <c r="B217" s="239"/>
      <c r="C217" s="249"/>
      <c r="D217" s="249"/>
      <c r="E217" s="249"/>
      <c r="F217" s="257"/>
      <c r="G217" s="75" t="str">
        <f t="shared" si="19"/>
        <v>YYNEE1r</v>
      </c>
      <c r="H217" s="371" t="s">
        <v>414</v>
      </c>
      <c r="I217" s="371" t="s">
        <v>414</v>
      </c>
      <c r="J217" s="371" t="s">
        <v>86</v>
      </c>
      <c r="K217" s="371" t="s">
        <v>87</v>
      </c>
      <c r="L217" s="371" t="s">
        <v>1083</v>
      </c>
      <c r="M217" s="371" t="s">
        <v>72</v>
      </c>
      <c r="N217" s="75" t="b">
        <f>AND(COUNTIF(G218:$G$240,G217))</f>
        <v>0</v>
      </c>
      <c r="BR217" s="248"/>
      <c r="BS217" s="240"/>
      <c r="BT217" s="240"/>
      <c r="BU217" s="240"/>
    </row>
    <row r="218" spans="1:73" s="75" customFormat="1" ht="14.5" outlineLevel="1" x14ac:dyDescent="0.35">
      <c r="A218" s="238"/>
      <c r="B218" s="239"/>
      <c r="C218" s="249"/>
      <c r="D218" s="249"/>
      <c r="E218" s="249"/>
      <c r="F218" s="257"/>
      <c r="G218" s="75" t="str">
        <f t="shared" si="19"/>
        <v>YYEENw</v>
      </c>
      <c r="H218" s="371" t="s">
        <v>414</v>
      </c>
      <c r="I218" s="371" t="s">
        <v>414</v>
      </c>
      <c r="J218" s="371" t="s">
        <v>87</v>
      </c>
      <c r="K218" s="371" t="s">
        <v>87</v>
      </c>
      <c r="L218" s="371" t="s">
        <v>86</v>
      </c>
      <c r="M218" s="371" t="s">
        <v>73</v>
      </c>
      <c r="N218" s="75" t="b">
        <f>AND(COUNTIF(G219:$G$240,G218))</f>
        <v>0</v>
      </c>
      <c r="BR218" s="248"/>
      <c r="BS218" s="240"/>
      <c r="BT218" s="240"/>
      <c r="BU218" s="240"/>
    </row>
    <row r="219" spans="1:73" s="75" customFormat="1" ht="14.5" outlineLevel="1" x14ac:dyDescent="0.35">
      <c r="A219" s="238"/>
      <c r="B219" s="239"/>
      <c r="C219" s="249"/>
      <c r="D219" s="249"/>
      <c r="E219" s="249"/>
      <c r="F219" s="257"/>
      <c r="G219" s="75" t="str">
        <f t="shared" si="19"/>
        <v>YYENE1b</v>
      </c>
      <c r="H219" s="371" t="s">
        <v>414</v>
      </c>
      <c r="I219" s="371" t="s">
        <v>414</v>
      </c>
      <c r="J219" s="371" t="s">
        <v>87</v>
      </c>
      <c r="K219" s="371" t="s">
        <v>86</v>
      </c>
      <c r="L219" s="371" t="s">
        <v>1083</v>
      </c>
      <c r="M219" s="371" t="s">
        <v>76</v>
      </c>
      <c r="N219" s="75" t="b">
        <f>AND(COUNTIF(G220:$G$240,G219))</f>
        <v>0</v>
      </c>
      <c r="BR219" s="248"/>
      <c r="BS219" s="240"/>
      <c r="BT219" s="240"/>
      <c r="BU219" s="240"/>
    </row>
    <row r="220" spans="1:73" s="75" customFormat="1" ht="14.5" outlineLevel="1" x14ac:dyDescent="0.35">
      <c r="A220" s="238"/>
      <c r="B220" s="239"/>
      <c r="C220" s="249"/>
      <c r="D220" s="249"/>
      <c r="E220" s="249"/>
      <c r="F220" s="257"/>
      <c r="G220" s="75" t="str">
        <f t="shared" si="19"/>
        <v>AAAAAz</v>
      </c>
      <c r="H220" s="371" t="s">
        <v>23</v>
      </c>
      <c r="I220" s="371" t="s">
        <v>23</v>
      </c>
      <c r="J220" s="371" t="s">
        <v>23</v>
      </c>
      <c r="K220" s="371" t="s">
        <v>23</v>
      </c>
      <c r="L220" s="371" t="s">
        <v>23</v>
      </c>
      <c r="M220" s="371" t="s">
        <v>81</v>
      </c>
      <c r="N220" s="75" t="b">
        <f>AND(COUNTIF(G221:$G$240,G220))</f>
        <v>0</v>
      </c>
      <c r="BR220" s="248"/>
      <c r="BS220" s="240"/>
      <c r="BT220" s="240"/>
      <c r="BU220" s="240"/>
    </row>
    <row r="221" spans="1:73" s="75" customFormat="1" ht="14.5" outlineLevel="1" x14ac:dyDescent="0.35">
      <c r="A221" s="238"/>
      <c r="B221" s="239"/>
      <c r="C221" s="249"/>
      <c r="D221" s="249"/>
      <c r="E221" s="249"/>
      <c r="F221" s="257"/>
      <c r="G221" s="75" t="str">
        <f t="shared" si="19"/>
        <v>AAAANw</v>
      </c>
      <c r="H221" s="371" t="s">
        <v>23</v>
      </c>
      <c r="I221" s="371" t="s">
        <v>23</v>
      </c>
      <c r="J221" s="371" t="s">
        <v>23</v>
      </c>
      <c r="K221" s="371" t="s">
        <v>23</v>
      </c>
      <c r="L221" s="371" t="s">
        <v>86</v>
      </c>
      <c r="M221" s="371" t="s">
        <v>73</v>
      </c>
      <c r="N221" s="75" t="b">
        <f>AND(COUNTIF(G222:$G$240,G221))</f>
        <v>0</v>
      </c>
      <c r="BR221" s="248"/>
      <c r="BS221" s="240"/>
      <c r="BT221" s="240"/>
      <c r="BU221" s="240"/>
    </row>
    <row r="222" spans="1:73" s="75" customFormat="1" ht="14.5" outlineLevel="1" x14ac:dyDescent="0.35">
      <c r="A222" s="238"/>
      <c r="B222" s="239"/>
      <c r="C222" s="249"/>
      <c r="D222" s="249"/>
      <c r="E222" s="249"/>
      <c r="F222" s="257"/>
      <c r="G222" s="75" t="str">
        <f t="shared" si="19"/>
        <v>AAANE1b</v>
      </c>
      <c r="H222" s="371" t="s">
        <v>23</v>
      </c>
      <c r="I222" s="371" t="s">
        <v>23</v>
      </c>
      <c r="J222" s="371" t="s">
        <v>23</v>
      </c>
      <c r="K222" s="371" t="s">
        <v>86</v>
      </c>
      <c r="L222" s="371" t="s">
        <v>1083</v>
      </c>
      <c r="M222" s="371" t="s">
        <v>76</v>
      </c>
      <c r="N222" s="75" t="b">
        <f>AND(COUNTIF(G223:$G$240,G222))</f>
        <v>0</v>
      </c>
      <c r="BR222" s="248"/>
      <c r="BS222" s="240"/>
      <c r="BT222" s="240"/>
      <c r="BU222" s="240"/>
    </row>
    <row r="223" spans="1:73" s="75" customFormat="1" ht="14.5" outlineLevel="1" x14ac:dyDescent="0.35">
      <c r="A223" s="238"/>
      <c r="B223" s="239"/>
      <c r="C223" s="249"/>
      <c r="D223" s="249"/>
      <c r="E223" s="249"/>
      <c r="F223" s="257"/>
      <c r="G223" s="75" t="str">
        <f t="shared" si="19"/>
        <v>AANEE1a</v>
      </c>
      <c r="H223" s="371" t="s">
        <v>23</v>
      </c>
      <c r="I223" s="371" t="s">
        <v>23</v>
      </c>
      <c r="J223" s="371" t="s">
        <v>86</v>
      </c>
      <c r="K223" s="371" t="s">
        <v>87</v>
      </c>
      <c r="L223" s="371" t="s">
        <v>1083</v>
      </c>
      <c r="M223" s="371" t="s">
        <v>79</v>
      </c>
      <c r="N223" s="75" t="b">
        <f>AND(COUNTIF(G224:$G$240,G223))</f>
        <v>0</v>
      </c>
      <c r="BR223" s="248"/>
      <c r="BS223" s="240"/>
      <c r="BT223" s="240"/>
      <c r="BU223" s="240"/>
    </row>
    <row r="224" spans="1:73" s="75" customFormat="1" ht="14.5" outlineLevel="1" x14ac:dyDescent="0.35">
      <c r="A224" s="238"/>
      <c r="B224" s="239"/>
      <c r="C224" s="249"/>
      <c r="D224" s="249"/>
      <c r="E224" s="249"/>
      <c r="F224" s="257"/>
      <c r="G224" s="75" t="str">
        <f t="shared" si="19"/>
        <v>AYEEAa</v>
      </c>
      <c r="H224" s="371" t="s">
        <v>23</v>
      </c>
      <c r="I224" s="371" t="s">
        <v>414</v>
      </c>
      <c r="J224" s="371" t="s">
        <v>87</v>
      </c>
      <c r="K224" s="371" t="s">
        <v>87</v>
      </c>
      <c r="L224" s="371" t="s">
        <v>23</v>
      </c>
      <c r="M224" s="371" t="s">
        <v>79</v>
      </c>
      <c r="N224" s="75" t="b">
        <f>AND(COUNTIF(G225:$G$240,G224))</f>
        <v>0</v>
      </c>
      <c r="BR224" s="248"/>
      <c r="BS224" s="240"/>
      <c r="BT224" s="240"/>
      <c r="BU224" s="240"/>
    </row>
    <row r="225" spans="1:73" s="75" customFormat="1" ht="14.5" outlineLevel="1" x14ac:dyDescent="0.35">
      <c r="A225" s="238"/>
      <c r="B225" s="239"/>
      <c r="C225" s="249"/>
      <c r="D225" s="249"/>
      <c r="E225" s="249"/>
      <c r="F225" s="257"/>
      <c r="G225" s="75" t="str">
        <f t="shared" si="19"/>
        <v>YYEAAa</v>
      </c>
      <c r="H225" s="371" t="s">
        <v>414</v>
      </c>
      <c r="I225" s="371" t="s">
        <v>414</v>
      </c>
      <c r="J225" s="371" t="s">
        <v>87</v>
      </c>
      <c r="K225" s="371" t="s">
        <v>23</v>
      </c>
      <c r="L225" s="371" t="s">
        <v>23</v>
      </c>
      <c r="M225" s="371" t="s">
        <v>79</v>
      </c>
      <c r="N225" s="75" t="b">
        <f>AND(COUNTIF(G226:$G$240,G225))</f>
        <v>0</v>
      </c>
      <c r="BR225" s="248"/>
      <c r="BS225" s="240"/>
      <c r="BT225" s="240"/>
      <c r="BU225" s="240"/>
    </row>
    <row r="226" spans="1:73" s="75" customFormat="1" ht="14.5" outlineLevel="1" x14ac:dyDescent="0.35">
      <c r="A226" s="238"/>
      <c r="B226" s="239"/>
      <c r="C226" s="249"/>
      <c r="D226" s="249"/>
      <c r="E226" s="249"/>
      <c r="F226" s="257"/>
      <c r="G226" s="75" t="str">
        <f t="shared" si="19"/>
        <v>YYAAAa</v>
      </c>
      <c r="H226" s="371" t="s">
        <v>414</v>
      </c>
      <c r="I226" s="371" t="s">
        <v>414</v>
      </c>
      <c r="J226" s="371" t="s">
        <v>23</v>
      </c>
      <c r="K226" s="371" t="s">
        <v>23</v>
      </c>
      <c r="L226" s="371" t="s">
        <v>23</v>
      </c>
      <c r="M226" s="371" t="s">
        <v>79</v>
      </c>
      <c r="N226" s="75" t="b">
        <f>AND(COUNTIF(G227:$G$240,G226))</f>
        <v>0</v>
      </c>
      <c r="BR226" s="248"/>
      <c r="BS226" s="240"/>
      <c r="BT226" s="240"/>
      <c r="BU226" s="240"/>
    </row>
    <row r="227" spans="1:73" s="75" customFormat="1" ht="14.5" outlineLevel="1" x14ac:dyDescent="0.35">
      <c r="A227" s="238"/>
      <c r="B227" s="239"/>
      <c r="C227" s="249"/>
      <c r="D227" s="249"/>
      <c r="E227" s="249"/>
      <c r="F227" s="257"/>
      <c r="G227" s="75" t="str">
        <f t="shared" si="19"/>
        <v>YAAAAa</v>
      </c>
      <c r="H227" s="371" t="s">
        <v>414</v>
      </c>
      <c r="I227" s="371" t="s">
        <v>23</v>
      </c>
      <c r="J227" s="371" t="s">
        <v>23</v>
      </c>
      <c r="K227" s="371" t="s">
        <v>23</v>
      </c>
      <c r="L227" s="371" t="s">
        <v>23</v>
      </c>
      <c r="M227" s="371" t="s">
        <v>79</v>
      </c>
      <c r="N227" s="75" t="b">
        <f>AND(COUNTIF(G228:$G$240,G227))</f>
        <v>0</v>
      </c>
      <c r="BR227" s="248"/>
      <c r="BS227" s="240"/>
      <c r="BT227" s="240"/>
      <c r="BU227" s="240"/>
    </row>
    <row r="228" spans="1:73" s="75" customFormat="1" ht="14.5" outlineLevel="1" x14ac:dyDescent="0.35">
      <c r="A228" s="238"/>
      <c r="B228" s="239"/>
      <c r="C228" s="249"/>
      <c r="D228" s="249"/>
      <c r="E228" s="249"/>
      <c r="F228" s="257"/>
      <c r="G228" s="75" t="str">
        <f t="shared" si="19"/>
        <v>YYENE1l</v>
      </c>
      <c r="H228" s="371" t="s">
        <v>414</v>
      </c>
      <c r="I228" s="371" t="s">
        <v>414</v>
      </c>
      <c r="J228" s="371" t="s">
        <v>87</v>
      </c>
      <c r="K228" s="371" t="s">
        <v>86</v>
      </c>
      <c r="L228" s="371" t="s">
        <v>1083</v>
      </c>
      <c r="M228" s="371" t="s">
        <v>77</v>
      </c>
      <c r="N228" s="75" t="b">
        <f>AND(COUNTIF(G229:$G$240,G228))</f>
        <v>0</v>
      </c>
      <c r="O228" s="265" t="s">
        <v>1008</v>
      </c>
      <c r="BR228" s="248"/>
      <c r="BS228" s="240"/>
      <c r="BT228" s="240"/>
      <c r="BU228" s="240"/>
    </row>
    <row r="229" spans="1:73" s="75" customFormat="1" ht="14.5" outlineLevel="1" x14ac:dyDescent="0.35">
      <c r="A229" s="238"/>
      <c r="B229" s="239"/>
      <c r="C229" s="249"/>
      <c r="D229" s="249"/>
      <c r="E229" s="249"/>
      <c r="F229" s="257"/>
      <c r="G229" s="75" t="str">
        <f t="shared" si="19"/>
        <v>YYPENw</v>
      </c>
      <c r="H229" s="371" t="s">
        <v>414</v>
      </c>
      <c r="I229" s="371" t="s">
        <v>414</v>
      </c>
      <c r="J229" s="371" t="s">
        <v>88</v>
      </c>
      <c r="K229" s="371" t="s">
        <v>87</v>
      </c>
      <c r="L229" s="371" t="s">
        <v>86</v>
      </c>
      <c r="M229" s="371" t="s">
        <v>73</v>
      </c>
      <c r="N229" s="75" t="b">
        <f>AND(COUNTIF(G230:$G$240,G229))</f>
        <v>0</v>
      </c>
      <c r="O229" s="265" t="s">
        <v>1008</v>
      </c>
      <c r="BR229" s="248"/>
      <c r="BS229" s="240"/>
      <c r="BT229" s="240"/>
      <c r="BU229" s="240"/>
    </row>
    <row r="230" spans="1:73" s="75" customFormat="1" ht="14.5" outlineLevel="1" x14ac:dyDescent="0.35">
      <c r="A230" s="238"/>
      <c r="B230" s="239"/>
      <c r="C230" s="249"/>
      <c r="D230" s="249"/>
      <c r="E230" s="249"/>
      <c r="F230" s="257"/>
      <c r="G230" s="75" t="str">
        <f t="shared" si="19"/>
        <v>YYEPE1z</v>
      </c>
      <c r="H230" s="371" t="s">
        <v>414</v>
      </c>
      <c r="I230" s="371" t="s">
        <v>414</v>
      </c>
      <c r="J230" s="371" t="s">
        <v>87</v>
      </c>
      <c r="K230" s="371" t="s">
        <v>88</v>
      </c>
      <c r="L230" s="371" t="s">
        <v>1083</v>
      </c>
      <c r="M230" s="371" t="s">
        <v>81</v>
      </c>
      <c r="N230" s="75" t="b">
        <f>AND(COUNTIF(G232:$G$240,G230))</f>
        <v>0</v>
      </c>
      <c r="O230" s="265" t="s">
        <v>1008</v>
      </c>
      <c r="BR230" s="248"/>
      <c r="BS230" s="240"/>
      <c r="BT230" s="240"/>
      <c r="BU230" s="240"/>
    </row>
    <row r="231" spans="1:73" s="75" customFormat="1" ht="14.5" outlineLevel="1" x14ac:dyDescent="0.35">
      <c r="A231" s="238"/>
      <c r="B231" s="239"/>
      <c r="C231" s="249"/>
      <c r="D231" s="249"/>
      <c r="E231" s="249"/>
      <c r="F231" s="257"/>
      <c r="G231" s="75" t="str">
        <f t="shared" si="19"/>
        <v>YYNEPw</v>
      </c>
      <c r="H231" s="371" t="s">
        <v>414</v>
      </c>
      <c r="I231" s="371" t="s">
        <v>414</v>
      </c>
      <c r="J231" s="371" t="s">
        <v>86</v>
      </c>
      <c r="K231" s="371" t="s">
        <v>87</v>
      </c>
      <c r="L231" s="371" t="s">
        <v>88</v>
      </c>
      <c r="M231" s="371" t="s">
        <v>73</v>
      </c>
      <c r="N231" s="75" t="b">
        <f>AND(COUNTIF(G233:$G$240,G231))</f>
        <v>0</v>
      </c>
      <c r="O231" s="265" t="s">
        <v>1008</v>
      </c>
      <c r="BR231" s="248"/>
      <c r="BS231" s="240"/>
      <c r="BT231" s="240"/>
      <c r="BU231" s="240"/>
    </row>
    <row r="232" spans="1:73" s="75" customFormat="1" ht="14.5" outlineLevel="1" x14ac:dyDescent="0.35">
      <c r="A232" s="238"/>
      <c r="B232" s="239"/>
      <c r="C232" s="249"/>
      <c r="D232" s="249"/>
      <c r="E232" s="249"/>
      <c r="F232" s="257"/>
      <c r="G232" s="75" t="str">
        <f t="shared" si="19"/>
        <v>AYAAAw</v>
      </c>
      <c r="H232" s="371" t="s">
        <v>23</v>
      </c>
      <c r="I232" s="371" t="s">
        <v>414</v>
      </c>
      <c r="J232" s="371" t="s">
        <v>23</v>
      </c>
      <c r="K232" s="371" t="s">
        <v>23</v>
      </c>
      <c r="L232" s="371" t="s">
        <v>23</v>
      </c>
      <c r="M232" s="371" t="s">
        <v>73</v>
      </c>
      <c r="N232" s="75" t="b">
        <f>AND(COUNTIF(G233:$G$240,G232))</f>
        <v>0</v>
      </c>
      <c r="O232" s="265" t="s">
        <v>1009</v>
      </c>
      <c r="BR232" s="248"/>
      <c r="BS232" s="240"/>
      <c r="BT232" s="240"/>
      <c r="BU232" s="240"/>
    </row>
    <row r="233" spans="1:73" s="75" customFormat="1" ht="14.5" outlineLevel="1" x14ac:dyDescent="0.35">
      <c r="A233" s="238"/>
      <c r="B233" s="239"/>
      <c r="C233" s="249"/>
      <c r="D233" s="249"/>
      <c r="E233" s="249"/>
      <c r="F233" s="257"/>
      <c r="G233" s="75" t="str">
        <f t="shared" si="19"/>
        <v>AAEAAa</v>
      </c>
      <c r="H233" s="371" t="s">
        <v>23</v>
      </c>
      <c r="I233" s="371" t="s">
        <v>23</v>
      </c>
      <c r="J233" s="371" t="s">
        <v>87</v>
      </c>
      <c r="K233" s="371" t="s">
        <v>23</v>
      </c>
      <c r="L233" s="371" t="s">
        <v>23</v>
      </c>
      <c r="M233" s="371" t="s">
        <v>79</v>
      </c>
      <c r="N233" s="75" t="b">
        <f>AND(COUNTIF(G234:$G$240,G233))</f>
        <v>0</v>
      </c>
      <c r="O233" s="265" t="s">
        <v>1009</v>
      </c>
      <c r="BR233" s="248"/>
      <c r="BS233" s="240"/>
      <c r="BT233" s="240"/>
      <c r="BU233" s="240"/>
    </row>
    <row r="234" spans="1:73" s="75" customFormat="1" ht="14.5" outlineLevel="1" x14ac:dyDescent="0.35">
      <c r="A234" s="238"/>
      <c r="B234" s="239"/>
      <c r="C234" s="249"/>
      <c r="D234" s="249"/>
      <c r="E234" s="249"/>
      <c r="F234" s="257"/>
      <c r="G234" s="75" t="str">
        <f t="shared" si="19"/>
        <v>AAAEAa</v>
      </c>
      <c r="H234" s="371" t="s">
        <v>23</v>
      </c>
      <c r="I234" s="371" t="s">
        <v>23</v>
      </c>
      <c r="J234" s="371" t="s">
        <v>23</v>
      </c>
      <c r="K234" s="371" t="s">
        <v>87</v>
      </c>
      <c r="L234" s="371" t="s">
        <v>23</v>
      </c>
      <c r="M234" s="371" t="s">
        <v>79</v>
      </c>
      <c r="N234" s="75" t="b">
        <f>AND(COUNTIF(G240:$G$240,G234))</f>
        <v>0</v>
      </c>
      <c r="O234" s="265" t="s">
        <v>1009</v>
      </c>
      <c r="BR234" s="248"/>
      <c r="BS234" s="240"/>
      <c r="BT234" s="240"/>
      <c r="BU234" s="240"/>
    </row>
    <row r="235" spans="1:73" s="75" customFormat="1" ht="14.5" outlineLevel="1" x14ac:dyDescent="0.35">
      <c r="A235" s="238"/>
      <c r="B235" s="239"/>
      <c r="C235" s="249"/>
      <c r="D235" s="249"/>
      <c r="E235" s="249"/>
      <c r="F235" s="257"/>
      <c r="G235" s="75" t="str">
        <f t="shared" si="19"/>
        <v>YAAAE1a</v>
      </c>
      <c r="H235" s="371" t="s">
        <v>414</v>
      </c>
      <c r="I235" s="371" t="s">
        <v>23</v>
      </c>
      <c r="J235" s="371" t="s">
        <v>23</v>
      </c>
      <c r="K235" s="371" t="s">
        <v>23</v>
      </c>
      <c r="L235" s="371" t="s">
        <v>1083</v>
      </c>
      <c r="M235" s="371" t="s">
        <v>79</v>
      </c>
      <c r="N235" s="75" t="b">
        <f>AND(COUNTIF(G$240:$G241,G235))</f>
        <v>0</v>
      </c>
      <c r="O235" s="265" t="s">
        <v>1009</v>
      </c>
      <c r="BR235" s="248"/>
      <c r="BS235" s="240"/>
      <c r="BT235" s="240"/>
      <c r="BU235" s="240"/>
    </row>
    <row r="236" spans="1:73" s="75" customFormat="1" ht="14.5" outlineLevel="1" x14ac:dyDescent="0.35">
      <c r="A236" s="238"/>
      <c r="B236" s="239"/>
      <c r="C236" s="249"/>
      <c r="D236" s="249"/>
      <c r="E236" s="249"/>
      <c r="F236" s="257"/>
      <c r="G236" s="75" t="str">
        <f t="shared" si="19"/>
        <v>YAAANw</v>
      </c>
      <c r="H236" s="371" t="s">
        <v>414</v>
      </c>
      <c r="I236" s="371" t="s">
        <v>23</v>
      </c>
      <c r="J236" s="371" t="s">
        <v>23</v>
      </c>
      <c r="K236" s="371" t="s">
        <v>23</v>
      </c>
      <c r="L236" s="371" t="s">
        <v>86</v>
      </c>
      <c r="M236" s="371" t="s">
        <v>73</v>
      </c>
      <c r="N236" s="75" t="b">
        <f>AND(COUNTIF(G$240:$G242,G236))</f>
        <v>0</v>
      </c>
      <c r="O236" s="265" t="s">
        <v>1010</v>
      </c>
      <c r="BR236" s="248"/>
      <c r="BS236" s="240"/>
      <c r="BT236" s="240"/>
      <c r="BU236" s="240"/>
    </row>
    <row r="237" spans="1:73" s="75" customFormat="1" ht="14.5" outlineLevel="1" x14ac:dyDescent="0.35">
      <c r="A237" s="238"/>
      <c r="B237" s="239"/>
      <c r="C237" s="249"/>
      <c r="D237" s="249"/>
      <c r="E237" s="249"/>
      <c r="F237" s="257"/>
      <c r="G237" s="75" t="str">
        <f t="shared" si="19"/>
        <v>AYAAAz</v>
      </c>
      <c r="H237" s="371" t="s">
        <v>23</v>
      </c>
      <c r="I237" s="371" t="s">
        <v>414</v>
      </c>
      <c r="J237" s="371" t="s">
        <v>23</v>
      </c>
      <c r="K237" s="371" t="s">
        <v>23</v>
      </c>
      <c r="L237" s="371" t="s">
        <v>23</v>
      </c>
      <c r="M237" s="371" t="s">
        <v>81</v>
      </c>
      <c r="N237" s="75" t="b">
        <f>AND(COUNTIF(G$240:$G243,G237))</f>
        <v>0</v>
      </c>
      <c r="O237" s="265" t="s">
        <v>1010</v>
      </c>
      <c r="BR237" s="248"/>
      <c r="BS237" s="240"/>
      <c r="BT237" s="240"/>
      <c r="BU237" s="240"/>
    </row>
    <row r="238" spans="1:73" s="75" customFormat="1" ht="14.5" outlineLevel="1" x14ac:dyDescent="0.35">
      <c r="A238" s="238"/>
      <c r="B238" s="239"/>
      <c r="C238" s="249"/>
      <c r="D238" s="249"/>
      <c r="E238" s="249"/>
      <c r="F238" s="257"/>
      <c r="G238" s="75" t="str">
        <f t="shared" si="19"/>
        <v>AYEAAa</v>
      </c>
      <c r="H238" s="371" t="s">
        <v>23</v>
      </c>
      <c r="I238" s="371" t="s">
        <v>414</v>
      </c>
      <c r="J238" s="371" t="s">
        <v>87</v>
      </c>
      <c r="K238" s="371" t="s">
        <v>23</v>
      </c>
      <c r="L238" s="371" t="s">
        <v>23</v>
      </c>
      <c r="M238" s="371" t="s">
        <v>79</v>
      </c>
      <c r="N238" s="75" t="b">
        <f>AND(COUNTIF(G$240:$G244,G238))</f>
        <v>0</v>
      </c>
      <c r="O238" s="265" t="s">
        <v>1010</v>
      </c>
      <c r="BR238" s="248"/>
      <c r="BS238" s="240"/>
      <c r="BT238" s="240"/>
      <c r="BU238" s="240"/>
    </row>
    <row r="239" spans="1:73" s="75" customFormat="1" ht="14.5" outlineLevel="1" x14ac:dyDescent="0.35">
      <c r="A239" s="238"/>
      <c r="B239" s="239"/>
      <c r="C239" s="249"/>
      <c r="D239" s="249"/>
      <c r="E239" s="249"/>
      <c r="F239" s="257"/>
      <c r="G239" s="75" t="str">
        <f t="shared" si="19"/>
        <v>AANEAa</v>
      </c>
      <c r="H239" s="371" t="s">
        <v>23</v>
      </c>
      <c r="I239" s="371" t="s">
        <v>23</v>
      </c>
      <c r="J239" s="371" t="s">
        <v>86</v>
      </c>
      <c r="K239" s="371" t="s">
        <v>87</v>
      </c>
      <c r="L239" s="371" t="s">
        <v>23</v>
      </c>
      <c r="M239" s="371" t="s">
        <v>79</v>
      </c>
      <c r="N239" s="75" t="b">
        <f>AND(COUNTIF(G$240:$G245,G239))</f>
        <v>0</v>
      </c>
      <c r="O239" s="265" t="s">
        <v>1010</v>
      </c>
      <c r="BR239" s="248"/>
      <c r="BS239" s="240"/>
      <c r="BT239" s="240"/>
      <c r="BU239" s="240"/>
    </row>
    <row r="240" spans="1:73" s="75" customFormat="1" ht="14.5" outlineLevel="1" x14ac:dyDescent="0.35">
      <c r="A240" s="238"/>
      <c r="B240" s="239"/>
      <c r="C240" s="249"/>
      <c r="D240" s="249"/>
      <c r="E240" s="249"/>
      <c r="F240" s="257"/>
      <c r="G240" s="75" t="str">
        <f t="shared" si="19"/>
        <v>AAANE1a</v>
      </c>
      <c r="H240" s="371" t="s">
        <v>23</v>
      </c>
      <c r="I240" s="371" t="s">
        <v>23</v>
      </c>
      <c r="J240" s="371" t="s">
        <v>23</v>
      </c>
      <c r="K240" s="371" t="s">
        <v>86</v>
      </c>
      <c r="L240" s="371" t="s">
        <v>1083</v>
      </c>
      <c r="M240" s="371" t="s">
        <v>79</v>
      </c>
      <c r="N240" s="75" t="b">
        <v>0</v>
      </c>
      <c r="O240" s="265" t="s">
        <v>1010</v>
      </c>
      <c r="BR240" s="248"/>
      <c r="BS240" s="240"/>
      <c r="BT240" s="240"/>
      <c r="BU240" s="240"/>
    </row>
    <row r="241" spans="1:73" s="75" customFormat="1" ht="15" customHeight="1" outlineLevel="1" x14ac:dyDescent="0.45">
      <c r="A241" s="238"/>
      <c r="B241" s="239"/>
      <c r="C241" s="249"/>
      <c r="D241" s="249"/>
      <c r="E241" s="249"/>
      <c r="F241" s="257"/>
      <c r="N241" s="733" t="str">
        <f>IF(OR(N209:N240),"Error","")</f>
        <v/>
      </c>
      <c r="BR241" s="248"/>
      <c r="BS241" s="240"/>
      <c r="BT241" s="240"/>
      <c r="BU241" s="240"/>
    </row>
    <row r="242" spans="1:73" s="75" customFormat="1" ht="14.5" outlineLevel="1" x14ac:dyDescent="0.35">
      <c r="A242" s="238"/>
      <c r="B242" s="239"/>
      <c r="C242" s="249"/>
      <c r="D242" s="249"/>
      <c r="E242" s="249"/>
      <c r="F242" s="257"/>
      <c r="BR242" s="248"/>
      <c r="BS242" s="240"/>
      <c r="BT242" s="240"/>
      <c r="BU242" s="240"/>
    </row>
    <row r="243" spans="1:73" ht="14.5" outlineLevel="1" x14ac:dyDescent="0.35">
      <c r="A243" s="5"/>
      <c r="B243" s="6"/>
      <c r="C243" s="17"/>
      <c r="D243" s="17"/>
      <c r="E243" s="17"/>
      <c r="F243" s="26"/>
      <c r="G243" s="708" t="s">
        <v>910</v>
      </c>
      <c r="I243" s="26"/>
      <c r="J243" s="26"/>
      <c r="K243" s="257"/>
      <c r="L243" s="257"/>
      <c r="M243" s="257"/>
      <c r="N243" s="257"/>
      <c r="O243" s="313"/>
      <c r="P243" s="313"/>
      <c r="Q243" s="313"/>
      <c r="R243" s="313"/>
      <c r="S243" s="313"/>
      <c r="T243" s="313"/>
      <c r="U243" s="313"/>
      <c r="V243" s="313"/>
      <c r="W243" s="313"/>
      <c r="X243" s="313"/>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16"/>
      <c r="BS243" s="7"/>
      <c r="BT243" s="7"/>
      <c r="BU243" s="7"/>
    </row>
    <row r="244" spans="1:73" s="75" customFormat="1" ht="14.5" outlineLevel="1" x14ac:dyDescent="0.35">
      <c r="A244" s="238"/>
      <c r="B244" s="239"/>
      <c r="C244" s="249"/>
      <c r="D244" s="249"/>
      <c r="E244" s="249"/>
      <c r="F244" s="257"/>
      <c r="G244" s="257" t="s">
        <v>914</v>
      </c>
      <c r="H244" s="75" t="s">
        <v>933</v>
      </c>
      <c r="I244" s="75" t="s">
        <v>460</v>
      </c>
      <c r="J244" s="75" t="s">
        <v>899</v>
      </c>
      <c r="K244" s="75" t="s">
        <v>900</v>
      </c>
      <c r="L244" s="75" t="s">
        <v>901</v>
      </c>
      <c r="M244" s="75" t="s">
        <v>902</v>
      </c>
      <c r="N244" s="75" t="s">
        <v>903</v>
      </c>
      <c r="O244" s="75" t="s">
        <v>904</v>
      </c>
      <c r="P244" s="75" t="s">
        <v>905</v>
      </c>
      <c r="Q244" s="75" t="s">
        <v>906</v>
      </c>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4.5" outlineLevel="1" x14ac:dyDescent="0.35">
      <c r="A245" s="238"/>
      <c r="B245" s="239"/>
      <c r="C245" s="249"/>
      <c r="D245" s="249"/>
      <c r="E245" s="249"/>
      <c r="F245" s="257"/>
      <c r="G245" s="257" t="str">
        <f t="shared" ref="G245:G276" si="21">_xlfn.CONCAT(H209:M209)</f>
        <v>AAAAAa</v>
      </c>
      <c r="H245" s="368">
        <v>0</v>
      </c>
      <c r="I245" s="368">
        <v>0</v>
      </c>
      <c r="J245" s="368">
        <v>0</v>
      </c>
      <c r="K245" s="368">
        <v>0</v>
      </c>
      <c r="L245" s="368">
        <v>0</v>
      </c>
      <c r="M245" s="368">
        <v>0</v>
      </c>
      <c r="N245" s="368">
        <v>0</v>
      </c>
      <c r="O245" s="368">
        <v>0</v>
      </c>
      <c r="P245" s="368">
        <v>0</v>
      </c>
      <c r="Q245" s="368">
        <v>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4.5" outlineLevel="1" x14ac:dyDescent="0.35">
      <c r="A246" s="238"/>
      <c r="B246" s="239"/>
      <c r="C246" s="249"/>
      <c r="D246" s="249"/>
      <c r="E246" s="249"/>
      <c r="F246" s="257"/>
      <c r="G246" s="257" t="str">
        <f t="shared" si="21"/>
        <v>YAEAE1a</v>
      </c>
      <c r="H246" s="368">
        <v>0</v>
      </c>
      <c r="I246" s="368">
        <v>0</v>
      </c>
      <c r="J246" s="368">
        <v>0</v>
      </c>
      <c r="K246" s="368">
        <v>0</v>
      </c>
      <c r="L246" s="368">
        <v>0</v>
      </c>
      <c r="M246" s="368">
        <v>0</v>
      </c>
      <c r="N246" s="368">
        <v>0</v>
      </c>
      <c r="O246" s="368">
        <v>0</v>
      </c>
      <c r="P246" s="368">
        <v>0</v>
      </c>
      <c r="Q246" s="368">
        <v>0</v>
      </c>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4.5" outlineLevel="1" x14ac:dyDescent="0.35">
      <c r="A247" s="238"/>
      <c r="B247" s="239"/>
      <c r="C247" s="249"/>
      <c r="D247" s="249"/>
      <c r="E247" s="249"/>
      <c r="F247" s="257"/>
      <c r="G247" s="257" t="str">
        <f t="shared" si="21"/>
        <v>AYAEAb</v>
      </c>
      <c r="H247" s="368">
        <v>4000</v>
      </c>
      <c r="I247" s="368">
        <v>4000</v>
      </c>
      <c r="J247" s="368">
        <v>4000</v>
      </c>
      <c r="K247" s="368">
        <v>4000</v>
      </c>
      <c r="L247" s="368">
        <v>4000</v>
      </c>
      <c r="M247" s="368">
        <v>4000</v>
      </c>
      <c r="N247" s="368">
        <v>4000</v>
      </c>
      <c r="O247" s="368">
        <v>4000</v>
      </c>
      <c r="P247" s="368">
        <v>4000</v>
      </c>
      <c r="Q247" s="368">
        <v>4000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65" customFormat="1" ht="14.5" outlineLevel="1" x14ac:dyDescent="0.35">
      <c r="A248" s="769"/>
      <c r="B248" s="766"/>
      <c r="C248" s="778"/>
      <c r="D248" s="778"/>
      <c r="E248" s="778"/>
      <c r="F248" s="782"/>
      <c r="G248" s="782" t="str">
        <f t="shared" si="21"/>
        <v>YAEAOFa</v>
      </c>
      <c r="H248" s="368">
        <v>0</v>
      </c>
      <c r="I248" s="368">
        <v>0</v>
      </c>
      <c r="J248" s="368">
        <v>0</v>
      </c>
      <c r="K248" s="368">
        <v>0</v>
      </c>
      <c r="L248" s="368">
        <v>0</v>
      </c>
      <c r="M248" s="368">
        <v>0</v>
      </c>
      <c r="N248" s="368">
        <v>0</v>
      </c>
      <c r="O248" s="368">
        <v>0</v>
      </c>
      <c r="P248" s="368">
        <v>0</v>
      </c>
      <c r="Q248" s="368">
        <v>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773"/>
      <c r="BS248" s="768"/>
      <c r="BT248" s="768"/>
      <c r="BU248" s="768"/>
    </row>
    <row r="249" spans="1:73" s="765" customFormat="1" ht="14.5" outlineLevel="1" x14ac:dyDescent="0.35">
      <c r="A249" s="769"/>
      <c r="B249" s="766"/>
      <c r="C249" s="778"/>
      <c r="D249" s="778"/>
      <c r="E249" s="778"/>
      <c r="F249" s="782"/>
      <c r="G249" s="782" t="str">
        <f t="shared" si="21"/>
        <v>AYAEAof</v>
      </c>
      <c r="H249" s="368">
        <v>4000</v>
      </c>
      <c r="I249" s="368">
        <v>4000</v>
      </c>
      <c r="J249" s="368">
        <v>4000</v>
      </c>
      <c r="K249" s="368">
        <v>4000</v>
      </c>
      <c r="L249" s="368">
        <v>4000</v>
      </c>
      <c r="M249" s="368">
        <v>4000</v>
      </c>
      <c r="N249" s="368">
        <v>4000</v>
      </c>
      <c r="O249" s="368">
        <v>4000</v>
      </c>
      <c r="P249" s="368">
        <v>4000</v>
      </c>
      <c r="Q249" s="368">
        <v>4000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773"/>
      <c r="BS249" s="768"/>
      <c r="BT249" s="768"/>
      <c r="BU249" s="768"/>
    </row>
    <row r="250" spans="1:73" s="75" customFormat="1" ht="14.5" outlineLevel="1" x14ac:dyDescent="0.35">
      <c r="A250" s="238"/>
      <c r="B250" s="239"/>
      <c r="C250" s="249"/>
      <c r="D250" s="249"/>
      <c r="E250" s="249"/>
      <c r="F250" s="257"/>
      <c r="G250" s="257" t="str">
        <f t="shared" si="21"/>
        <v>YYNENb</v>
      </c>
      <c r="H250" s="368">
        <v>4000</v>
      </c>
      <c r="I250" s="368">
        <v>4000</v>
      </c>
      <c r="J250" s="368">
        <v>4000</v>
      </c>
      <c r="K250" s="368">
        <v>4000</v>
      </c>
      <c r="L250" s="368">
        <v>4000</v>
      </c>
      <c r="M250" s="368">
        <v>4000</v>
      </c>
      <c r="N250" s="368">
        <v>4000</v>
      </c>
      <c r="O250" s="368">
        <v>4000</v>
      </c>
      <c r="P250" s="368">
        <v>4000</v>
      </c>
      <c r="Q250" s="368">
        <v>4000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4.5" outlineLevel="1" x14ac:dyDescent="0.35">
      <c r="A251" s="238"/>
      <c r="B251" s="239"/>
      <c r="C251" s="249"/>
      <c r="D251" s="249"/>
      <c r="E251" s="249"/>
      <c r="F251" s="257"/>
      <c r="G251" s="257" t="str">
        <f t="shared" si="21"/>
        <v>YYENE1z</v>
      </c>
      <c r="H251" s="368">
        <v>1800</v>
      </c>
      <c r="I251" s="368">
        <v>1800</v>
      </c>
      <c r="J251" s="368">
        <v>1800</v>
      </c>
      <c r="K251" s="368">
        <v>1800</v>
      </c>
      <c r="L251" s="368">
        <v>1800</v>
      </c>
      <c r="M251" s="368">
        <v>1800</v>
      </c>
      <c r="N251" s="368">
        <v>1800</v>
      </c>
      <c r="O251" s="368">
        <v>1800</v>
      </c>
      <c r="P251" s="368">
        <v>1800</v>
      </c>
      <c r="Q251" s="368">
        <v>1800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4.5" outlineLevel="1" x14ac:dyDescent="0.35">
      <c r="A252" s="238"/>
      <c r="B252" s="239"/>
      <c r="C252" s="249"/>
      <c r="D252" s="249"/>
      <c r="E252" s="249"/>
      <c r="F252" s="257"/>
      <c r="G252" s="257" t="str">
        <f t="shared" si="21"/>
        <v>YYENE1r</v>
      </c>
      <c r="H252" s="368">
        <v>2000</v>
      </c>
      <c r="I252" s="368">
        <v>2000</v>
      </c>
      <c r="J252" s="368">
        <v>2000</v>
      </c>
      <c r="K252" s="368">
        <v>2000</v>
      </c>
      <c r="L252" s="368">
        <v>2000</v>
      </c>
      <c r="M252" s="368">
        <v>2000</v>
      </c>
      <c r="N252" s="368">
        <v>2000</v>
      </c>
      <c r="O252" s="368">
        <v>2000</v>
      </c>
      <c r="P252" s="368">
        <v>2000</v>
      </c>
      <c r="Q252" s="368">
        <v>2000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4.5" outlineLevel="1" x14ac:dyDescent="0.35">
      <c r="A253" s="238"/>
      <c r="B253" s="239"/>
      <c r="C253" s="249"/>
      <c r="D253" s="249"/>
      <c r="E253" s="249"/>
      <c r="F253" s="257"/>
      <c r="G253" s="257" t="str">
        <f t="shared" si="21"/>
        <v>YYNEE1r</v>
      </c>
      <c r="H253" s="368">
        <v>2000</v>
      </c>
      <c r="I253" s="368">
        <v>2000</v>
      </c>
      <c r="J253" s="368">
        <v>2000</v>
      </c>
      <c r="K253" s="368">
        <v>2000</v>
      </c>
      <c r="L253" s="368">
        <v>2000</v>
      </c>
      <c r="M253" s="368">
        <v>2000</v>
      </c>
      <c r="N253" s="368">
        <v>2000</v>
      </c>
      <c r="O253" s="368">
        <v>2000</v>
      </c>
      <c r="P253" s="368">
        <v>2000</v>
      </c>
      <c r="Q253" s="368">
        <v>2000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4.5" outlineLevel="1" x14ac:dyDescent="0.35">
      <c r="A254" s="238"/>
      <c r="B254" s="239"/>
      <c r="C254" s="249"/>
      <c r="D254" s="249"/>
      <c r="E254" s="249"/>
      <c r="F254" s="257"/>
      <c r="G254" s="257" t="str">
        <f t="shared" si="21"/>
        <v>YYEENw</v>
      </c>
      <c r="H254" s="368">
        <v>3800</v>
      </c>
      <c r="I254" s="368">
        <v>3800</v>
      </c>
      <c r="J254" s="368">
        <v>3800</v>
      </c>
      <c r="K254" s="368">
        <v>3800</v>
      </c>
      <c r="L254" s="368">
        <v>3800</v>
      </c>
      <c r="M254" s="368">
        <v>3800</v>
      </c>
      <c r="N254" s="368">
        <v>3800</v>
      </c>
      <c r="O254" s="368">
        <v>3800</v>
      </c>
      <c r="P254" s="368">
        <v>3800</v>
      </c>
      <c r="Q254" s="368">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4.5" outlineLevel="1" x14ac:dyDescent="0.35">
      <c r="A255" s="238"/>
      <c r="B255" s="239"/>
      <c r="C255" s="249"/>
      <c r="D255" s="249"/>
      <c r="E255" s="249"/>
      <c r="F255" s="257"/>
      <c r="G255" s="257" t="str">
        <f t="shared" si="21"/>
        <v>YYENE1b</v>
      </c>
      <c r="H255" s="368">
        <v>4000</v>
      </c>
      <c r="I255" s="368">
        <v>4000</v>
      </c>
      <c r="J255" s="368">
        <v>4000</v>
      </c>
      <c r="K255" s="368">
        <v>4000</v>
      </c>
      <c r="L255" s="368">
        <v>4000</v>
      </c>
      <c r="M255" s="368">
        <v>4000</v>
      </c>
      <c r="N255" s="368">
        <v>4000</v>
      </c>
      <c r="O255" s="368">
        <v>4000</v>
      </c>
      <c r="P255" s="368">
        <v>4000</v>
      </c>
      <c r="Q255" s="368">
        <v>4000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4.5" outlineLevel="1" x14ac:dyDescent="0.35">
      <c r="A256" s="238"/>
      <c r="B256" s="239"/>
      <c r="C256" s="249"/>
      <c r="D256" s="249"/>
      <c r="E256" s="249"/>
      <c r="F256" s="257"/>
      <c r="G256" s="257" t="str">
        <f t="shared" si="21"/>
        <v>AAAAAz</v>
      </c>
      <c r="H256" s="368">
        <v>1800</v>
      </c>
      <c r="I256" s="368">
        <v>1800</v>
      </c>
      <c r="J256" s="368">
        <v>1800</v>
      </c>
      <c r="K256" s="368">
        <v>1800</v>
      </c>
      <c r="L256" s="368">
        <v>1800</v>
      </c>
      <c r="M256" s="368">
        <v>1800</v>
      </c>
      <c r="N256" s="368">
        <v>1800</v>
      </c>
      <c r="O256" s="368">
        <v>1800</v>
      </c>
      <c r="P256" s="368">
        <v>1800</v>
      </c>
      <c r="Q256" s="368">
        <v>1800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4.5" outlineLevel="1" x14ac:dyDescent="0.35">
      <c r="A257" s="238"/>
      <c r="B257" s="239"/>
      <c r="C257" s="249"/>
      <c r="D257" s="249"/>
      <c r="E257" s="249"/>
      <c r="F257" s="257"/>
      <c r="G257" s="257" t="str">
        <f t="shared" si="21"/>
        <v>AAAANw</v>
      </c>
      <c r="H257" s="368">
        <v>3800</v>
      </c>
      <c r="I257" s="368">
        <v>3800</v>
      </c>
      <c r="J257" s="368">
        <v>3800</v>
      </c>
      <c r="K257" s="368">
        <v>3800</v>
      </c>
      <c r="L257" s="368">
        <v>3800</v>
      </c>
      <c r="M257" s="368">
        <v>3800</v>
      </c>
      <c r="N257" s="368">
        <v>3800</v>
      </c>
      <c r="O257" s="368">
        <v>3800</v>
      </c>
      <c r="P257" s="368">
        <v>3800</v>
      </c>
      <c r="Q257" s="368">
        <v>3800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4.5" outlineLevel="1" x14ac:dyDescent="0.35">
      <c r="A258" s="238"/>
      <c r="B258" s="239"/>
      <c r="C258" s="249"/>
      <c r="D258" s="249"/>
      <c r="E258" s="249"/>
      <c r="F258" s="257"/>
      <c r="G258" s="257" t="str">
        <f t="shared" si="21"/>
        <v>AAANE1b</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4.5" outlineLevel="1" x14ac:dyDescent="0.35">
      <c r="A259" s="238"/>
      <c r="B259" s="239"/>
      <c r="C259" s="249"/>
      <c r="D259" s="249"/>
      <c r="E259" s="249"/>
      <c r="F259" s="257"/>
      <c r="G259" s="257" t="str">
        <f t="shared" si="21"/>
        <v>AANEE1a</v>
      </c>
      <c r="H259" s="368">
        <v>0</v>
      </c>
      <c r="I259" s="368">
        <v>0</v>
      </c>
      <c r="J259" s="368">
        <v>0</v>
      </c>
      <c r="K259" s="368">
        <v>0</v>
      </c>
      <c r="L259" s="368">
        <v>0</v>
      </c>
      <c r="M259" s="368">
        <v>0</v>
      </c>
      <c r="N259" s="368">
        <v>0</v>
      </c>
      <c r="O259" s="368">
        <v>0</v>
      </c>
      <c r="P259" s="368">
        <v>0</v>
      </c>
      <c r="Q259" s="368">
        <v>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4.5" outlineLevel="1" x14ac:dyDescent="0.35">
      <c r="A260" s="238"/>
      <c r="B260" s="239"/>
      <c r="C260" s="249"/>
      <c r="D260" s="249"/>
      <c r="E260" s="249"/>
      <c r="F260" s="257"/>
      <c r="G260" s="257" t="str">
        <f t="shared" si="21"/>
        <v>AYEEAa</v>
      </c>
      <c r="H260" s="368">
        <v>0</v>
      </c>
      <c r="I260" s="368">
        <v>0</v>
      </c>
      <c r="J260" s="368">
        <v>0</v>
      </c>
      <c r="K260" s="368">
        <v>0</v>
      </c>
      <c r="L260" s="368">
        <v>0</v>
      </c>
      <c r="M260" s="368">
        <v>0</v>
      </c>
      <c r="N260" s="368">
        <v>0</v>
      </c>
      <c r="O260" s="368">
        <v>0</v>
      </c>
      <c r="P260" s="368">
        <v>0</v>
      </c>
      <c r="Q260" s="368">
        <v>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4.5" outlineLevel="1" x14ac:dyDescent="0.35">
      <c r="A261" s="238"/>
      <c r="B261" s="239"/>
      <c r="C261" s="249"/>
      <c r="D261" s="249"/>
      <c r="E261" s="249"/>
      <c r="F261" s="257"/>
      <c r="G261" s="257" t="str">
        <f t="shared" si="21"/>
        <v>YYEAAa</v>
      </c>
      <c r="H261" s="368">
        <v>0</v>
      </c>
      <c r="I261" s="368">
        <v>0</v>
      </c>
      <c r="J261" s="368">
        <v>0</v>
      </c>
      <c r="K261" s="368">
        <v>0</v>
      </c>
      <c r="L261" s="368">
        <v>0</v>
      </c>
      <c r="M261" s="368">
        <v>0</v>
      </c>
      <c r="N261" s="368">
        <v>0</v>
      </c>
      <c r="O261" s="368">
        <v>0</v>
      </c>
      <c r="P261" s="368">
        <v>0</v>
      </c>
      <c r="Q261" s="368">
        <v>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4.5" outlineLevel="1" x14ac:dyDescent="0.35">
      <c r="A262" s="238"/>
      <c r="B262" s="239"/>
      <c r="C262" s="249"/>
      <c r="D262" s="249"/>
      <c r="E262" s="249"/>
      <c r="F262" s="257"/>
      <c r="G262" s="257" t="str">
        <f t="shared" si="21"/>
        <v>YYAAAa</v>
      </c>
      <c r="H262" s="368">
        <v>0</v>
      </c>
      <c r="I262" s="368">
        <v>0</v>
      </c>
      <c r="J262" s="368">
        <v>0</v>
      </c>
      <c r="K262" s="368">
        <v>0</v>
      </c>
      <c r="L262" s="368">
        <v>0</v>
      </c>
      <c r="M262" s="368">
        <v>0</v>
      </c>
      <c r="N262" s="368">
        <v>0</v>
      </c>
      <c r="O262" s="368">
        <v>0</v>
      </c>
      <c r="P262" s="368">
        <v>0</v>
      </c>
      <c r="Q262" s="368">
        <v>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4.5" outlineLevel="1" x14ac:dyDescent="0.35">
      <c r="A263" s="238"/>
      <c r="B263" s="239"/>
      <c r="C263" s="249"/>
      <c r="D263" s="249"/>
      <c r="E263" s="249"/>
      <c r="F263" s="257"/>
      <c r="G263" s="257" t="str">
        <f t="shared" si="21"/>
        <v>YAAAAa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4.5" outlineLevel="1" x14ac:dyDescent="0.35">
      <c r="A264" s="238"/>
      <c r="B264" s="239"/>
      <c r="C264" s="249"/>
      <c r="D264" s="249"/>
      <c r="E264" s="249"/>
      <c r="F264" s="257"/>
      <c r="G264" s="257" t="str">
        <f t="shared" si="21"/>
        <v>YYENE1l</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4.5" outlineLevel="1" x14ac:dyDescent="0.35">
      <c r="A265" s="238"/>
      <c r="B265" s="239"/>
      <c r="C265" s="249"/>
      <c r="D265" s="249"/>
      <c r="E265" s="249"/>
      <c r="F265" s="257"/>
      <c r="G265" s="257" t="str">
        <f t="shared" si="21"/>
        <v>YYPENw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4.5" outlineLevel="1" x14ac:dyDescent="0.35">
      <c r="A266" s="238"/>
      <c r="B266" s="239"/>
      <c r="C266" s="249"/>
      <c r="D266" s="249"/>
      <c r="E266" s="249"/>
      <c r="F266" s="257"/>
      <c r="G266" s="257" t="str">
        <f t="shared" si="21"/>
        <v>YYEPE1z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4.5" outlineLevel="1" x14ac:dyDescent="0.35">
      <c r="A267" s="238"/>
      <c r="B267" s="239"/>
      <c r="C267" s="249"/>
      <c r="D267" s="249"/>
      <c r="E267" s="249"/>
      <c r="F267" s="257"/>
      <c r="G267" s="257" t="str">
        <f t="shared" si="21"/>
        <v>YYNEPw</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4.5" outlineLevel="1" x14ac:dyDescent="0.35">
      <c r="A268" s="238"/>
      <c r="B268" s="239"/>
      <c r="C268" s="249"/>
      <c r="D268" s="249"/>
      <c r="E268" s="249"/>
      <c r="F268" s="257"/>
      <c r="G268" s="257" t="str">
        <f t="shared" si="21"/>
        <v>AYAAAw</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4.5" outlineLevel="1" x14ac:dyDescent="0.35">
      <c r="A269" s="238"/>
      <c r="B269" s="239"/>
      <c r="C269" s="249"/>
      <c r="D269" s="249"/>
      <c r="E269" s="249"/>
      <c r="F269" s="257"/>
      <c r="G269" s="257" t="str">
        <f t="shared" si="21"/>
        <v>AAEAAa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4.5" outlineLevel="1" x14ac:dyDescent="0.35">
      <c r="A270" s="238"/>
      <c r="B270" s="239"/>
      <c r="C270" s="249"/>
      <c r="D270" s="249"/>
      <c r="E270" s="249"/>
      <c r="F270" s="257"/>
      <c r="G270" s="257" t="str">
        <f t="shared" si="21"/>
        <v>AAAEAa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4.5" outlineLevel="1" x14ac:dyDescent="0.35">
      <c r="A271" s="238"/>
      <c r="B271" s="239"/>
      <c r="C271" s="249"/>
      <c r="D271" s="249"/>
      <c r="E271" s="249"/>
      <c r="F271" s="257"/>
      <c r="G271" s="257" t="str">
        <f t="shared" si="21"/>
        <v>YAAAE1a</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4.5" outlineLevel="1" x14ac:dyDescent="0.35">
      <c r="A272" s="238"/>
      <c r="B272" s="239"/>
      <c r="C272" s="249"/>
      <c r="D272" s="249"/>
      <c r="E272" s="249"/>
      <c r="F272" s="257"/>
      <c r="G272" s="257" t="str">
        <f t="shared" si="21"/>
        <v>YAAANw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4.5" outlineLevel="1" x14ac:dyDescent="0.35">
      <c r="A273" s="238"/>
      <c r="B273" s="239"/>
      <c r="C273" s="249"/>
      <c r="D273" s="249"/>
      <c r="E273" s="249"/>
      <c r="F273" s="257"/>
      <c r="G273" s="257" t="str">
        <f t="shared" si="21"/>
        <v>AYAAAz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4.5" outlineLevel="1" x14ac:dyDescent="0.35">
      <c r="A274" s="238"/>
      <c r="B274" s="239"/>
      <c r="C274" s="249"/>
      <c r="D274" s="249"/>
      <c r="E274" s="249"/>
      <c r="F274" s="257"/>
      <c r="G274" s="257" t="str">
        <f t="shared" si="21"/>
        <v>AYEAAa</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4.5" outlineLevel="1" x14ac:dyDescent="0.35">
      <c r="A275" s="238"/>
      <c r="B275" s="239"/>
      <c r="C275" s="249"/>
      <c r="D275" s="249"/>
      <c r="E275" s="249"/>
      <c r="F275" s="257"/>
      <c r="G275" s="257" t="str">
        <f t="shared" si="21"/>
        <v>AANEAa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4.5" outlineLevel="1" x14ac:dyDescent="0.35">
      <c r="A276" s="238"/>
      <c r="B276" s="239"/>
      <c r="C276" s="249"/>
      <c r="D276" s="249"/>
      <c r="E276" s="249"/>
      <c r="F276" s="257"/>
      <c r="G276" s="257" t="str">
        <f t="shared" si="21"/>
        <v>AAANE1a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4.5" outlineLevel="1" x14ac:dyDescent="0.35">
      <c r="A277" s="238"/>
      <c r="B277" s="239"/>
      <c r="C277" s="249"/>
      <c r="D277" s="249"/>
      <c r="E277" s="249"/>
      <c r="F277" s="257"/>
      <c r="G277" s="257"/>
      <c r="I277" s="257"/>
      <c r="J277" s="257"/>
      <c r="K277" s="257"/>
      <c r="N277" s="707"/>
      <c r="O277" s="313"/>
      <c r="P277" s="313"/>
      <c r="Q277" s="313"/>
      <c r="R277" s="313"/>
      <c r="S277" s="313"/>
      <c r="T277" s="313"/>
      <c r="U277" s="313"/>
      <c r="V277" s="313"/>
      <c r="W277" s="313"/>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4.5" outlineLevel="1" x14ac:dyDescent="0.35">
      <c r="A278" s="238"/>
      <c r="B278" s="239"/>
      <c r="C278" s="249"/>
      <c r="D278" s="249"/>
      <c r="E278" s="249"/>
      <c r="F278" s="257"/>
      <c r="G278" s="257"/>
      <c r="I278" s="257"/>
      <c r="J278" s="257"/>
      <c r="K278" s="257"/>
      <c r="N278" s="707"/>
      <c r="O278" s="313"/>
      <c r="P278" s="313"/>
      <c r="Q278" s="313"/>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4.5" outlineLevel="1" x14ac:dyDescent="0.35">
      <c r="A279" s="238"/>
      <c r="B279" s="239"/>
      <c r="C279" s="249"/>
      <c r="D279" s="249"/>
      <c r="E279" s="249"/>
      <c r="F279" s="257"/>
      <c r="G279" s="708" t="s">
        <v>909</v>
      </c>
      <c r="I279" s="257"/>
      <c r="J279" s="257"/>
      <c r="K279" s="257"/>
      <c r="N279" s="707"/>
      <c r="O279" s="313"/>
      <c r="P279" s="313"/>
      <c r="Q279" s="313"/>
      <c r="R279" s="313"/>
      <c r="S279" s="313"/>
      <c r="T279" s="313"/>
      <c r="U279" s="313"/>
      <c r="V279" s="313"/>
      <c r="W279" s="313"/>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4.5" outlineLevel="1" x14ac:dyDescent="0.35">
      <c r="A280" s="238"/>
      <c r="B280" s="239"/>
      <c r="C280" s="249"/>
      <c r="D280" s="249"/>
      <c r="E280" s="249"/>
      <c r="F280" s="257"/>
      <c r="G280" s="257" t="s">
        <v>914</v>
      </c>
      <c r="H280" s="75" t="s">
        <v>933</v>
      </c>
      <c r="I280" s="75" t="s">
        <v>933</v>
      </c>
      <c r="J280" s="75" t="s">
        <v>933</v>
      </c>
      <c r="K280" s="75" t="s">
        <v>933</v>
      </c>
      <c r="L280" s="75" t="s">
        <v>933</v>
      </c>
      <c r="M280" s="75" t="s">
        <v>933</v>
      </c>
      <c r="N280" s="75" t="s">
        <v>460</v>
      </c>
      <c r="O280" s="75" t="s">
        <v>460</v>
      </c>
      <c r="P280" s="75" t="s">
        <v>460</v>
      </c>
      <c r="Q280" s="75" t="s">
        <v>460</v>
      </c>
      <c r="R280" s="75" t="s">
        <v>460</v>
      </c>
      <c r="S280" s="75" t="s">
        <v>460</v>
      </c>
      <c r="T280" s="75" t="s">
        <v>899</v>
      </c>
      <c r="U280" s="75" t="s">
        <v>899</v>
      </c>
      <c r="V280" s="75" t="s">
        <v>899</v>
      </c>
      <c r="W280" s="75" t="s">
        <v>899</v>
      </c>
      <c r="X280" s="75" t="s">
        <v>899</v>
      </c>
      <c r="Y280" s="75" t="s">
        <v>899</v>
      </c>
      <c r="Z280" s="75" t="s">
        <v>900</v>
      </c>
      <c r="AA280" s="75" t="s">
        <v>900</v>
      </c>
      <c r="AB280" s="75" t="s">
        <v>900</v>
      </c>
      <c r="AC280" s="75" t="s">
        <v>900</v>
      </c>
      <c r="AD280" s="75" t="s">
        <v>900</v>
      </c>
      <c r="AE280" s="75" t="s">
        <v>900</v>
      </c>
      <c r="AF280" s="75" t="s">
        <v>901</v>
      </c>
      <c r="AG280" s="75" t="s">
        <v>901</v>
      </c>
      <c r="AH280" s="75" t="s">
        <v>901</v>
      </c>
      <c r="AI280" s="75" t="s">
        <v>901</v>
      </c>
      <c r="AJ280" s="75" t="s">
        <v>901</v>
      </c>
      <c r="AK280" s="75" t="s">
        <v>901</v>
      </c>
      <c r="AL280" s="75" t="s">
        <v>902</v>
      </c>
      <c r="AM280" s="75" t="s">
        <v>902</v>
      </c>
      <c r="AN280" s="75" t="s">
        <v>902</v>
      </c>
      <c r="AO280" s="75" t="s">
        <v>902</v>
      </c>
      <c r="AP280" s="75" t="s">
        <v>902</v>
      </c>
      <c r="AQ280" s="75" t="s">
        <v>902</v>
      </c>
      <c r="AR280" s="75" t="s">
        <v>903</v>
      </c>
      <c r="AS280" s="75" t="s">
        <v>903</v>
      </c>
      <c r="AT280" s="75" t="s">
        <v>903</v>
      </c>
      <c r="AU280" s="75" t="s">
        <v>903</v>
      </c>
      <c r="AV280" s="75" t="s">
        <v>903</v>
      </c>
      <c r="AW280" s="75" t="s">
        <v>903</v>
      </c>
      <c r="AX280" s="75" t="s">
        <v>904</v>
      </c>
      <c r="AY280" s="75" t="s">
        <v>904</v>
      </c>
      <c r="AZ280" s="75" t="s">
        <v>904</v>
      </c>
      <c r="BA280" s="75" t="s">
        <v>904</v>
      </c>
      <c r="BB280" s="75" t="s">
        <v>904</v>
      </c>
      <c r="BC280" s="75" t="s">
        <v>904</v>
      </c>
      <c r="BD280" s="75" t="s">
        <v>905</v>
      </c>
      <c r="BE280" s="75" t="s">
        <v>905</v>
      </c>
      <c r="BF280" s="75" t="s">
        <v>905</v>
      </c>
      <c r="BG280" s="75" t="s">
        <v>905</v>
      </c>
      <c r="BH280" s="75" t="s">
        <v>905</v>
      </c>
      <c r="BI280" s="75" t="s">
        <v>905</v>
      </c>
      <c r="BJ280" s="75" t="s">
        <v>906</v>
      </c>
      <c r="BK280" s="75" t="s">
        <v>906</v>
      </c>
      <c r="BL280" s="75" t="s">
        <v>906</v>
      </c>
      <c r="BM280" s="75" t="s">
        <v>906</v>
      </c>
      <c r="BN280" s="75" t="s">
        <v>906</v>
      </c>
      <c r="BO280" s="75" t="s">
        <v>906</v>
      </c>
      <c r="BP280" s="320"/>
      <c r="BQ280" s="320"/>
      <c r="BR280" s="248"/>
      <c r="BS280" s="240"/>
      <c r="BT280" s="240"/>
      <c r="BU280" s="240"/>
    </row>
    <row r="281" spans="1:73" s="75" customFormat="1" ht="14.5" outlineLevel="1" x14ac:dyDescent="0.35">
      <c r="A281" s="238"/>
      <c r="B281" s="239"/>
      <c r="C281" s="249"/>
      <c r="D281" s="249"/>
      <c r="E281" s="249"/>
      <c r="F281" s="257"/>
      <c r="G281" s="257" t="s">
        <v>913</v>
      </c>
      <c r="H281" s="75" t="s">
        <v>383</v>
      </c>
      <c r="I281" s="75" t="s">
        <v>384</v>
      </c>
      <c r="J281" s="75" t="s">
        <v>385</v>
      </c>
      <c r="K281" s="75" t="s">
        <v>375</v>
      </c>
      <c r="L281" s="75" t="s">
        <v>376</v>
      </c>
      <c r="M281" s="75" t="s">
        <v>377</v>
      </c>
      <c r="N281" s="75" t="s">
        <v>383</v>
      </c>
      <c r="O281" s="75" t="s">
        <v>384</v>
      </c>
      <c r="P281" s="75" t="s">
        <v>385</v>
      </c>
      <c r="Q281" s="75" t="s">
        <v>375</v>
      </c>
      <c r="R281" s="75" t="s">
        <v>376</v>
      </c>
      <c r="S281" s="75" t="s">
        <v>377</v>
      </c>
      <c r="T281" s="75" t="s">
        <v>383</v>
      </c>
      <c r="U281" s="75" t="s">
        <v>384</v>
      </c>
      <c r="V281" s="75" t="s">
        <v>385</v>
      </c>
      <c r="W281" s="75" t="s">
        <v>375</v>
      </c>
      <c r="X281" s="75" t="s">
        <v>376</v>
      </c>
      <c r="Y281" s="75" t="s">
        <v>377</v>
      </c>
      <c r="Z281" s="75" t="s">
        <v>383</v>
      </c>
      <c r="AA281" s="75" t="s">
        <v>384</v>
      </c>
      <c r="AB281" s="75" t="s">
        <v>385</v>
      </c>
      <c r="AC281" s="75" t="s">
        <v>375</v>
      </c>
      <c r="AD281" s="75" t="s">
        <v>376</v>
      </c>
      <c r="AE281" s="75" t="s">
        <v>377</v>
      </c>
      <c r="AF281" s="75" t="s">
        <v>383</v>
      </c>
      <c r="AG281" s="75" t="s">
        <v>384</v>
      </c>
      <c r="AH281" s="75" t="s">
        <v>385</v>
      </c>
      <c r="AI281" s="75" t="s">
        <v>375</v>
      </c>
      <c r="AJ281" s="75" t="s">
        <v>376</v>
      </c>
      <c r="AK281" s="75" t="s">
        <v>377</v>
      </c>
      <c r="AL281" s="75" t="s">
        <v>383</v>
      </c>
      <c r="AM281" s="75" t="s">
        <v>384</v>
      </c>
      <c r="AN281" s="75" t="s">
        <v>385</v>
      </c>
      <c r="AO281" s="75" t="s">
        <v>375</v>
      </c>
      <c r="AP281" s="75" t="s">
        <v>376</v>
      </c>
      <c r="AQ281" s="75" t="s">
        <v>377</v>
      </c>
      <c r="AR281" s="75" t="s">
        <v>383</v>
      </c>
      <c r="AS281" s="75" t="s">
        <v>384</v>
      </c>
      <c r="AT281" s="75" t="s">
        <v>385</v>
      </c>
      <c r="AU281" s="75" t="s">
        <v>375</v>
      </c>
      <c r="AV281" s="75" t="s">
        <v>376</v>
      </c>
      <c r="AW281" s="75" t="s">
        <v>377</v>
      </c>
      <c r="AX281" s="75" t="s">
        <v>383</v>
      </c>
      <c r="AY281" s="75" t="s">
        <v>384</v>
      </c>
      <c r="AZ281" s="75" t="s">
        <v>385</v>
      </c>
      <c r="BA281" s="75" t="s">
        <v>375</v>
      </c>
      <c r="BB281" s="75" t="s">
        <v>376</v>
      </c>
      <c r="BC281" s="75" t="s">
        <v>377</v>
      </c>
      <c r="BD281" s="75" t="s">
        <v>383</v>
      </c>
      <c r="BE281" s="75" t="s">
        <v>384</v>
      </c>
      <c r="BF281" s="75" t="s">
        <v>385</v>
      </c>
      <c r="BG281" s="75" t="s">
        <v>375</v>
      </c>
      <c r="BH281" s="75" t="s">
        <v>376</v>
      </c>
      <c r="BI281" s="75" t="s">
        <v>377</v>
      </c>
      <c r="BJ281" s="75" t="s">
        <v>383</v>
      </c>
      <c r="BK281" s="75" t="s">
        <v>384</v>
      </c>
      <c r="BL281" s="75" t="s">
        <v>385</v>
      </c>
      <c r="BM281" s="75" t="s">
        <v>375</v>
      </c>
      <c r="BN281" s="75" t="s">
        <v>376</v>
      </c>
      <c r="BO281" s="75" t="s">
        <v>377</v>
      </c>
      <c r="BP281" s="320"/>
      <c r="BQ281" s="320"/>
      <c r="BR281" s="248"/>
      <c r="BS281" s="240"/>
      <c r="BT281" s="240"/>
      <c r="BU281" s="240"/>
    </row>
    <row r="282" spans="1:73" s="75" customFormat="1" ht="14.5" outlineLevel="1" x14ac:dyDescent="0.35">
      <c r="A282" s="238"/>
      <c r="B282" s="239"/>
      <c r="C282" s="249"/>
      <c r="D282" s="249"/>
      <c r="E282" s="249"/>
      <c r="F282" s="257"/>
      <c r="G282" s="257" t="str">
        <f t="shared" ref="G282:G313" si="22">_xlfn.CONCAT(H209:M209)</f>
        <v>AAAAAa</v>
      </c>
      <c r="H282" s="368">
        <v>0</v>
      </c>
      <c r="I282" s="368">
        <v>0</v>
      </c>
      <c r="J282" s="368">
        <v>0</v>
      </c>
      <c r="K282" s="368">
        <v>0</v>
      </c>
      <c r="L282" s="368">
        <v>0</v>
      </c>
      <c r="M282" s="368">
        <v>0</v>
      </c>
      <c r="N282" s="368">
        <v>0</v>
      </c>
      <c r="O282" s="368">
        <v>0</v>
      </c>
      <c r="P282" s="368">
        <v>0</v>
      </c>
      <c r="Q282" s="368">
        <v>0</v>
      </c>
      <c r="R282" s="368">
        <v>0</v>
      </c>
      <c r="S282" s="368">
        <v>0</v>
      </c>
      <c r="T282" s="368">
        <v>0</v>
      </c>
      <c r="U282" s="368">
        <v>0</v>
      </c>
      <c r="V282" s="368">
        <v>0</v>
      </c>
      <c r="W282" s="368">
        <v>0</v>
      </c>
      <c r="X282" s="368">
        <v>0</v>
      </c>
      <c r="Y282" s="368">
        <v>0</v>
      </c>
      <c r="Z282" s="368">
        <v>0</v>
      </c>
      <c r="AA282" s="368">
        <v>0</v>
      </c>
      <c r="AB282" s="368">
        <v>0</v>
      </c>
      <c r="AC282" s="368">
        <v>0</v>
      </c>
      <c r="AD282" s="368">
        <v>0</v>
      </c>
      <c r="AE282" s="368">
        <v>0</v>
      </c>
      <c r="AF282" s="368">
        <v>0</v>
      </c>
      <c r="AG282" s="368">
        <v>0</v>
      </c>
      <c r="AH282" s="368">
        <v>0</v>
      </c>
      <c r="AI282" s="368">
        <v>0</v>
      </c>
      <c r="AJ282" s="368">
        <v>0</v>
      </c>
      <c r="AK282" s="368">
        <v>0</v>
      </c>
      <c r="AL282" s="368">
        <v>0</v>
      </c>
      <c r="AM282" s="368">
        <v>0</v>
      </c>
      <c r="AN282" s="368">
        <v>0</v>
      </c>
      <c r="AO282" s="368">
        <v>0</v>
      </c>
      <c r="AP282" s="368">
        <v>0</v>
      </c>
      <c r="AQ282" s="368">
        <v>0</v>
      </c>
      <c r="AR282" s="368">
        <v>0</v>
      </c>
      <c r="AS282" s="368">
        <v>0</v>
      </c>
      <c r="AT282" s="368">
        <v>0</v>
      </c>
      <c r="AU282" s="368">
        <v>0</v>
      </c>
      <c r="AV282" s="368">
        <v>0</v>
      </c>
      <c r="AW282" s="368">
        <v>0</v>
      </c>
      <c r="AX282" s="368">
        <v>0</v>
      </c>
      <c r="AY282" s="368">
        <v>0</v>
      </c>
      <c r="AZ282" s="368">
        <v>0</v>
      </c>
      <c r="BA282" s="368">
        <v>0</v>
      </c>
      <c r="BB282" s="368">
        <v>0</v>
      </c>
      <c r="BC282" s="368">
        <v>0</v>
      </c>
      <c r="BD282" s="368">
        <v>0</v>
      </c>
      <c r="BE282" s="368">
        <v>0</v>
      </c>
      <c r="BF282" s="368">
        <v>0</v>
      </c>
      <c r="BG282" s="368">
        <v>0</v>
      </c>
      <c r="BH282" s="368">
        <v>0</v>
      </c>
      <c r="BI282" s="368">
        <v>0</v>
      </c>
      <c r="BJ282" s="368">
        <v>0</v>
      </c>
      <c r="BK282" s="368">
        <v>0</v>
      </c>
      <c r="BL282" s="368">
        <v>0</v>
      </c>
      <c r="BM282" s="368">
        <v>0</v>
      </c>
      <c r="BN282" s="368">
        <v>0</v>
      </c>
      <c r="BO282" s="368">
        <v>0</v>
      </c>
      <c r="BP282" s="320"/>
      <c r="BQ282" s="320"/>
      <c r="BR282" s="248"/>
      <c r="BS282" s="240"/>
      <c r="BT282" s="240"/>
      <c r="BU282" s="240"/>
    </row>
    <row r="283" spans="1:73" s="75" customFormat="1" ht="14.5" outlineLevel="1" x14ac:dyDescent="0.35">
      <c r="A283" s="238"/>
      <c r="B283" s="239"/>
      <c r="C283" s="249"/>
      <c r="D283" s="249"/>
      <c r="E283" s="249"/>
      <c r="F283" s="257"/>
      <c r="G283" s="257" t="str">
        <f t="shared" si="22"/>
        <v>YAEAE1a</v>
      </c>
      <c r="H283" s="368">
        <v>0</v>
      </c>
      <c r="I283" s="368">
        <v>0</v>
      </c>
      <c r="J283" s="368">
        <v>0</v>
      </c>
      <c r="K283" s="368">
        <v>0</v>
      </c>
      <c r="L283" s="368">
        <v>0</v>
      </c>
      <c r="M283" s="368">
        <v>0</v>
      </c>
      <c r="N283" s="368">
        <v>0</v>
      </c>
      <c r="O283" s="368">
        <v>0</v>
      </c>
      <c r="P283" s="368">
        <v>0</v>
      </c>
      <c r="Q283" s="368">
        <v>0</v>
      </c>
      <c r="R283" s="368">
        <v>0</v>
      </c>
      <c r="S283" s="368">
        <v>0</v>
      </c>
      <c r="T283" s="368">
        <v>0</v>
      </c>
      <c r="U283" s="368">
        <v>0</v>
      </c>
      <c r="V283" s="368">
        <v>0</v>
      </c>
      <c r="W283" s="368">
        <v>0</v>
      </c>
      <c r="X283" s="368">
        <v>0</v>
      </c>
      <c r="Y283" s="368">
        <v>0</v>
      </c>
      <c r="Z283" s="368">
        <v>0</v>
      </c>
      <c r="AA283" s="368">
        <v>0</v>
      </c>
      <c r="AB283" s="368">
        <v>0</v>
      </c>
      <c r="AC283" s="368">
        <v>0</v>
      </c>
      <c r="AD283" s="368">
        <v>0</v>
      </c>
      <c r="AE283" s="368">
        <v>0</v>
      </c>
      <c r="AF283" s="368">
        <v>0</v>
      </c>
      <c r="AG283" s="368">
        <v>0</v>
      </c>
      <c r="AH283" s="368">
        <v>0</v>
      </c>
      <c r="AI283" s="368">
        <v>0</v>
      </c>
      <c r="AJ283" s="368">
        <v>0</v>
      </c>
      <c r="AK283" s="368">
        <v>0</v>
      </c>
      <c r="AL283" s="368">
        <v>0</v>
      </c>
      <c r="AM283" s="368">
        <v>0</v>
      </c>
      <c r="AN283" s="368">
        <v>0</v>
      </c>
      <c r="AO283" s="368">
        <v>0</v>
      </c>
      <c r="AP283" s="368">
        <v>0</v>
      </c>
      <c r="AQ283" s="368">
        <v>0</v>
      </c>
      <c r="AR283" s="368">
        <v>0</v>
      </c>
      <c r="AS283" s="368">
        <v>0</v>
      </c>
      <c r="AT283" s="368">
        <v>0</v>
      </c>
      <c r="AU283" s="368">
        <v>0</v>
      </c>
      <c r="AV283" s="368">
        <v>0</v>
      </c>
      <c r="AW283" s="368">
        <v>0</v>
      </c>
      <c r="AX283" s="368">
        <v>0</v>
      </c>
      <c r="AY283" s="368">
        <v>0</v>
      </c>
      <c r="AZ283" s="368">
        <v>0</v>
      </c>
      <c r="BA283" s="368">
        <v>0</v>
      </c>
      <c r="BB283" s="368">
        <v>0</v>
      </c>
      <c r="BC283" s="368">
        <v>0</v>
      </c>
      <c r="BD283" s="368">
        <v>0</v>
      </c>
      <c r="BE283" s="368">
        <v>0</v>
      </c>
      <c r="BF283" s="368">
        <v>0</v>
      </c>
      <c r="BG283" s="368">
        <v>0</v>
      </c>
      <c r="BH283" s="368">
        <v>0</v>
      </c>
      <c r="BI283" s="368">
        <v>0</v>
      </c>
      <c r="BJ283" s="368">
        <v>0</v>
      </c>
      <c r="BK283" s="368">
        <v>0</v>
      </c>
      <c r="BL283" s="368">
        <v>0</v>
      </c>
      <c r="BM283" s="368">
        <v>0</v>
      </c>
      <c r="BN283" s="368">
        <v>0</v>
      </c>
      <c r="BO283" s="368">
        <v>0</v>
      </c>
      <c r="BP283" s="320"/>
      <c r="BQ283" s="320"/>
      <c r="BR283" s="248"/>
      <c r="BS283" s="240"/>
      <c r="BT283" s="240"/>
      <c r="BU283" s="240"/>
    </row>
    <row r="284" spans="1:73" s="75" customFormat="1" ht="14.5" outlineLevel="1" x14ac:dyDescent="0.35">
      <c r="A284" s="238"/>
      <c r="B284" s="239"/>
      <c r="C284" s="249"/>
      <c r="D284" s="249"/>
      <c r="E284" s="249"/>
      <c r="F284" s="257"/>
      <c r="G284" s="257" t="str">
        <f t="shared" si="22"/>
        <v>AYAEAb</v>
      </c>
      <c r="H284" s="368">
        <v>1</v>
      </c>
      <c r="I284" s="368">
        <v>1</v>
      </c>
      <c r="J284" s="368">
        <v>1</v>
      </c>
      <c r="K284" s="368">
        <v>1</v>
      </c>
      <c r="L284" s="368">
        <v>0</v>
      </c>
      <c r="M284" s="368">
        <v>0</v>
      </c>
      <c r="N284" s="368">
        <v>1</v>
      </c>
      <c r="O284" s="368">
        <v>1</v>
      </c>
      <c r="P284" s="368">
        <v>1</v>
      </c>
      <c r="Q284" s="368">
        <v>1</v>
      </c>
      <c r="R284" s="368">
        <v>0</v>
      </c>
      <c r="S284" s="368">
        <v>0</v>
      </c>
      <c r="T284" s="368">
        <v>1</v>
      </c>
      <c r="U284" s="368">
        <v>1</v>
      </c>
      <c r="V284" s="368">
        <v>1</v>
      </c>
      <c r="W284" s="368">
        <v>1</v>
      </c>
      <c r="X284" s="368">
        <v>0</v>
      </c>
      <c r="Y284" s="368">
        <v>0</v>
      </c>
      <c r="Z284" s="368">
        <v>1</v>
      </c>
      <c r="AA284" s="368">
        <v>1</v>
      </c>
      <c r="AB284" s="368">
        <v>1</v>
      </c>
      <c r="AC284" s="368">
        <v>1</v>
      </c>
      <c r="AD284" s="368">
        <v>0</v>
      </c>
      <c r="AE284" s="368">
        <v>0</v>
      </c>
      <c r="AF284" s="368">
        <v>1</v>
      </c>
      <c r="AG284" s="368">
        <v>1</v>
      </c>
      <c r="AH284" s="368">
        <v>1</v>
      </c>
      <c r="AI284" s="368">
        <v>1</v>
      </c>
      <c r="AJ284" s="368">
        <v>0</v>
      </c>
      <c r="AK284" s="368">
        <v>0</v>
      </c>
      <c r="AL284" s="368">
        <v>1</v>
      </c>
      <c r="AM284" s="368">
        <v>1</v>
      </c>
      <c r="AN284" s="368">
        <v>1</v>
      </c>
      <c r="AO284" s="368">
        <v>1</v>
      </c>
      <c r="AP284" s="368">
        <v>0</v>
      </c>
      <c r="AQ284" s="368">
        <v>0</v>
      </c>
      <c r="AR284" s="368">
        <v>1</v>
      </c>
      <c r="AS284" s="368">
        <v>1</v>
      </c>
      <c r="AT284" s="368">
        <v>1</v>
      </c>
      <c r="AU284" s="368">
        <v>1</v>
      </c>
      <c r="AV284" s="368">
        <v>0</v>
      </c>
      <c r="AW284" s="368">
        <v>0</v>
      </c>
      <c r="AX284" s="368">
        <v>1</v>
      </c>
      <c r="AY284" s="368">
        <v>1</v>
      </c>
      <c r="AZ284" s="368">
        <v>1</v>
      </c>
      <c r="BA284" s="368">
        <v>1</v>
      </c>
      <c r="BB284" s="368">
        <v>0</v>
      </c>
      <c r="BC284" s="368">
        <v>0</v>
      </c>
      <c r="BD284" s="368">
        <v>1</v>
      </c>
      <c r="BE284" s="368">
        <v>1</v>
      </c>
      <c r="BF284" s="368">
        <v>1</v>
      </c>
      <c r="BG284" s="368">
        <v>1</v>
      </c>
      <c r="BH284" s="368">
        <v>0</v>
      </c>
      <c r="BI284" s="368">
        <v>0</v>
      </c>
      <c r="BJ284" s="368">
        <v>1</v>
      </c>
      <c r="BK284" s="368">
        <v>1</v>
      </c>
      <c r="BL284" s="368">
        <v>1</v>
      </c>
      <c r="BM284" s="368">
        <v>1</v>
      </c>
      <c r="BN284" s="368">
        <v>0</v>
      </c>
      <c r="BO284" s="368">
        <v>0</v>
      </c>
      <c r="BP284" s="320"/>
      <c r="BQ284" s="320"/>
      <c r="BR284" s="248"/>
      <c r="BS284" s="240"/>
      <c r="BT284" s="240"/>
      <c r="BU284" s="240"/>
    </row>
    <row r="285" spans="1:73" s="765" customFormat="1" ht="14.5" outlineLevel="1" x14ac:dyDescent="0.35">
      <c r="A285" s="769"/>
      <c r="B285" s="766"/>
      <c r="C285" s="778"/>
      <c r="D285" s="778"/>
      <c r="E285" s="778"/>
      <c r="F285" s="782"/>
      <c r="G285" s="782" t="str">
        <f t="shared" si="22"/>
        <v>YAEAOFa</v>
      </c>
      <c r="H285" s="368">
        <v>0</v>
      </c>
      <c r="I285" s="368">
        <v>0</v>
      </c>
      <c r="J285" s="368">
        <v>0</v>
      </c>
      <c r="K285" s="368">
        <v>0</v>
      </c>
      <c r="L285" s="368">
        <v>0</v>
      </c>
      <c r="M285" s="368">
        <v>0</v>
      </c>
      <c r="N285" s="368">
        <v>0</v>
      </c>
      <c r="O285" s="368">
        <v>0</v>
      </c>
      <c r="P285" s="368">
        <v>0</v>
      </c>
      <c r="Q285" s="368">
        <v>0</v>
      </c>
      <c r="R285" s="368">
        <v>0</v>
      </c>
      <c r="S285" s="368">
        <v>0</v>
      </c>
      <c r="T285" s="368">
        <v>0</v>
      </c>
      <c r="U285" s="368">
        <v>0</v>
      </c>
      <c r="V285" s="368">
        <v>0</v>
      </c>
      <c r="W285" s="368">
        <v>0</v>
      </c>
      <c r="X285" s="368">
        <v>0</v>
      </c>
      <c r="Y285" s="368">
        <v>0</v>
      </c>
      <c r="Z285" s="368">
        <v>0</v>
      </c>
      <c r="AA285" s="368">
        <v>0</v>
      </c>
      <c r="AB285" s="368">
        <v>0</v>
      </c>
      <c r="AC285" s="368">
        <v>0</v>
      </c>
      <c r="AD285" s="368">
        <v>0</v>
      </c>
      <c r="AE285" s="368">
        <v>0</v>
      </c>
      <c r="AF285" s="368">
        <v>0</v>
      </c>
      <c r="AG285" s="368">
        <v>0</v>
      </c>
      <c r="AH285" s="368">
        <v>0</v>
      </c>
      <c r="AI285" s="368">
        <v>0</v>
      </c>
      <c r="AJ285" s="368">
        <v>0</v>
      </c>
      <c r="AK285" s="368">
        <v>0</v>
      </c>
      <c r="AL285" s="368">
        <v>0</v>
      </c>
      <c r="AM285" s="368">
        <v>0</v>
      </c>
      <c r="AN285" s="368">
        <v>0</v>
      </c>
      <c r="AO285" s="368">
        <v>0</v>
      </c>
      <c r="AP285" s="368">
        <v>0</v>
      </c>
      <c r="AQ285" s="368">
        <v>0</v>
      </c>
      <c r="AR285" s="368">
        <v>0</v>
      </c>
      <c r="AS285" s="368">
        <v>0</v>
      </c>
      <c r="AT285" s="368">
        <v>0</v>
      </c>
      <c r="AU285" s="368">
        <v>0</v>
      </c>
      <c r="AV285" s="368">
        <v>0</v>
      </c>
      <c r="AW285" s="368">
        <v>0</v>
      </c>
      <c r="AX285" s="368">
        <v>0</v>
      </c>
      <c r="AY285" s="368">
        <v>0</v>
      </c>
      <c r="AZ285" s="368">
        <v>0</v>
      </c>
      <c r="BA285" s="368">
        <v>0</v>
      </c>
      <c r="BB285" s="368">
        <v>0</v>
      </c>
      <c r="BC285" s="368">
        <v>0</v>
      </c>
      <c r="BD285" s="368">
        <v>0</v>
      </c>
      <c r="BE285" s="368">
        <v>0</v>
      </c>
      <c r="BF285" s="368">
        <v>0</v>
      </c>
      <c r="BG285" s="368">
        <v>0</v>
      </c>
      <c r="BH285" s="368">
        <v>0</v>
      </c>
      <c r="BI285" s="368">
        <v>0</v>
      </c>
      <c r="BJ285" s="368">
        <v>0</v>
      </c>
      <c r="BK285" s="368">
        <v>0</v>
      </c>
      <c r="BL285" s="368">
        <v>0</v>
      </c>
      <c r="BM285" s="368">
        <v>0</v>
      </c>
      <c r="BN285" s="368">
        <v>0</v>
      </c>
      <c r="BO285" s="368">
        <v>0</v>
      </c>
      <c r="BP285" s="320"/>
      <c r="BQ285" s="320"/>
      <c r="BR285" s="773"/>
      <c r="BS285" s="768"/>
      <c r="BT285" s="768"/>
      <c r="BU285" s="768"/>
    </row>
    <row r="286" spans="1:73" s="765" customFormat="1" ht="14.5" outlineLevel="1" x14ac:dyDescent="0.35">
      <c r="A286" s="769"/>
      <c r="B286" s="766"/>
      <c r="C286" s="778"/>
      <c r="D286" s="778"/>
      <c r="E286" s="778"/>
      <c r="F286" s="782"/>
      <c r="G286" s="782" t="str">
        <f t="shared" si="22"/>
        <v>AYAEAof</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773"/>
      <c r="BS286" s="768"/>
      <c r="BT286" s="768"/>
      <c r="BU286" s="768"/>
    </row>
    <row r="287" spans="1:73" s="75" customFormat="1" ht="14.5" outlineLevel="1" x14ac:dyDescent="0.35">
      <c r="A287" s="238"/>
      <c r="B287" s="239"/>
      <c r="C287" s="249"/>
      <c r="D287" s="249"/>
      <c r="E287" s="249"/>
      <c r="F287" s="257"/>
      <c r="G287" s="257" t="str">
        <f t="shared" si="22"/>
        <v>YYNENb</v>
      </c>
      <c r="H287" s="368">
        <v>1</v>
      </c>
      <c r="I287" s="368">
        <v>1</v>
      </c>
      <c r="J287" s="368">
        <v>2</v>
      </c>
      <c r="K287" s="368">
        <v>2</v>
      </c>
      <c r="L287" s="368">
        <v>0</v>
      </c>
      <c r="M287" s="368">
        <v>0</v>
      </c>
      <c r="N287" s="368">
        <v>1</v>
      </c>
      <c r="O287" s="368">
        <v>1</v>
      </c>
      <c r="P287" s="368">
        <v>2</v>
      </c>
      <c r="Q287" s="368">
        <v>2</v>
      </c>
      <c r="R287" s="368">
        <v>0</v>
      </c>
      <c r="S287" s="368">
        <v>0</v>
      </c>
      <c r="T287" s="368">
        <v>1</v>
      </c>
      <c r="U287" s="368">
        <v>1</v>
      </c>
      <c r="V287" s="368">
        <v>2</v>
      </c>
      <c r="W287" s="368">
        <v>2</v>
      </c>
      <c r="X287" s="368">
        <v>0</v>
      </c>
      <c r="Y287" s="368">
        <v>0</v>
      </c>
      <c r="Z287" s="368">
        <v>1</v>
      </c>
      <c r="AA287" s="368">
        <v>1</v>
      </c>
      <c r="AB287" s="368">
        <v>2</v>
      </c>
      <c r="AC287" s="368">
        <v>2</v>
      </c>
      <c r="AD287" s="368">
        <v>0</v>
      </c>
      <c r="AE287" s="368">
        <v>0</v>
      </c>
      <c r="AF287" s="368">
        <v>1</v>
      </c>
      <c r="AG287" s="368">
        <v>1</v>
      </c>
      <c r="AH287" s="368">
        <v>2</v>
      </c>
      <c r="AI287" s="368">
        <v>2</v>
      </c>
      <c r="AJ287" s="368">
        <v>0</v>
      </c>
      <c r="AK287" s="368">
        <v>0</v>
      </c>
      <c r="AL287" s="368">
        <v>1</v>
      </c>
      <c r="AM287" s="368">
        <v>1</v>
      </c>
      <c r="AN287" s="368">
        <v>2</v>
      </c>
      <c r="AO287" s="368">
        <v>2</v>
      </c>
      <c r="AP287" s="368">
        <v>0</v>
      </c>
      <c r="AQ287" s="368">
        <v>0</v>
      </c>
      <c r="AR287" s="368">
        <v>1</v>
      </c>
      <c r="AS287" s="368">
        <v>1</v>
      </c>
      <c r="AT287" s="368">
        <v>2</v>
      </c>
      <c r="AU287" s="368">
        <v>2</v>
      </c>
      <c r="AV287" s="368">
        <v>0</v>
      </c>
      <c r="AW287" s="368">
        <v>0</v>
      </c>
      <c r="AX287" s="368">
        <v>1</v>
      </c>
      <c r="AY287" s="368">
        <v>1</v>
      </c>
      <c r="AZ287" s="368">
        <v>2</v>
      </c>
      <c r="BA287" s="368">
        <v>2</v>
      </c>
      <c r="BB287" s="368">
        <v>0</v>
      </c>
      <c r="BC287" s="368">
        <v>0</v>
      </c>
      <c r="BD287" s="368">
        <v>1</v>
      </c>
      <c r="BE287" s="368">
        <v>1</v>
      </c>
      <c r="BF287" s="368">
        <v>2</v>
      </c>
      <c r="BG287" s="368">
        <v>2</v>
      </c>
      <c r="BH287" s="368">
        <v>0</v>
      </c>
      <c r="BI287" s="368">
        <v>0</v>
      </c>
      <c r="BJ287" s="368">
        <v>1</v>
      </c>
      <c r="BK287" s="368">
        <v>1</v>
      </c>
      <c r="BL287" s="368">
        <v>2</v>
      </c>
      <c r="BM287" s="368">
        <v>2</v>
      </c>
      <c r="BN287" s="368">
        <v>0</v>
      </c>
      <c r="BO287" s="368">
        <v>0</v>
      </c>
      <c r="BP287" s="320"/>
      <c r="BQ287" s="320"/>
      <c r="BR287" s="248"/>
      <c r="BS287" s="240"/>
      <c r="BT287" s="240"/>
      <c r="BU287" s="240"/>
    </row>
    <row r="288" spans="1:73" s="75" customFormat="1" ht="14.5" outlineLevel="1" x14ac:dyDescent="0.35">
      <c r="A288" s="238"/>
      <c r="B288" s="239"/>
      <c r="C288" s="249"/>
      <c r="D288" s="249"/>
      <c r="E288" s="249"/>
      <c r="F288" s="257"/>
      <c r="G288" s="257" t="str">
        <f t="shared" si="22"/>
        <v>YYENE1z</v>
      </c>
      <c r="H288" s="368">
        <v>1</v>
      </c>
      <c r="I288" s="368">
        <v>1</v>
      </c>
      <c r="J288" s="368">
        <v>2</v>
      </c>
      <c r="K288" s="368">
        <v>0</v>
      </c>
      <c r="L288" s="368">
        <v>1</v>
      </c>
      <c r="M288" s="368">
        <v>0</v>
      </c>
      <c r="N288" s="368">
        <v>1</v>
      </c>
      <c r="O288" s="368">
        <v>1</v>
      </c>
      <c r="P288" s="368">
        <v>2</v>
      </c>
      <c r="Q288" s="368">
        <v>0</v>
      </c>
      <c r="R288" s="368">
        <v>1</v>
      </c>
      <c r="S288" s="368">
        <v>0</v>
      </c>
      <c r="T288" s="368">
        <v>1</v>
      </c>
      <c r="U288" s="368">
        <v>1</v>
      </c>
      <c r="V288" s="368">
        <v>2</v>
      </c>
      <c r="W288" s="368">
        <v>0</v>
      </c>
      <c r="X288" s="368">
        <v>1</v>
      </c>
      <c r="Y288" s="368">
        <v>0</v>
      </c>
      <c r="Z288" s="368">
        <v>1</v>
      </c>
      <c r="AA288" s="368">
        <v>1</v>
      </c>
      <c r="AB288" s="368">
        <v>2</v>
      </c>
      <c r="AC288" s="368">
        <v>0</v>
      </c>
      <c r="AD288" s="368">
        <v>1</v>
      </c>
      <c r="AE288" s="368">
        <v>0</v>
      </c>
      <c r="AF288" s="368">
        <v>1</v>
      </c>
      <c r="AG288" s="368">
        <v>1</v>
      </c>
      <c r="AH288" s="368">
        <v>2</v>
      </c>
      <c r="AI288" s="368">
        <v>0</v>
      </c>
      <c r="AJ288" s="368">
        <v>1</v>
      </c>
      <c r="AK288" s="368">
        <v>0</v>
      </c>
      <c r="AL288" s="368">
        <v>1</v>
      </c>
      <c r="AM288" s="368">
        <v>1</v>
      </c>
      <c r="AN288" s="368">
        <v>2</v>
      </c>
      <c r="AO288" s="368">
        <v>0</v>
      </c>
      <c r="AP288" s="368">
        <v>1</v>
      </c>
      <c r="AQ288" s="368">
        <v>0</v>
      </c>
      <c r="AR288" s="368">
        <v>1</v>
      </c>
      <c r="AS288" s="368">
        <v>1</v>
      </c>
      <c r="AT288" s="368">
        <v>2</v>
      </c>
      <c r="AU288" s="368">
        <v>0</v>
      </c>
      <c r="AV288" s="368">
        <v>1</v>
      </c>
      <c r="AW288" s="368">
        <v>0</v>
      </c>
      <c r="AX288" s="368">
        <v>1</v>
      </c>
      <c r="AY288" s="368">
        <v>1</v>
      </c>
      <c r="AZ288" s="368">
        <v>2</v>
      </c>
      <c r="BA288" s="368">
        <v>0</v>
      </c>
      <c r="BB288" s="368">
        <v>1</v>
      </c>
      <c r="BC288" s="368">
        <v>0</v>
      </c>
      <c r="BD288" s="368">
        <v>1</v>
      </c>
      <c r="BE288" s="368">
        <v>1</v>
      </c>
      <c r="BF288" s="368">
        <v>2</v>
      </c>
      <c r="BG288" s="368">
        <v>0</v>
      </c>
      <c r="BH288" s="368">
        <v>1</v>
      </c>
      <c r="BI288" s="368">
        <v>0</v>
      </c>
      <c r="BJ288" s="368">
        <v>1</v>
      </c>
      <c r="BK288" s="368">
        <v>1</v>
      </c>
      <c r="BL288" s="368">
        <v>2</v>
      </c>
      <c r="BM288" s="368">
        <v>0</v>
      </c>
      <c r="BN288" s="368">
        <v>1</v>
      </c>
      <c r="BO288" s="368">
        <v>0</v>
      </c>
      <c r="BP288" s="320"/>
      <c r="BQ288" s="320"/>
      <c r="BR288" s="248"/>
      <c r="BS288" s="240"/>
      <c r="BT288" s="240"/>
      <c r="BU288" s="240"/>
    </row>
    <row r="289" spans="1:73" s="75" customFormat="1" ht="14.5" outlineLevel="1" x14ac:dyDescent="0.35">
      <c r="A289" s="238"/>
      <c r="B289" s="239"/>
      <c r="C289" s="249"/>
      <c r="D289" s="249"/>
      <c r="E289" s="249"/>
      <c r="F289" s="257"/>
      <c r="G289" s="257" t="str">
        <f t="shared" si="22"/>
        <v>YYENE1r</v>
      </c>
      <c r="H289" s="368">
        <v>1</v>
      </c>
      <c r="I289" s="368">
        <v>1</v>
      </c>
      <c r="J289" s="368">
        <v>3</v>
      </c>
      <c r="K289" s="368">
        <v>0</v>
      </c>
      <c r="L289" s="368">
        <v>1</v>
      </c>
      <c r="M289" s="368">
        <v>0</v>
      </c>
      <c r="N289" s="368">
        <v>1</v>
      </c>
      <c r="O289" s="368">
        <v>1</v>
      </c>
      <c r="P289" s="368">
        <v>3</v>
      </c>
      <c r="Q289" s="368">
        <v>0</v>
      </c>
      <c r="R289" s="368">
        <v>1</v>
      </c>
      <c r="S289" s="368">
        <v>0</v>
      </c>
      <c r="T289" s="368">
        <v>1</v>
      </c>
      <c r="U289" s="368">
        <v>1</v>
      </c>
      <c r="V289" s="368">
        <v>3</v>
      </c>
      <c r="W289" s="368">
        <v>0</v>
      </c>
      <c r="X289" s="368">
        <v>1</v>
      </c>
      <c r="Y289" s="368">
        <v>0</v>
      </c>
      <c r="Z289" s="368">
        <v>1</v>
      </c>
      <c r="AA289" s="368">
        <v>1</v>
      </c>
      <c r="AB289" s="368">
        <v>3</v>
      </c>
      <c r="AC289" s="368">
        <v>0</v>
      </c>
      <c r="AD289" s="368">
        <v>1</v>
      </c>
      <c r="AE289" s="368">
        <v>0</v>
      </c>
      <c r="AF289" s="368">
        <v>1</v>
      </c>
      <c r="AG289" s="368">
        <v>1</v>
      </c>
      <c r="AH289" s="368">
        <v>3</v>
      </c>
      <c r="AI289" s="368">
        <v>0</v>
      </c>
      <c r="AJ289" s="368">
        <v>1</v>
      </c>
      <c r="AK289" s="368">
        <v>0</v>
      </c>
      <c r="AL289" s="368">
        <v>1</v>
      </c>
      <c r="AM289" s="368">
        <v>1</v>
      </c>
      <c r="AN289" s="368">
        <v>3</v>
      </c>
      <c r="AO289" s="368">
        <v>0</v>
      </c>
      <c r="AP289" s="368">
        <v>1</v>
      </c>
      <c r="AQ289" s="368">
        <v>0</v>
      </c>
      <c r="AR289" s="368">
        <v>1</v>
      </c>
      <c r="AS289" s="368">
        <v>1</v>
      </c>
      <c r="AT289" s="368">
        <v>3</v>
      </c>
      <c r="AU289" s="368">
        <v>0</v>
      </c>
      <c r="AV289" s="368">
        <v>1</v>
      </c>
      <c r="AW289" s="368">
        <v>0</v>
      </c>
      <c r="AX289" s="368">
        <v>1</v>
      </c>
      <c r="AY289" s="368">
        <v>1</v>
      </c>
      <c r="AZ289" s="368">
        <v>3</v>
      </c>
      <c r="BA289" s="368">
        <v>0</v>
      </c>
      <c r="BB289" s="368">
        <v>1</v>
      </c>
      <c r="BC289" s="368">
        <v>0</v>
      </c>
      <c r="BD289" s="368">
        <v>1</v>
      </c>
      <c r="BE289" s="368">
        <v>1</v>
      </c>
      <c r="BF289" s="368">
        <v>3</v>
      </c>
      <c r="BG289" s="368">
        <v>0</v>
      </c>
      <c r="BH289" s="368">
        <v>1</v>
      </c>
      <c r="BI289" s="368">
        <v>0</v>
      </c>
      <c r="BJ289" s="368">
        <v>1</v>
      </c>
      <c r="BK289" s="368">
        <v>1</v>
      </c>
      <c r="BL289" s="368">
        <v>3</v>
      </c>
      <c r="BM289" s="368">
        <v>0</v>
      </c>
      <c r="BN289" s="368">
        <v>1</v>
      </c>
      <c r="BO289" s="368">
        <v>0</v>
      </c>
      <c r="BP289" s="320"/>
      <c r="BQ289" s="320"/>
      <c r="BR289" s="248"/>
      <c r="BS289" s="240"/>
      <c r="BT289" s="240"/>
      <c r="BU289" s="240"/>
    </row>
    <row r="290" spans="1:73" s="75" customFormat="1" ht="14.5" outlineLevel="1" x14ac:dyDescent="0.35">
      <c r="A290" s="238"/>
      <c r="B290" s="239"/>
      <c r="C290" s="249"/>
      <c r="D290" s="249"/>
      <c r="E290" s="249"/>
      <c r="F290" s="257"/>
      <c r="G290" s="257" t="str">
        <f t="shared" si="22"/>
        <v>YYNEE1r</v>
      </c>
      <c r="H290" s="368">
        <v>1</v>
      </c>
      <c r="I290" s="368">
        <v>1</v>
      </c>
      <c r="J290" s="368">
        <v>3</v>
      </c>
      <c r="K290" s="368">
        <v>0</v>
      </c>
      <c r="L290" s="368">
        <v>1</v>
      </c>
      <c r="M290" s="368">
        <v>0</v>
      </c>
      <c r="N290" s="368">
        <v>1</v>
      </c>
      <c r="O290" s="368">
        <v>1</v>
      </c>
      <c r="P290" s="368">
        <v>3</v>
      </c>
      <c r="Q290" s="368">
        <v>0</v>
      </c>
      <c r="R290" s="368">
        <v>1</v>
      </c>
      <c r="S290" s="368">
        <v>0</v>
      </c>
      <c r="T290" s="368">
        <v>1</v>
      </c>
      <c r="U290" s="368">
        <v>1</v>
      </c>
      <c r="V290" s="368">
        <v>3</v>
      </c>
      <c r="W290" s="368">
        <v>0</v>
      </c>
      <c r="X290" s="368">
        <v>1</v>
      </c>
      <c r="Y290" s="368">
        <v>0</v>
      </c>
      <c r="Z290" s="368">
        <v>1</v>
      </c>
      <c r="AA290" s="368">
        <v>1</v>
      </c>
      <c r="AB290" s="368">
        <v>3</v>
      </c>
      <c r="AC290" s="368">
        <v>0</v>
      </c>
      <c r="AD290" s="368">
        <v>1</v>
      </c>
      <c r="AE290" s="368">
        <v>0</v>
      </c>
      <c r="AF290" s="368">
        <v>1</v>
      </c>
      <c r="AG290" s="368">
        <v>1</v>
      </c>
      <c r="AH290" s="368">
        <v>3</v>
      </c>
      <c r="AI290" s="368">
        <v>0</v>
      </c>
      <c r="AJ290" s="368">
        <v>1</v>
      </c>
      <c r="AK290" s="368">
        <v>0</v>
      </c>
      <c r="AL290" s="368">
        <v>1</v>
      </c>
      <c r="AM290" s="368">
        <v>1</v>
      </c>
      <c r="AN290" s="368">
        <v>3</v>
      </c>
      <c r="AO290" s="368">
        <v>0</v>
      </c>
      <c r="AP290" s="368">
        <v>1</v>
      </c>
      <c r="AQ290" s="368">
        <v>0</v>
      </c>
      <c r="AR290" s="368">
        <v>1</v>
      </c>
      <c r="AS290" s="368">
        <v>1</v>
      </c>
      <c r="AT290" s="368">
        <v>3</v>
      </c>
      <c r="AU290" s="368">
        <v>0</v>
      </c>
      <c r="AV290" s="368">
        <v>1</v>
      </c>
      <c r="AW290" s="368">
        <v>0</v>
      </c>
      <c r="AX290" s="368">
        <v>1</v>
      </c>
      <c r="AY290" s="368">
        <v>1</v>
      </c>
      <c r="AZ290" s="368">
        <v>3</v>
      </c>
      <c r="BA290" s="368">
        <v>0</v>
      </c>
      <c r="BB290" s="368">
        <v>1</v>
      </c>
      <c r="BC290" s="368">
        <v>0</v>
      </c>
      <c r="BD290" s="368">
        <v>1</v>
      </c>
      <c r="BE290" s="368">
        <v>1</v>
      </c>
      <c r="BF290" s="368">
        <v>3</v>
      </c>
      <c r="BG290" s="368">
        <v>0</v>
      </c>
      <c r="BH290" s="368">
        <v>1</v>
      </c>
      <c r="BI290" s="368">
        <v>0</v>
      </c>
      <c r="BJ290" s="368">
        <v>1</v>
      </c>
      <c r="BK290" s="368">
        <v>1</v>
      </c>
      <c r="BL290" s="368">
        <v>3</v>
      </c>
      <c r="BM290" s="368">
        <v>0</v>
      </c>
      <c r="BN290" s="368">
        <v>1</v>
      </c>
      <c r="BO290" s="368">
        <v>0</v>
      </c>
      <c r="BP290" s="320"/>
      <c r="BQ290" s="320"/>
      <c r="BR290" s="248"/>
      <c r="BS290" s="240"/>
      <c r="BT290" s="240"/>
      <c r="BU290" s="240"/>
    </row>
    <row r="291" spans="1:73" s="75" customFormat="1" ht="14.5" outlineLevel="1" x14ac:dyDescent="0.35">
      <c r="A291" s="238"/>
      <c r="B291" s="239"/>
      <c r="C291" s="249"/>
      <c r="D291" s="249"/>
      <c r="E291" s="249"/>
      <c r="F291" s="257"/>
      <c r="G291" s="257" t="str">
        <f t="shared" si="22"/>
        <v>YYEENw</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 customFormat="1" ht="14.5" outlineLevel="1" x14ac:dyDescent="0.35">
      <c r="A292" s="238"/>
      <c r="B292" s="239"/>
      <c r="C292" s="249"/>
      <c r="D292" s="249"/>
      <c r="E292" s="249"/>
      <c r="F292" s="257"/>
      <c r="G292" s="257" t="str">
        <f t="shared" si="22"/>
        <v>YYENE1b</v>
      </c>
      <c r="H292" s="368">
        <v>1</v>
      </c>
      <c r="I292" s="368">
        <v>1</v>
      </c>
      <c r="J292" s="368">
        <v>2</v>
      </c>
      <c r="K292" s="368">
        <v>2</v>
      </c>
      <c r="L292" s="368">
        <v>0</v>
      </c>
      <c r="M292" s="368">
        <v>0</v>
      </c>
      <c r="N292" s="368">
        <v>1</v>
      </c>
      <c r="O292" s="368">
        <v>1</v>
      </c>
      <c r="P292" s="368">
        <v>2</v>
      </c>
      <c r="Q292" s="368">
        <v>2</v>
      </c>
      <c r="R292" s="368">
        <v>0</v>
      </c>
      <c r="S292" s="368">
        <v>0</v>
      </c>
      <c r="T292" s="368">
        <v>1</v>
      </c>
      <c r="U292" s="368">
        <v>1</v>
      </c>
      <c r="V292" s="368">
        <v>2</v>
      </c>
      <c r="W292" s="368">
        <v>2</v>
      </c>
      <c r="X292" s="368">
        <v>0</v>
      </c>
      <c r="Y292" s="368">
        <v>0</v>
      </c>
      <c r="Z292" s="368">
        <v>1</v>
      </c>
      <c r="AA292" s="368">
        <v>1</v>
      </c>
      <c r="AB292" s="368">
        <v>2</v>
      </c>
      <c r="AC292" s="368">
        <v>2</v>
      </c>
      <c r="AD292" s="368">
        <v>0</v>
      </c>
      <c r="AE292" s="368">
        <v>0</v>
      </c>
      <c r="AF292" s="368">
        <v>1</v>
      </c>
      <c r="AG292" s="368">
        <v>1</v>
      </c>
      <c r="AH292" s="368">
        <v>2</v>
      </c>
      <c r="AI292" s="368">
        <v>2</v>
      </c>
      <c r="AJ292" s="368">
        <v>0</v>
      </c>
      <c r="AK292" s="368">
        <v>0</v>
      </c>
      <c r="AL292" s="368">
        <v>1</v>
      </c>
      <c r="AM292" s="368">
        <v>1</v>
      </c>
      <c r="AN292" s="368">
        <v>2</v>
      </c>
      <c r="AO292" s="368">
        <v>2</v>
      </c>
      <c r="AP292" s="368">
        <v>0</v>
      </c>
      <c r="AQ292" s="368">
        <v>0</v>
      </c>
      <c r="AR292" s="368">
        <v>1</v>
      </c>
      <c r="AS292" s="368">
        <v>1</v>
      </c>
      <c r="AT292" s="368">
        <v>2</v>
      </c>
      <c r="AU292" s="368">
        <v>2</v>
      </c>
      <c r="AV292" s="368">
        <v>0</v>
      </c>
      <c r="AW292" s="368">
        <v>0</v>
      </c>
      <c r="AX292" s="368">
        <v>1</v>
      </c>
      <c r="AY292" s="368">
        <v>1</v>
      </c>
      <c r="AZ292" s="368">
        <v>2</v>
      </c>
      <c r="BA292" s="368">
        <v>2</v>
      </c>
      <c r="BB292" s="368">
        <v>0</v>
      </c>
      <c r="BC292" s="368">
        <v>0</v>
      </c>
      <c r="BD292" s="368">
        <v>1</v>
      </c>
      <c r="BE292" s="368">
        <v>1</v>
      </c>
      <c r="BF292" s="368">
        <v>2</v>
      </c>
      <c r="BG292" s="368">
        <v>2</v>
      </c>
      <c r="BH292" s="368">
        <v>0</v>
      </c>
      <c r="BI292" s="368">
        <v>0</v>
      </c>
      <c r="BJ292" s="368">
        <v>1</v>
      </c>
      <c r="BK292" s="368">
        <v>1</v>
      </c>
      <c r="BL292" s="368">
        <v>2</v>
      </c>
      <c r="BM292" s="368">
        <v>2</v>
      </c>
      <c r="BN292" s="368">
        <v>0</v>
      </c>
      <c r="BO292" s="368">
        <v>0</v>
      </c>
      <c r="BP292" s="320"/>
      <c r="BQ292" s="320"/>
      <c r="BR292" s="248"/>
      <c r="BS292" s="240"/>
      <c r="BT292" s="240"/>
      <c r="BU292" s="240"/>
    </row>
    <row r="293" spans="1:73" s="75" customFormat="1" ht="14.5" outlineLevel="1" x14ac:dyDescent="0.35">
      <c r="A293" s="238"/>
      <c r="B293" s="239"/>
      <c r="C293" s="249"/>
      <c r="D293" s="249"/>
      <c r="E293" s="249"/>
      <c r="F293" s="257"/>
      <c r="G293" s="257" t="str">
        <f t="shared" si="22"/>
        <v>AAAAAz</v>
      </c>
      <c r="H293" s="368">
        <v>1</v>
      </c>
      <c r="I293" s="368">
        <v>1</v>
      </c>
      <c r="J293" s="368">
        <v>2</v>
      </c>
      <c r="K293" s="368">
        <v>0</v>
      </c>
      <c r="L293" s="368">
        <v>0</v>
      </c>
      <c r="M293" s="368">
        <v>0</v>
      </c>
      <c r="N293" s="368">
        <v>1</v>
      </c>
      <c r="O293" s="368">
        <v>1</v>
      </c>
      <c r="P293" s="368">
        <v>2</v>
      </c>
      <c r="Q293" s="368">
        <v>0</v>
      </c>
      <c r="R293" s="368">
        <v>0</v>
      </c>
      <c r="S293" s="368">
        <v>0</v>
      </c>
      <c r="T293" s="368">
        <v>1</v>
      </c>
      <c r="U293" s="368">
        <v>1</v>
      </c>
      <c r="V293" s="368">
        <v>2</v>
      </c>
      <c r="W293" s="368">
        <v>0</v>
      </c>
      <c r="X293" s="368">
        <v>0</v>
      </c>
      <c r="Y293" s="368">
        <v>0</v>
      </c>
      <c r="Z293" s="368">
        <v>1</v>
      </c>
      <c r="AA293" s="368">
        <v>1</v>
      </c>
      <c r="AB293" s="368">
        <v>2</v>
      </c>
      <c r="AC293" s="368">
        <v>0</v>
      </c>
      <c r="AD293" s="368">
        <v>0</v>
      </c>
      <c r="AE293" s="368">
        <v>0</v>
      </c>
      <c r="AF293" s="368">
        <v>1</v>
      </c>
      <c r="AG293" s="368">
        <v>1</v>
      </c>
      <c r="AH293" s="368">
        <v>2</v>
      </c>
      <c r="AI293" s="368">
        <v>0</v>
      </c>
      <c r="AJ293" s="368">
        <v>0</v>
      </c>
      <c r="AK293" s="368">
        <v>0</v>
      </c>
      <c r="AL293" s="368">
        <v>1</v>
      </c>
      <c r="AM293" s="368">
        <v>1</v>
      </c>
      <c r="AN293" s="368">
        <v>2</v>
      </c>
      <c r="AO293" s="368">
        <v>0</v>
      </c>
      <c r="AP293" s="368">
        <v>0</v>
      </c>
      <c r="AQ293" s="368">
        <v>0</v>
      </c>
      <c r="AR293" s="368">
        <v>1</v>
      </c>
      <c r="AS293" s="368">
        <v>1</v>
      </c>
      <c r="AT293" s="368">
        <v>2</v>
      </c>
      <c r="AU293" s="368">
        <v>0</v>
      </c>
      <c r="AV293" s="368">
        <v>0</v>
      </c>
      <c r="AW293" s="368">
        <v>0</v>
      </c>
      <c r="AX293" s="368">
        <v>1</v>
      </c>
      <c r="AY293" s="368">
        <v>1</v>
      </c>
      <c r="AZ293" s="368">
        <v>2</v>
      </c>
      <c r="BA293" s="368">
        <v>0</v>
      </c>
      <c r="BB293" s="368">
        <v>0</v>
      </c>
      <c r="BC293" s="368">
        <v>0</v>
      </c>
      <c r="BD293" s="368">
        <v>1</v>
      </c>
      <c r="BE293" s="368">
        <v>1</v>
      </c>
      <c r="BF293" s="368">
        <v>2</v>
      </c>
      <c r="BG293" s="368">
        <v>0</v>
      </c>
      <c r="BH293" s="368">
        <v>0</v>
      </c>
      <c r="BI293" s="368">
        <v>0</v>
      </c>
      <c r="BJ293" s="368">
        <v>1</v>
      </c>
      <c r="BK293" s="368">
        <v>1</v>
      </c>
      <c r="BL293" s="368">
        <v>2</v>
      </c>
      <c r="BM293" s="368">
        <v>0</v>
      </c>
      <c r="BN293" s="368">
        <v>0</v>
      </c>
      <c r="BO293" s="368">
        <v>0</v>
      </c>
      <c r="BP293" s="320"/>
      <c r="BQ293" s="320"/>
      <c r="BR293" s="248"/>
      <c r="BS293" s="240"/>
      <c r="BT293" s="240"/>
      <c r="BU293" s="240"/>
    </row>
    <row r="294" spans="1:73" s="75" customFormat="1" ht="14.5" outlineLevel="1" x14ac:dyDescent="0.35">
      <c r="A294" s="238"/>
      <c r="B294" s="239"/>
      <c r="C294" s="249"/>
      <c r="D294" s="249"/>
      <c r="E294" s="249"/>
      <c r="F294" s="257"/>
      <c r="G294" s="257" t="str">
        <f t="shared" si="22"/>
        <v>AAAANw</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248"/>
      <c r="BS294" s="240"/>
      <c r="BT294" s="240"/>
      <c r="BU294" s="240"/>
    </row>
    <row r="295" spans="1:73" s="75" customFormat="1" ht="14.5" outlineLevel="1" x14ac:dyDescent="0.35">
      <c r="A295" s="238"/>
      <c r="B295" s="239"/>
      <c r="C295" s="249"/>
      <c r="D295" s="249"/>
      <c r="E295" s="249"/>
      <c r="F295" s="257"/>
      <c r="G295" s="257" t="str">
        <f t="shared" si="22"/>
        <v>AAANE1b</v>
      </c>
      <c r="H295" s="368">
        <v>1</v>
      </c>
      <c r="I295" s="368">
        <v>1</v>
      </c>
      <c r="J295" s="368">
        <v>1</v>
      </c>
      <c r="K295" s="368">
        <v>1</v>
      </c>
      <c r="L295" s="368">
        <v>0</v>
      </c>
      <c r="M295" s="368">
        <v>0</v>
      </c>
      <c r="N295" s="368">
        <v>1</v>
      </c>
      <c r="O295" s="368">
        <v>1</v>
      </c>
      <c r="P295" s="368">
        <v>1</v>
      </c>
      <c r="Q295" s="368">
        <v>1</v>
      </c>
      <c r="R295" s="368">
        <v>0</v>
      </c>
      <c r="S295" s="368">
        <v>0</v>
      </c>
      <c r="T295" s="368">
        <v>1</v>
      </c>
      <c r="U295" s="368">
        <v>1</v>
      </c>
      <c r="V295" s="368">
        <v>1</v>
      </c>
      <c r="W295" s="368">
        <v>1</v>
      </c>
      <c r="X295" s="368">
        <v>0</v>
      </c>
      <c r="Y295" s="368">
        <v>0</v>
      </c>
      <c r="Z295" s="368">
        <v>1</v>
      </c>
      <c r="AA295" s="368">
        <v>1</v>
      </c>
      <c r="AB295" s="368">
        <v>1</v>
      </c>
      <c r="AC295" s="368">
        <v>1</v>
      </c>
      <c r="AD295" s="368">
        <v>0</v>
      </c>
      <c r="AE295" s="368">
        <v>0</v>
      </c>
      <c r="AF295" s="368">
        <v>1</v>
      </c>
      <c r="AG295" s="368">
        <v>1</v>
      </c>
      <c r="AH295" s="368">
        <v>1</v>
      </c>
      <c r="AI295" s="368">
        <v>1</v>
      </c>
      <c r="AJ295" s="368">
        <v>0</v>
      </c>
      <c r="AK295" s="368">
        <v>0</v>
      </c>
      <c r="AL295" s="368">
        <v>1</v>
      </c>
      <c r="AM295" s="368">
        <v>1</v>
      </c>
      <c r="AN295" s="368">
        <v>1</v>
      </c>
      <c r="AO295" s="368">
        <v>1</v>
      </c>
      <c r="AP295" s="368">
        <v>0</v>
      </c>
      <c r="AQ295" s="368">
        <v>0</v>
      </c>
      <c r="AR295" s="368">
        <v>1</v>
      </c>
      <c r="AS295" s="368">
        <v>1</v>
      </c>
      <c r="AT295" s="368">
        <v>1</v>
      </c>
      <c r="AU295" s="368">
        <v>1</v>
      </c>
      <c r="AV295" s="368">
        <v>0</v>
      </c>
      <c r="AW295" s="368">
        <v>0</v>
      </c>
      <c r="AX295" s="368">
        <v>1</v>
      </c>
      <c r="AY295" s="368">
        <v>1</v>
      </c>
      <c r="AZ295" s="368">
        <v>1</v>
      </c>
      <c r="BA295" s="368">
        <v>1</v>
      </c>
      <c r="BB295" s="368">
        <v>0</v>
      </c>
      <c r="BC295" s="368">
        <v>0</v>
      </c>
      <c r="BD295" s="368">
        <v>1</v>
      </c>
      <c r="BE295" s="368">
        <v>1</v>
      </c>
      <c r="BF295" s="368">
        <v>1</v>
      </c>
      <c r="BG295" s="368">
        <v>1</v>
      </c>
      <c r="BH295" s="368">
        <v>0</v>
      </c>
      <c r="BI295" s="368">
        <v>0</v>
      </c>
      <c r="BJ295" s="368">
        <v>1</v>
      </c>
      <c r="BK295" s="368">
        <v>1</v>
      </c>
      <c r="BL295" s="368">
        <v>1</v>
      </c>
      <c r="BM295" s="368">
        <v>1</v>
      </c>
      <c r="BN295" s="368">
        <v>0</v>
      </c>
      <c r="BO295" s="368">
        <v>0</v>
      </c>
      <c r="BP295" s="320"/>
      <c r="BQ295" s="320"/>
      <c r="BR295" s="248"/>
      <c r="BS295" s="240"/>
      <c r="BT295" s="240"/>
      <c r="BU295" s="240"/>
    </row>
    <row r="296" spans="1:73" s="75" customFormat="1" ht="14.5" outlineLevel="1" x14ac:dyDescent="0.35">
      <c r="A296" s="238"/>
      <c r="B296" s="239"/>
      <c r="C296" s="249"/>
      <c r="D296" s="249"/>
      <c r="E296" s="249"/>
      <c r="F296" s="257"/>
      <c r="G296" s="257" t="str">
        <f t="shared" si="22"/>
        <v>AANEE1a</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4.5" outlineLevel="1" x14ac:dyDescent="0.35">
      <c r="A297" s="238"/>
      <c r="B297" s="239"/>
      <c r="C297" s="249"/>
      <c r="D297" s="249"/>
      <c r="E297" s="249"/>
      <c r="F297" s="257"/>
      <c r="G297" s="257" t="str">
        <f t="shared" si="22"/>
        <v>AYEEAa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4.5" outlineLevel="1" x14ac:dyDescent="0.35">
      <c r="A298" s="238"/>
      <c r="B298" s="239"/>
      <c r="C298" s="249"/>
      <c r="D298" s="249"/>
      <c r="E298" s="249"/>
      <c r="F298" s="257"/>
      <c r="G298" s="257" t="str">
        <f t="shared" si="22"/>
        <v>YYEAAa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4.5" outlineLevel="1" x14ac:dyDescent="0.35">
      <c r="A299" s="238"/>
      <c r="B299" s="239"/>
      <c r="C299" s="249"/>
      <c r="D299" s="249"/>
      <c r="E299" s="249"/>
      <c r="F299" s="257"/>
      <c r="G299" s="257" t="str">
        <f t="shared" si="22"/>
        <v>YYAAAa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4.5" outlineLevel="1" x14ac:dyDescent="0.35">
      <c r="A300" s="238"/>
      <c r="B300" s="239"/>
      <c r="C300" s="249"/>
      <c r="D300" s="249"/>
      <c r="E300" s="249"/>
      <c r="F300" s="257"/>
      <c r="G300" s="257" t="str">
        <f t="shared" si="22"/>
        <v>YAAAAa</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4.5" outlineLevel="1" x14ac:dyDescent="0.35">
      <c r="A301" s="238"/>
      <c r="B301" s="239"/>
      <c r="C301" s="249"/>
      <c r="D301" s="249"/>
      <c r="E301" s="249"/>
      <c r="F301" s="257"/>
      <c r="G301" s="257" t="str">
        <f t="shared" si="22"/>
        <v>YYENE1l</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4.5" outlineLevel="1" x14ac:dyDescent="0.35">
      <c r="A302" s="238"/>
      <c r="B302" s="239"/>
      <c r="C302" s="249"/>
      <c r="D302" s="249"/>
      <c r="E302" s="249"/>
      <c r="F302" s="257"/>
      <c r="G302" s="257" t="str">
        <f t="shared" si="22"/>
        <v>YYPENw</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4.5" outlineLevel="1" x14ac:dyDescent="0.35">
      <c r="A303" s="238"/>
      <c r="B303" s="239"/>
      <c r="C303" s="249"/>
      <c r="D303" s="249"/>
      <c r="E303" s="249"/>
      <c r="F303" s="257"/>
      <c r="G303" s="257" t="str">
        <f t="shared" si="22"/>
        <v>YYEPE1z</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4.5" outlineLevel="1" x14ac:dyDescent="0.35">
      <c r="A304" s="238"/>
      <c r="B304" s="239"/>
      <c r="C304" s="249"/>
      <c r="D304" s="249"/>
      <c r="E304" s="249"/>
      <c r="F304" s="257"/>
      <c r="G304" s="257" t="str">
        <f t="shared" si="22"/>
        <v>YYNEPw</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4.5" outlineLevel="1" x14ac:dyDescent="0.35">
      <c r="A305" s="238"/>
      <c r="B305" s="239"/>
      <c r="C305" s="249"/>
      <c r="D305" s="249"/>
      <c r="E305" s="249"/>
      <c r="F305" s="257"/>
      <c r="G305" s="257" t="str">
        <f t="shared" si="22"/>
        <v>AYAAAw</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4.5" outlineLevel="1" x14ac:dyDescent="0.35">
      <c r="A306" s="238"/>
      <c r="B306" s="239"/>
      <c r="C306" s="249"/>
      <c r="D306" s="249"/>
      <c r="E306" s="249"/>
      <c r="F306" s="257"/>
      <c r="G306" s="257" t="str">
        <f t="shared" si="22"/>
        <v>AAEAAa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4.5" outlineLevel="1" x14ac:dyDescent="0.35">
      <c r="A307" s="238"/>
      <c r="B307" s="239"/>
      <c r="C307" s="249"/>
      <c r="D307" s="249"/>
      <c r="E307" s="249"/>
      <c r="F307" s="257"/>
      <c r="G307" s="257" t="str">
        <f t="shared" si="22"/>
        <v>AAAEAa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4.5" outlineLevel="1" x14ac:dyDescent="0.35">
      <c r="A308" s="238"/>
      <c r="B308" s="239"/>
      <c r="C308" s="249"/>
      <c r="D308" s="249"/>
      <c r="E308" s="249"/>
      <c r="F308" s="257"/>
      <c r="G308" s="257" t="str">
        <f t="shared" si="22"/>
        <v>YAAAE1a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4.5" outlineLevel="1" x14ac:dyDescent="0.35">
      <c r="A309" s="238"/>
      <c r="B309" s="239"/>
      <c r="C309" s="249"/>
      <c r="D309" s="249"/>
      <c r="E309" s="249"/>
      <c r="F309" s="257"/>
      <c r="G309" s="257" t="str">
        <f t="shared" si="22"/>
        <v>YAAANw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4.5" outlineLevel="1" x14ac:dyDescent="0.35">
      <c r="A310" s="238"/>
      <c r="B310" s="239"/>
      <c r="C310" s="249"/>
      <c r="D310" s="249"/>
      <c r="E310" s="249"/>
      <c r="F310" s="257"/>
      <c r="G310" s="257" t="str">
        <f t="shared" si="22"/>
        <v>AYAAAz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4.5" outlineLevel="1" x14ac:dyDescent="0.35">
      <c r="A311" s="238"/>
      <c r="B311" s="239"/>
      <c r="C311" s="249"/>
      <c r="D311" s="249"/>
      <c r="E311" s="249"/>
      <c r="F311" s="257"/>
      <c r="G311" s="257" t="str">
        <f t="shared" si="22"/>
        <v>AYEAAa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4.5" outlineLevel="1" x14ac:dyDescent="0.35">
      <c r="A312" s="238"/>
      <c r="B312" s="239"/>
      <c r="C312" s="249"/>
      <c r="D312" s="249"/>
      <c r="E312" s="249"/>
      <c r="F312" s="257"/>
      <c r="G312" s="257" t="str">
        <f t="shared" si="22"/>
        <v>AANEAa</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4.5" outlineLevel="1" x14ac:dyDescent="0.35">
      <c r="A313" s="238"/>
      <c r="B313" s="239"/>
      <c r="C313" s="249"/>
      <c r="D313" s="249"/>
      <c r="E313" s="249"/>
      <c r="F313" s="257"/>
      <c r="G313" s="257" t="str">
        <f t="shared" si="22"/>
        <v>AAANE1a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4.5" outlineLevel="1" x14ac:dyDescent="0.35">
      <c r="A314" s="238"/>
      <c r="B314" s="239"/>
      <c r="C314" s="249"/>
      <c r="D314" s="249"/>
      <c r="E314" s="249"/>
      <c r="F314" s="257"/>
      <c r="G314" s="257"/>
      <c r="I314" s="257"/>
      <c r="J314" s="257"/>
      <c r="K314" s="257"/>
      <c r="N314" s="707"/>
      <c r="O314" s="313"/>
      <c r="P314" s="313"/>
      <c r="Q314" s="313"/>
      <c r="R314" s="313"/>
      <c r="S314" s="313"/>
      <c r="T314" s="313"/>
      <c r="U314" s="313"/>
      <c r="V314" s="313"/>
      <c r="W314" s="313"/>
      <c r="X314" s="320"/>
      <c r="Y314" s="320"/>
      <c r="Z314" s="320"/>
      <c r="AA314" s="320"/>
      <c r="AB314" s="320"/>
      <c r="AC314" s="320"/>
      <c r="AD314" s="320"/>
      <c r="AE314" s="320"/>
      <c r="AF314" s="320"/>
      <c r="AG314" s="320"/>
      <c r="AH314" s="320"/>
      <c r="AI314" s="320"/>
      <c r="AJ314" s="320"/>
      <c r="AK314" s="320"/>
      <c r="AL314" s="320"/>
      <c r="AM314" s="320"/>
      <c r="AN314" s="320"/>
      <c r="AO314" s="320"/>
      <c r="AP314" s="320"/>
      <c r="AQ314" s="320"/>
      <c r="AR314" s="320"/>
      <c r="AS314" s="320"/>
      <c r="AT314" s="320"/>
      <c r="AU314" s="320"/>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4.5" outlineLevel="1" x14ac:dyDescent="0.35">
      <c r="A315" s="238"/>
      <c r="B315" s="239"/>
      <c r="C315" s="249"/>
      <c r="D315" s="249"/>
      <c r="E315" s="249"/>
      <c r="F315" s="257"/>
      <c r="G315" s="257"/>
      <c r="I315" s="257"/>
      <c r="J315" s="257"/>
      <c r="K315" s="257"/>
      <c r="N315" s="707"/>
      <c r="O315" s="313"/>
      <c r="P315" s="313"/>
      <c r="Q315" s="313"/>
      <c r="R315" s="313"/>
      <c r="S315" s="313"/>
      <c r="T315" s="313"/>
      <c r="U315" s="313"/>
      <c r="V315" s="313"/>
      <c r="W315" s="313"/>
      <c r="X315" s="320"/>
      <c r="Y315" s="320"/>
      <c r="Z315" s="320"/>
      <c r="AA315" s="320"/>
      <c r="AB315" s="320"/>
      <c r="AC315" s="320"/>
      <c r="AD315" s="320"/>
      <c r="AE315" s="320"/>
      <c r="AF315" s="320"/>
      <c r="AG315" s="320"/>
      <c r="AH315" s="320"/>
      <c r="AI315" s="320"/>
      <c r="AJ315" s="320"/>
      <c r="AK315" s="320"/>
      <c r="AL315" s="320"/>
      <c r="AM315" s="320"/>
      <c r="AN315" s="320"/>
      <c r="AO315" s="320"/>
      <c r="AP315" s="320"/>
      <c r="AQ315" s="320"/>
      <c r="AR315" s="320"/>
      <c r="AS315" s="320"/>
      <c r="AT315" s="320"/>
      <c r="AU315" s="320"/>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4.5" outlineLevel="1" x14ac:dyDescent="0.35">
      <c r="A316" s="238"/>
      <c r="B316" s="239"/>
      <c r="C316" s="249"/>
      <c r="D316" s="249"/>
      <c r="E316" s="249"/>
      <c r="F316" s="257"/>
      <c r="G316" s="708" t="s">
        <v>911</v>
      </c>
      <c r="N316" s="707"/>
      <c r="O316" s="313"/>
      <c r="P316" s="313"/>
      <c r="Q316" s="313"/>
      <c r="R316" s="313"/>
      <c r="S316" s="313"/>
      <c r="T316" s="313"/>
      <c r="U316" s="313"/>
      <c r="V316" s="313"/>
      <c r="W316" s="313"/>
      <c r="X316" s="320"/>
      <c r="Y316" s="320"/>
      <c r="Z316" s="320"/>
      <c r="AA316" s="320"/>
      <c r="AB316" s="320"/>
      <c r="AC316" s="320"/>
      <c r="AD316" s="320"/>
      <c r="AE316" s="320"/>
      <c r="AF316" s="320"/>
      <c r="AG316" s="320"/>
      <c r="AH316" s="320"/>
      <c r="AI316" s="320"/>
      <c r="AJ316" s="320"/>
      <c r="AK316" s="320"/>
      <c r="AL316" s="320"/>
      <c r="AM316" s="320"/>
      <c r="AN316" s="320"/>
      <c r="AO316" s="320"/>
      <c r="AP316" s="320"/>
      <c r="AQ316" s="320"/>
      <c r="AR316" s="320"/>
      <c r="AS316" s="320"/>
      <c r="AT316" s="320"/>
      <c r="AU316" s="320"/>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4.5" outlineLevel="1" x14ac:dyDescent="0.35">
      <c r="A317" s="238"/>
      <c r="B317" s="239"/>
      <c r="C317" s="249"/>
      <c r="D317" s="249"/>
      <c r="E317" s="249"/>
      <c r="F317" s="257"/>
      <c r="G317" s="257" t="s">
        <v>914</v>
      </c>
      <c r="H317" s="75" t="s">
        <v>933</v>
      </c>
      <c r="I317" s="75" t="s">
        <v>933</v>
      </c>
      <c r="J317" s="75" t="s">
        <v>933</v>
      </c>
      <c r="K317" s="75" t="s">
        <v>933</v>
      </c>
      <c r="L317" s="75" t="s">
        <v>460</v>
      </c>
      <c r="M317" s="75" t="s">
        <v>460</v>
      </c>
      <c r="N317" s="75" t="s">
        <v>460</v>
      </c>
      <c r="O317" s="75" t="s">
        <v>460</v>
      </c>
      <c r="P317" s="75" t="s">
        <v>899</v>
      </c>
      <c r="Q317" s="75" t="s">
        <v>899</v>
      </c>
      <c r="R317" s="75" t="s">
        <v>899</v>
      </c>
      <c r="S317" s="75" t="s">
        <v>899</v>
      </c>
      <c r="T317" s="75" t="s">
        <v>900</v>
      </c>
      <c r="U317" s="75" t="s">
        <v>900</v>
      </c>
      <c r="V317" s="75" t="s">
        <v>900</v>
      </c>
      <c r="W317" s="75" t="s">
        <v>900</v>
      </c>
      <c r="X317" s="75" t="s">
        <v>901</v>
      </c>
      <c r="Y317" s="75" t="s">
        <v>901</v>
      </c>
      <c r="Z317" s="75" t="s">
        <v>901</v>
      </c>
      <c r="AA317" s="75" t="s">
        <v>901</v>
      </c>
      <c r="AB317" s="75" t="s">
        <v>902</v>
      </c>
      <c r="AC317" s="75" t="s">
        <v>902</v>
      </c>
      <c r="AD317" s="75" t="s">
        <v>902</v>
      </c>
      <c r="AE317" s="75" t="s">
        <v>902</v>
      </c>
      <c r="AF317" s="75" t="s">
        <v>903</v>
      </c>
      <c r="AG317" s="75" t="s">
        <v>903</v>
      </c>
      <c r="AH317" s="75" t="s">
        <v>903</v>
      </c>
      <c r="AI317" s="75" t="s">
        <v>903</v>
      </c>
      <c r="AJ317" s="75" t="s">
        <v>904</v>
      </c>
      <c r="AK317" s="75" t="s">
        <v>904</v>
      </c>
      <c r="AL317" s="75" t="s">
        <v>904</v>
      </c>
      <c r="AM317" s="75" t="s">
        <v>904</v>
      </c>
      <c r="AN317" s="75" t="s">
        <v>905</v>
      </c>
      <c r="AO317" s="75" t="s">
        <v>905</v>
      </c>
      <c r="AP317" s="75" t="s">
        <v>905</v>
      </c>
      <c r="AQ317" s="75" t="s">
        <v>905</v>
      </c>
      <c r="AR317" s="75" t="s">
        <v>906</v>
      </c>
      <c r="AS317" s="75" t="s">
        <v>906</v>
      </c>
      <c r="AT317" s="75" t="s">
        <v>906</v>
      </c>
      <c r="AU317" s="75" t="s">
        <v>906</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4.5" outlineLevel="1" x14ac:dyDescent="0.35">
      <c r="A318" s="238"/>
      <c r="B318" s="239"/>
      <c r="C318" s="249"/>
      <c r="D318" s="249"/>
      <c r="E318" s="249"/>
      <c r="F318" s="257"/>
      <c r="G318" s="257" t="s">
        <v>67</v>
      </c>
      <c r="H318" s="75" t="s">
        <v>405</v>
      </c>
      <c r="I318" s="75" t="s">
        <v>406</v>
      </c>
      <c r="J318" s="75" t="s">
        <v>68</v>
      </c>
      <c r="K318" s="75" t="s">
        <v>407</v>
      </c>
      <c r="L318" s="75" t="s">
        <v>405</v>
      </c>
      <c r="M318" s="75" t="s">
        <v>406</v>
      </c>
      <c r="N318" s="75" t="s">
        <v>68</v>
      </c>
      <c r="O318" s="75" t="s">
        <v>407</v>
      </c>
      <c r="P318" s="75" t="s">
        <v>405</v>
      </c>
      <c r="Q318" s="75" t="s">
        <v>406</v>
      </c>
      <c r="R318" s="75" t="s">
        <v>68</v>
      </c>
      <c r="S318" s="75" t="s">
        <v>407</v>
      </c>
      <c r="T318" s="75" t="s">
        <v>405</v>
      </c>
      <c r="U318" s="75" t="s">
        <v>406</v>
      </c>
      <c r="V318" s="75" t="s">
        <v>68</v>
      </c>
      <c r="W318" s="75" t="s">
        <v>407</v>
      </c>
      <c r="X318" s="75" t="s">
        <v>405</v>
      </c>
      <c r="Y318" s="75" t="s">
        <v>406</v>
      </c>
      <c r="Z318" s="75" t="s">
        <v>68</v>
      </c>
      <c r="AA318" s="75" t="s">
        <v>407</v>
      </c>
      <c r="AB318" s="75" t="s">
        <v>405</v>
      </c>
      <c r="AC318" s="75" t="s">
        <v>406</v>
      </c>
      <c r="AD318" s="75" t="s">
        <v>68</v>
      </c>
      <c r="AE318" s="75" t="s">
        <v>407</v>
      </c>
      <c r="AF318" s="75" t="s">
        <v>405</v>
      </c>
      <c r="AG318" s="75" t="s">
        <v>406</v>
      </c>
      <c r="AH318" s="75" t="s">
        <v>68</v>
      </c>
      <c r="AI318" s="75" t="s">
        <v>407</v>
      </c>
      <c r="AJ318" s="75" t="s">
        <v>405</v>
      </c>
      <c r="AK318" s="75" t="s">
        <v>406</v>
      </c>
      <c r="AL318" s="75" t="s">
        <v>68</v>
      </c>
      <c r="AM318" s="75" t="s">
        <v>407</v>
      </c>
      <c r="AN318" s="75" t="s">
        <v>405</v>
      </c>
      <c r="AO318" s="75" t="s">
        <v>406</v>
      </c>
      <c r="AP318" s="75" t="s">
        <v>68</v>
      </c>
      <c r="AQ318" s="75" t="s">
        <v>407</v>
      </c>
      <c r="AR318" s="75" t="s">
        <v>405</v>
      </c>
      <c r="AS318" s="75" t="s">
        <v>406</v>
      </c>
      <c r="AT318" s="75" t="s">
        <v>68</v>
      </c>
      <c r="AU318" s="75" t="s">
        <v>407</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4.5" outlineLevel="1" x14ac:dyDescent="0.35">
      <c r="A319" s="238"/>
      <c r="B319" s="239"/>
      <c r="C319" s="249"/>
      <c r="D319" s="249"/>
      <c r="E319" s="249"/>
      <c r="F319" s="257"/>
      <c r="G319" s="257" t="str">
        <f t="shared" ref="G319:G350" si="23">_xlfn.CONCAT(H209:M209)</f>
        <v>AAAAAa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4.5" outlineLevel="1" x14ac:dyDescent="0.35">
      <c r="A320" s="238"/>
      <c r="B320" s="239"/>
      <c r="C320" s="249"/>
      <c r="D320" s="249"/>
      <c r="E320" s="249"/>
      <c r="F320" s="257"/>
      <c r="G320" s="257" t="str">
        <f t="shared" si="23"/>
        <v>YAEAE1a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4.5" outlineLevel="1" x14ac:dyDescent="0.35">
      <c r="A321" s="238"/>
      <c r="B321" s="239"/>
      <c r="C321" s="249"/>
      <c r="D321" s="249"/>
      <c r="E321" s="249"/>
      <c r="F321" s="257"/>
      <c r="G321" s="257" t="str">
        <f t="shared" si="23"/>
        <v>AYAEAb</v>
      </c>
      <c r="H321" s="368">
        <v>100</v>
      </c>
      <c r="I321" s="368">
        <v>100</v>
      </c>
      <c r="J321" s="368">
        <v>40</v>
      </c>
      <c r="K321" s="368">
        <v>0</v>
      </c>
      <c r="L321" s="368">
        <v>100</v>
      </c>
      <c r="M321" s="368">
        <v>100</v>
      </c>
      <c r="N321" s="368">
        <v>40</v>
      </c>
      <c r="O321" s="368">
        <v>0</v>
      </c>
      <c r="P321" s="368">
        <v>100</v>
      </c>
      <c r="Q321" s="368">
        <v>100</v>
      </c>
      <c r="R321" s="368">
        <v>40</v>
      </c>
      <c r="S321" s="368">
        <v>0</v>
      </c>
      <c r="T321" s="368">
        <v>100</v>
      </c>
      <c r="U321" s="368">
        <v>100</v>
      </c>
      <c r="V321" s="368">
        <v>40</v>
      </c>
      <c r="W321" s="368">
        <v>0</v>
      </c>
      <c r="X321" s="368">
        <v>100</v>
      </c>
      <c r="Y321" s="368">
        <v>100</v>
      </c>
      <c r="Z321" s="368">
        <v>40</v>
      </c>
      <c r="AA321" s="368">
        <v>0</v>
      </c>
      <c r="AB321" s="368">
        <v>100</v>
      </c>
      <c r="AC321" s="368">
        <v>100</v>
      </c>
      <c r="AD321" s="368">
        <v>40</v>
      </c>
      <c r="AE321" s="368">
        <v>0</v>
      </c>
      <c r="AF321" s="368">
        <v>100</v>
      </c>
      <c r="AG321" s="368">
        <v>100</v>
      </c>
      <c r="AH321" s="368">
        <v>40</v>
      </c>
      <c r="AI321" s="368">
        <v>0</v>
      </c>
      <c r="AJ321" s="368">
        <v>100</v>
      </c>
      <c r="AK321" s="368">
        <v>100</v>
      </c>
      <c r="AL321" s="368">
        <v>40</v>
      </c>
      <c r="AM321" s="368">
        <v>0</v>
      </c>
      <c r="AN321" s="368">
        <v>100</v>
      </c>
      <c r="AO321" s="368">
        <v>100</v>
      </c>
      <c r="AP321" s="368">
        <v>40</v>
      </c>
      <c r="AQ321" s="368">
        <v>0</v>
      </c>
      <c r="AR321" s="368">
        <v>100</v>
      </c>
      <c r="AS321" s="368">
        <v>100</v>
      </c>
      <c r="AT321" s="368">
        <v>40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65" customFormat="1" ht="14.5" outlineLevel="1" x14ac:dyDescent="0.35">
      <c r="A322" s="769"/>
      <c r="B322" s="766"/>
      <c r="C322" s="778"/>
      <c r="D322" s="778"/>
      <c r="E322" s="778"/>
      <c r="F322" s="782"/>
      <c r="G322" s="782" t="str">
        <f t="shared" si="23"/>
        <v>YAEAOFa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773"/>
      <c r="BS322" s="768"/>
      <c r="BT322" s="768"/>
      <c r="BU322" s="768"/>
    </row>
    <row r="323" spans="1:73" s="765" customFormat="1" ht="14.5" outlineLevel="1" x14ac:dyDescent="0.35">
      <c r="A323" s="769"/>
      <c r="B323" s="766"/>
      <c r="C323" s="778"/>
      <c r="D323" s="778"/>
      <c r="E323" s="778"/>
      <c r="F323" s="782"/>
      <c r="G323" s="782" t="str">
        <f t="shared" si="23"/>
        <v>AYAEAof</v>
      </c>
      <c r="H323" s="368">
        <v>100</v>
      </c>
      <c r="I323" s="368">
        <v>100</v>
      </c>
      <c r="J323" s="368">
        <v>40</v>
      </c>
      <c r="K323" s="368">
        <v>0</v>
      </c>
      <c r="L323" s="368">
        <v>100</v>
      </c>
      <c r="M323" s="368">
        <v>100</v>
      </c>
      <c r="N323" s="368">
        <v>40</v>
      </c>
      <c r="O323" s="368">
        <v>0</v>
      </c>
      <c r="P323" s="368">
        <v>100</v>
      </c>
      <c r="Q323" s="368">
        <v>100</v>
      </c>
      <c r="R323" s="368">
        <v>40</v>
      </c>
      <c r="S323" s="368">
        <v>0</v>
      </c>
      <c r="T323" s="368">
        <v>100</v>
      </c>
      <c r="U323" s="368">
        <v>100</v>
      </c>
      <c r="V323" s="368">
        <v>40</v>
      </c>
      <c r="W323" s="368">
        <v>0</v>
      </c>
      <c r="X323" s="368">
        <v>100</v>
      </c>
      <c r="Y323" s="368">
        <v>100</v>
      </c>
      <c r="Z323" s="368">
        <v>40</v>
      </c>
      <c r="AA323" s="368">
        <v>0</v>
      </c>
      <c r="AB323" s="368">
        <v>100</v>
      </c>
      <c r="AC323" s="368">
        <v>100</v>
      </c>
      <c r="AD323" s="368">
        <v>40</v>
      </c>
      <c r="AE323" s="368">
        <v>0</v>
      </c>
      <c r="AF323" s="368">
        <v>100</v>
      </c>
      <c r="AG323" s="368">
        <v>100</v>
      </c>
      <c r="AH323" s="368">
        <v>40</v>
      </c>
      <c r="AI323" s="368">
        <v>0</v>
      </c>
      <c r="AJ323" s="368">
        <v>100</v>
      </c>
      <c r="AK323" s="368">
        <v>100</v>
      </c>
      <c r="AL323" s="368">
        <v>40</v>
      </c>
      <c r="AM323" s="368">
        <v>0</v>
      </c>
      <c r="AN323" s="368">
        <v>100</v>
      </c>
      <c r="AO323" s="368">
        <v>100</v>
      </c>
      <c r="AP323" s="368">
        <v>40</v>
      </c>
      <c r="AQ323" s="368">
        <v>0</v>
      </c>
      <c r="AR323" s="368">
        <v>100</v>
      </c>
      <c r="AS323" s="368">
        <v>100</v>
      </c>
      <c r="AT323" s="368">
        <v>40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773"/>
      <c r="BS323" s="768"/>
      <c r="BT323" s="768"/>
      <c r="BU323" s="768"/>
    </row>
    <row r="324" spans="1:73" s="75" customFormat="1" ht="14.5" outlineLevel="1" x14ac:dyDescent="0.35">
      <c r="A324" s="238"/>
      <c r="B324" s="239"/>
      <c r="C324" s="249"/>
      <c r="D324" s="249"/>
      <c r="E324" s="249"/>
      <c r="F324" s="257"/>
      <c r="G324" s="257" t="str">
        <f t="shared" si="23"/>
        <v>YYNENb</v>
      </c>
      <c r="H324" s="368">
        <v>100</v>
      </c>
      <c r="I324" s="368">
        <v>120</v>
      </c>
      <c r="J324" s="368">
        <v>100</v>
      </c>
      <c r="K324" s="368">
        <v>0</v>
      </c>
      <c r="L324" s="368">
        <v>100</v>
      </c>
      <c r="M324" s="368">
        <v>120</v>
      </c>
      <c r="N324" s="368">
        <v>100</v>
      </c>
      <c r="O324" s="368">
        <v>0</v>
      </c>
      <c r="P324" s="368">
        <v>100</v>
      </c>
      <c r="Q324" s="368">
        <v>120</v>
      </c>
      <c r="R324" s="368">
        <v>100</v>
      </c>
      <c r="S324" s="368">
        <v>0</v>
      </c>
      <c r="T324" s="368">
        <v>100</v>
      </c>
      <c r="U324" s="368">
        <v>120</v>
      </c>
      <c r="V324" s="368">
        <v>100</v>
      </c>
      <c r="W324" s="368">
        <v>0</v>
      </c>
      <c r="X324" s="368">
        <v>100</v>
      </c>
      <c r="Y324" s="368">
        <v>120</v>
      </c>
      <c r="Z324" s="368">
        <v>100</v>
      </c>
      <c r="AA324" s="368">
        <v>0</v>
      </c>
      <c r="AB324" s="368">
        <v>100</v>
      </c>
      <c r="AC324" s="368">
        <v>120</v>
      </c>
      <c r="AD324" s="368">
        <v>100</v>
      </c>
      <c r="AE324" s="368">
        <v>0</v>
      </c>
      <c r="AF324" s="368">
        <v>100</v>
      </c>
      <c r="AG324" s="368">
        <v>120</v>
      </c>
      <c r="AH324" s="368">
        <v>100</v>
      </c>
      <c r="AI324" s="368">
        <v>0</v>
      </c>
      <c r="AJ324" s="368">
        <v>100</v>
      </c>
      <c r="AK324" s="368">
        <v>120</v>
      </c>
      <c r="AL324" s="368">
        <v>100</v>
      </c>
      <c r="AM324" s="368">
        <v>0</v>
      </c>
      <c r="AN324" s="368">
        <v>100</v>
      </c>
      <c r="AO324" s="368">
        <v>120</v>
      </c>
      <c r="AP324" s="368">
        <v>100</v>
      </c>
      <c r="AQ324" s="368">
        <v>0</v>
      </c>
      <c r="AR324" s="368">
        <v>100</v>
      </c>
      <c r="AS324" s="368">
        <v>120</v>
      </c>
      <c r="AT324" s="368">
        <v>100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4.5" outlineLevel="1" x14ac:dyDescent="0.35">
      <c r="A325" s="238"/>
      <c r="B325" s="239"/>
      <c r="C325" s="249"/>
      <c r="D325" s="249"/>
      <c r="E325" s="249"/>
      <c r="F325" s="257"/>
      <c r="G325" s="257" t="str">
        <f t="shared" si="23"/>
        <v>YYENE1z</v>
      </c>
      <c r="H325" s="368">
        <v>100</v>
      </c>
      <c r="I325" s="368">
        <v>150</v>
      </c>
      <c r="J325" s="368">
        <v>0</v>
      </c>
      <c r="K325" s="368">
        <v>150</v>
      </c>
      <c r="L325" s="368">
        <v>100</v>
      </c>
      <c r="M325" s="368">
        <v>150</v>
      </c>
      <c r="N325" s="368">
        <v>0</v>
      </c>
      <c r="O325" s="368">
        <v>150</v>
      </c>
      <c r="P325" s="368">
        <v>100</v>
      </c>
      <c r="Q325" s="368">
        <v>150</v>
      </c>
      <c r="R325" s="368">
        <v>0</v>
      </c>
      <c r="S325" s="368">
        <v>150</v>
      </c>
      <c r="T325" s="368">
        <v>100</v>
      </c>
      <c r="U325" s="368">
        <v>150</v>
      </c>
      <c r="V325" s="368">
        <v>0</v>
      </c>
      <c r="W325" s="368">
        <v>150</v>
      </c>
      <c r="X325" s="368">
        <v>100</v>
      </c>
      <c r="Y325" s="368">
        <v>150</v>
      </c>
      <c r="Z325" s="368">
        <v>0</v>
      </c>
      <c r="AA325" s="368">
        <v>150</v>
      </c>
      <c r="AB325" s="368">
        <v>100</v>
      </c>
      <c r="AC325" s="368">
        <v>150</v>
      </c>
      <c r="AD325" s="368">
        <v>0</v>
      </c>
      <c r="AE325" s="368">
        <v>150</v>
      </c>
      <c r="AF325" s="368">
        <v>100</v>
      </c>
      <c r="AG325" s="368">
        <v>150</v>
      </c>
      <c r="AH325" s="368">
        <v>0</v>
      </c>
      <c r="AI325" s="368">
        <v>150</v>
      </c>
      <c r="AJ325" s="368">
        <v>100</v>
      </c>
      <c r="AK325" s="368">
        <v>150</v>
      </c>
      <c r="AL325" s="368">
        <v>0</v>
      </c>
      <c r="AM325" s="368">
        <v>150</v>
      </c>
      <c r="AN325" s="368">
        <v>100</v>
      </c>
      <c r="AO325" s="368">
        <v>150</v>
      </c>
      <c r="AP325" s="368">
        <v>0</v>
      </c>
      <c r="AQ325" s="368">
        <v>150</v>
      </c>
      <c r="AR325" s="368">
        <v>100</v>
      </c>
      <c r="AS325" s="368">
        <v>150</v>
      </c>
      <c r="AT325" s="368">
        <v>0</v>
      </c>
      <c r="AU325" s="368">
        <v>150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4.5" outlineLevel="1" x14ac:dyDescent="0.35">
      <c r="A326" s="238"/>
      <c r="B326" s="239"/>
      <c r="C326" s="249"/>
      <c r="D326" s="249"/>
      <c r="E326" s="249"/>
      <c r="F326" s="257"/>
      <c r="G326" s="257" t="str">
        <f t="shared" si="23"/>
        <v>YYENE1r</v>
      </c>
      <c r="H326" s="368">
        <v>100</v>
      </c>
      <c r="I326" s="368">
        <v>150</v>
      </c>
      <c r="J326" s="368">
        <v>0</v>
      </c>
      <c r="K326" s="368">
        <v>150</v>
      </c>
      <c r="L326" s="368">
        <v>100</v>
      </c>
      <c r="M326" s="368">
        <v>150</v>
      </c>
      <c r="N326" s="368">
        <v>0</v>
      </c>
      <c r="O326" s="368">
        <v>150</v>
      </c>
      <c r="P326" s="368">
        <v>100</v>
      </c>
      <c r="Q326" s="368">
        <v>150</v>
      </c>
      <c r="R326" s="368">
        <v>0</v>
      </c>
      <c r="S326" s="368">
        <v>150</v>
      </c>
      <c r="T326" s="368">
        <v>100</v>
      </c>
      <c r="U326" s="368">
        <v>150</v>
      </c>
      <c r="V326" s="368">
        <v>0</v>
      </c>
      <c r="W326" s="368">
        <v>150</v>
      </c>
      <c r="X326" s="368">
        <v>100</v>
      </c>
      <c r="Y326" s="368">
        <v>150</v>
      </c>
      <c r="Z326" s="368">
        <v>0</v>
      </c>
      <c r="AA326" s="368">
        <v>150</v>
      </c>
      <c r="AB326" s="368">
        <v>100</v>
      </c>
      <c r="AC326" s="368">
        <v>150</v>
      </c>
      <c r="AD326" s="368">
        <v>0</v>
      </c>
      <c r="AE326" s="368">
        <v>150</v>
      </c>
      <c r="AF326" s="368">
        <v>100</v>
      </c>
      <c r="AG326" s="368">
        <v>150</v>
      </c>
      <c r="AH326" s="368">
        <v>0</v>
      </c>
      <c r="AI326" s="368">
        <v>150</v>
      </c>
      <c r="AJ326" s="368">
        <v>100</v>
      </c>
      <c r="AK326" s="368">
        <v>150</v>
      </c>
      <c r="AL326" s="368">
        <v>0</v>
      </c>
      <c r="AM326" s="368">
        <v>150</v>
      </c>
      <c r="AN326" s="368">
        <v>100</v>
      </c>
      <c r="AO326" s="368">
        <v>150</v>
      </c>
      <c r="AP326" s="368">
        <v>0</v>
      </c>
      <c r="AQ326" s="368">
        <v>150</v>
      </c>
      <c r="AR326" s="368">
        <v>100</v>
      </c>
      <c r="AS326" s="368">
        <v>150</v>
      </c>
      <c r="AT326" s="368">
        <v>0</v>
      </c>
      <c r="AU326" s="368">
        <v>150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4.5" outlineLevel="1" x14ac:dyDescent="0.35">
      <c r="A327" s="238"/>
      <c r="B327" s="239"/>
      <c r="C327" s="249"/>
      <c r="D327" s="249"/>
      <c r="E327" s="249"/>
      <c r="F327" s="257"/>
      <c r="G327" s="257" t="str">
        <f t="shared" si="23"/>
        <v>YYNEE1r</v>
      </c>
      <c r="H327" s="368">
        <v>100</v>
      </c>
      <c r="I327" s="368">
        <v>150</v>
      </c>
      <c r="J327" s="368">
        <v>0</v>
      </c>
      <c r="K327" s="368">
        <v>150</v>
      </c>
      <c r="L327" s="368">
        <v>100</v>
      </c>
      <c r="M327" s="368">
        <v>150</v>
      </c>
      <c r="N327" s="368">
        <v>0</v>
      </c>
      <c r="O327" s="368">
        <v>150</v>
      </c>
      <c r="P327" s="368">
        <v>100</v>
      </c>
      <c r="Q327" s="368">
        <v>150</v>
      </c>
      <c r="R327" s="368">
        <v>0</v>
      </c>
      <c r="S327" s="368">
        <v>150</v>
      </c>
      <c r="T327" s="368">
        <v>100</v>
      </c>
      <c r="U327" s="368">
        <v>150</v>
      </c>
      <c r="V327" s="368">
        <v>0</v>
      </c>
      <c r="W327" s="368">
        <v>150</v>
      </c>
      <c r="X327" s="368">
        <v>100</v>
      </c>
      <c r="Y327" s="368">
        <v>150</v>
      </c>
      <c r="Z327" s="368">
        <v>0</v>
      </c>
      <c r="AA327" s="368">
        <v>150</v>
      </c>
      <c r="AB327" s="368">
        <v>100</v>
      </c>
      <c r="AC327" s="368">
        <v>150</v>
      </c>
      <c r="AD327" s="368">
        <v>0</v>
      </c>
      <c r="AE327" s="368">
        <v>150</v>
      </c>
      <c r="AF327" s="368">
        <v>100</v>
      </c>
      <c r="AG327" s="368">
        <v>150</v>
      </c>
      <c r="AH327" s="368">
        <v>0</v>
      </c>
      <c r="AI327" s="368">
        <v>150</v>
      </c>
      <c r="AJ327" s="368">
        <v>100</v>
      </c>
      <c r="AK327" s="368">
        <v>150</v>
      </c>
      <c r="AL327" s="368">
        <v>0</v>
      </c>
      <c r="AM327" s="368">
        <v>150</v>
      </c>
      <c r="AN327" s="368">
        <v>100</v>
      </c>
      <c r="AO327" s="368">
        <v>150</v>
      </c>
      <c r="AP327" s="368">
        <v>0</v>
      </c>
      <c r="AQ327" s="368">
        <v>150</v>
      </c>
      <c r="AR327" s="368">
        <v>100</v>
      </c>
      <c r="AS327" s="368">
        <v>150</v>
      </c>
      <c r="AT327" s="368">
        <v>0</v>
      </c>
      <c r="AU327" s="368">
        <v>150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4.5" outlineLevel="1" x14ac:dyDescent="0.35">
      <c r="A328" s="238"/>
      <c r="B328" s="239"/>
      <c r="C328" s="249"/>
      <c r="D328" s="249"/>
      <c r="E328" s="249"/>
      <c r="F328" s="257"/>
      <c r="G328" s="257" t="str">
        <f t="shared" si="23"/>
        <v>YYEENw</v>
      </c>
      <c r="H328" s="368">
        <v>100</v>
      </c>
      <c r="I328" s="368">
        <v>120</v>
      </c>
      <c r="J328" s="368">
        <v>100</v>
      </c>
      <c r="K328" s="368">
        <v>0</v>
      </c>
      <c r="L328" s="368">
        <v>100</v>
      </c>
      <c r="M328" s="368">
        <v>120</v>
      </c>
      <c r="N328" s="368">
        <v>100</v>
      </c>
      <c r="O328" s="368">
        <v>0</v>
      </c>
      <c r="P328" s="368">
        <v>100</v>
      </c>
      <c r="Q328" s="368">
        <v>120</v>
      </c>
      <c r="R328" s="368">
        <v>100</v>
      </c>
      <c r="S328" s="368">
        <v>0</v>
      </c>
      <c r="T328" s="368">
        <v>100</v>
      </c>
      <c r="U328" s="368">
        <v>120</v>
      </c>
      <c r="V328" s="368">
        <v>100</v>
      </c>
      <c r="W328" s="368">
        <v>0</v>
      </c>
      <c r="X328" s="368">
        <v>100</v>
      </c>
      <c r="Y328" s="368">
        <v>120</v>
      </c>
      <c r="Z328" s="368">
        <v>100</v>
      </c>
      <c r="AA328" s="368">
        <v>0</v>
      </c>
      <c r="AB328" s="368">
        <v>100</v>
      </c>
      <c r="AC328" s="368">
        <v>120</v>
      </c>
      <c r="AD328" s="368">
        <v>100</v>
      </c>
      <c r="AE328" s="368">
        <v>0</v>
      </c>
      <c r="AF328" s="368">
        <v>100</v>
      </c>
      <c r="AG328" s="368">
        <v>120</v>
      </c>
      <c r="AH328" s="368">
        <v>100</v>
      </c>
      <c r="AI328" s="368">
        <v>0</v>
      </c>
      <c r="AJ328" s="368">
        <v>100</v>
      </c>
      <c r="AK328" s="368">
        <v>120</v>
      </c>
      <c r="AL328" s="368">
        <v>100</v>
      </c>
      <c r="AM328" s="368">
        <v>0</v>
      </c>
      <c r="AN328" s="368">
        <v>100</v>
      </c>
      <c r="AO328" s="368">
        <v>120</v>
      </c>
      <c r="AP328" s="368">
        <v>100</v>
      </c>
      <c r="AQ328" s="368">
        <v>0</v>
      </c>
      <c r="AR328" s="368">
        <v>100</v>
      </c>
      <c r="AS328" s="368">
        <v>120</v>
      </c>
      <c r="AT328" s="368">
        <v>100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4.5" outlineLevel="1" x14ac:dyDescent="0.35">
      <c r="A329" s="238"/>
      <c r="B329" s="239"/>
      <c r="C329" s="249"/>
      <c r="D329" s="249"/>
      <c r="E329" s="249"/>
      <c r="F329" s="257"/>
      <c r="G329" s="257" t="str">
        <f t="shared" si="23"/>
        <v>YYENE1b</v>
      </c>
      <c r="H329" s="368">
        <v>100</v>
      </c>
      <c r="I329" s="368">
        <v>120</v>
      </c>
      <c r="J329" s="368">
        <v>100</v>
      </c>
      <c r="K329" s="368">
        <v>0</v>
      </c>
      <c r="L329" s="368">
        <v>100</v>
      </c>
      <c r="M329" s="368">
        <v>120</v>
      </c>
      <c r="N329" s="368">
        <v>100</v>
      </c>
      <c r="O329" s="368">
        <v>0</v>
      </c>
      <c r="P329" s="368">
        <v>100</v>
      </c>
      <c r="Q329" s="368">
        <v>120</v>
      </c>
      <c r="R329" s="368">
        <v>100</v>
      </c>
      <c r="S329" s="368">
        <v>0</v>
      </c>
      <c r="T329" s="368">
        <v>100</v>
      </c>
      <c r="U329" s="368">
        <v>120</v>
      </c>
      <c r="V329" s="368">
        <v>100</v>
      </c>
      <c r="W329" s="368">
        <v>0</v>
      </c>
      <c r="X329" s="368">
        <v>100</v>
      </c>
      <c r="Y329" s="368">
        <v>120</v>
      </c>
      <c r="Z329" s="368">
        <v>100</v>
      </c>
      <c r="AA329" s="368">
        <v>0</v>
      </c>
      <c r="AB329" s="368">
        <v>100</v>
      </c>
      <c r="AC329" s="368">
        <v>120</v>
      </c>
      <c r="AD329" s="368">
        <v>100</v>
      </c>
      <c r="AE329" s="368">
        <v>0</v>
      </c>
      <c r="AF329" s="368">
        <v>100</v>
      </c>
      <c r="AG329" s="368">
        <v>120</v>
      </c>
      <c r="AH329" s="368">
        <v>100</v>
      </c>
      <c r="AI329" s="368">
        <v>0</v>
      </c>
      <c r="AJ329" s="368">
        <v>100</v>
      </c>
      <c r="AK329" s="368">
        <v>120</v>
      </c>
      <c r="AL329" s="368">
        <v>100</v>
      </c>
      <c r="AM329" s="368">
        <v>0</v>
      </c>
      <c r="AN329" s="368">
        <v>100</v>
      </c>
      <c r="AO329" s="368">
        <v>120</v>
      </c>
      <c r="AP329" s="368">
        <v>100</v>
      </c>
      <c r="AQ329" s="368">
        <v>0</v>
      </c>
      <c r="AR329" s="368">
        <v>100</v>
      </c>
      <c r="AS329" s="368">
        <v>120</v>
      </c>
      <c r="AT329" s="368">
        <v>100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4.5" outlineLevel="1" x14ac:dyDescent="0.35">
      <c r="A330" s="238"/>
      <c r="B330" s="239"/>
      <c r="C330" s="249"/>
      <c r="D330" s="249"/>
      <c r="E330" s="249"/>
      <c r="F330" s="257"/>
      <c r="G330" s="257" t="str">
        <f t="shared" si="23"/>
        <v>AAAAAz</v>
      </c>
      <c r="H330" s="368">
        <v>100</v>
      </c>
      <c r="I330" s="368">
        <v>100</v>
      </c>
      <c r="J330" s="368">
        <v>0</v>
      </c>
      <c r="K330" s="368">
        <v>50</v>
      </c>
      <c r="L330" s="368">
        <v>100</v>
      </c>
      <c r="M330" s="368">
        <v>100</v>
      </c>
      <c r="N330" s="368">
        <v>0</v>
      </c>
      <c r="O330" s="368">
        <v>50</v>
      </c>
      <c r="P330" s="368">
        <v>100</v>
      </c>
      <c r="Q330" s="368">
        <v>100</v>
      </c>
      <c r="R330" s="368">
        <v>0</v>
      </c>
      <c r="S330" s="368">
        <v>50</v>
      </c>
      <c r="T330" s="368">
        <v>100</v>
      </c>
      <c r="U330" s="368">
        <v>100</v>
      </c>
      <c r="V330" s="368">
        <v>0</v>
      </c>
      <c r="W330" s="368">
        <v>50</v>
      </c>
      <c r="X330" s="368">
        <v>100</v>
      </c>
      <c r="Y330" s="368">
        <v>100</v>
      </c>
      <c r="Z330" s="368">
        <v>0</v>
      </c>
      <c r="AA330" s="368">
        <v>50</v>
      </c>
      <c r="AB330" s="368">
        <v>100</v>
      </c>
      <c r="AC330" s="368">
        <v>100</v>
      </c>
      <c r="AD330" s="368">
        <v>0</v>
      </c>
      <c r="AE330" s="368">
        <v>50</v>
      </c>
      <c r="AF330" s="368">
        <v>100</v>
      </c>
      <c r="AG330" s="368">
        <v>100</v>
      </c>
      <c r="AH330" s="368">
        <v>0</v>
      </c>
      <c r="AI330" s="368">
        <v>50</v>
      </c>
      <c r="AJ330" s="368">
        <v>100</v>
      </c>
      <c r="AK330" s="368">
        <v>100</v>
      </c>
      <c r="AL330" s="368">
        <v>0</v>
      </c>
      <c r="AM330" s="368">
        <v>50</v>
      </c>
      <c r="AN330" s="368">
        <v>100</v>
      </c>
      <c r="AO330" s="368">
        <v>100</v>
      </c>
      <c r="AP330" s="368">
        <v>0</v>
      </c>
      <c r="AQ330" s="368">
        <v>50</v>
      </c>
      <c r="AR330" s="368">
        <v>100</v>
      </c>
      <c r="AS330" s="368">
        <v>100</v>
      </c>
      <c r="AT330" s="368">
        <v>0</v>
      </c>
      <c r="AU330" s="368">
        <v>50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4.5" outlineLevel="1" x14ac:dyDescent="0.35">
      <c r="A331" s="238"/>
      <c r="B331" s="239"/>
      <c r="C331" s="249"/>
      <c r="D331" s="249"/>
      <c r="E331" s="249"/>
      <c r="F331" s="257"/>
      <c r="G331" s="257" t="str">
        <f t="shared" si="23"/>
        <v>AAAANw</v>
      </c>
      <c r="H331" s="368">
        <v>100</v>
      </c>
      <c r="I331" s="368">
        <v>100</v>
      </c>
      <c r="J331" s="368">
        <v>60</v>
      </c>
      <c r="K331" s="368">
        <v>0</v>
      </c>
      <c r="L331" s="368">
        <v>100</v>
      </c>
      <c r="M331" s="368">
        <v>100</v>
      </c>
      <c r="N331" s="368">
        <v>60</v>
      </c>
      <c r="O331" s="368">
        <v>0</v>
      </c>
      <c r="P331" s="368">
        <v>100</v>
      </c>
      <c r="Q331" s="368">
        <v>100</v>
      </c>
      <c r="R331" s="368">
        <v>60</v>
      </c>
      <c r="S331" s="368">
        <v>0</v>
      </c>
      <c r="T331" s="368">
        <v>100</v>
      </c>
      <c r="U331" s="368">
        <v>100</v>
      </c>
      <c r="V331" s="368">
        <v>60</v>
      </c>
      <c r="W331" s="368">
        <v>0</v>
      </c>
      <c r="X331" s="368">
        <v>100</v>
      </c>
      <c r="Y331" s="368">
        <v>100</v>
      </c>
      <c r="Z331" s="368">
        <v>60</v>
      </c>
      <c r="AA331" s="368">
        <v>0</v>
      </c>
      <c r="AB331" s="368">
        <v>100</v>
      </c>
      <c r="AC331" s="368">
        <v>100</v>
      </c>
      <c r="AD331" s="368">
        <v>60</v>
      </c>
      <c r="AE331" s="368">
        <v>0</v>
      </c>
      <c r="AF331" s="368">
        <v>100</v>
      </c>
      <c r="AG331" s="368">
        <v>100</v>
      </c>
      <c r="AH331" s="368">
        <v>60</v>
      </c>
      <c r="AI331" s="368">
        <v>0</v>
      </c>
      <c r="AJ331" s="368">
        <v>100</v>
      </c>
      <c r="AK331" s="368">
        <v>100</v>
      </c>
      <c r="AL331" s="368">
        <v>60</v>
      </c>
      <c r="AM331" s="368">
        <v>0</v>
      </c>
      <c r="AN331" s="368">
        <v>100</v>
      </c>
      <c r="AO331" s="368">
        <v>100</v>
      </c>
      <c r="AP331" s="368">
        <v>60</v>
      </c>
      <c r="AQ331" s="368">
        <v>0</v>
      </c>
      <c r="AR331" s="368">
        <v>100</v>
      </c>
      <c r="AS331" s="368">
        <v>100</v>
      </c>
      <c r="AT331" s="368">
        <v>60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4.5" outlineLevel="1" x14ac:dyDescent="0.35">
      <c r="A332" s="238"/>
      <c r="B332" s="239"/>
      <c r="C332" s="249"/>
      <c r="D332" s="249"/>
      <c r="E332" s="249"/>
      <c r="F332" s="257"/>
      <c r="G332" s="257" t="str">
        <f t="shared" si="23"/>
        <v>AAANE1b</v>
      </c>
      <c r="H332" s="368">
        <v>100</v>
      </c>
      <c r="I332" s="368">
        <v>120</v>
      </c>
      <c r="J332" s="368">
        <v>80</v>
      </c>
      <c r="K332" s="368">
        <v>0</v>
      </c>
      <c r="L332" s="368">
        <v>100</v>
      </c>
      <c r="M332" s="368">
        <v>120</v>
      </c>
      <c r="N332" s="368">
        <v>80</v>
      </c>
      <c r="O332" s="368">
        <v>0</v>
      </c>
      <c r="P332" s="368">
        <v>100</v>
      </c>
      <c r="Q332" s="368">
        <v>120</v>
      </c>
      <c r="R332" s="368">
        <v>80</v>
      </c>
      <c r="S332" s="368">
        <v>0</v>
      </c>
      <c r="T332" s="368">
        <v>100</v>
      </c>
      <c r="U332" s="368">
        <v>120</v>
      </c>
      <c r="V332" s="368">
        <v>80</v>
      </c>
      <c r="W332" s="368">
        <v>0</v>
      </c>
      <c r="X332" s="368">
        <v>100</v>
      </c>
      <c r="Y332" s="368">
        <v>120</v>
      </c>
      <c r="Z332" s="368">
        <v>80</v>
      </c>
      <c r="AA332" s="368">
        <v>0</v>
      </c>
      <c r="AB332" s="368">
        <v>100</v>
      </c>
      <c r="AC332" s="368">
        <v>120</v>
      </c>
      <c r="AD332" s="368">
        <v>80</v>
      </c>
      <c r="AE332" s="368">
        <v>0</v>
      </c>
      <c r="AF332" s="368">
        <v>100</v>
      </c>
      <c r="AG332" s="368">
        <v>120</v>
      </c>
      <c r="AH332" s="368">
        <v>80</v>
      </c>
      <c r="AI332" s="368">
        <v>0</v>
      </c>
      <c r="AJ332" s="368">
        <v>100</v>
      </c>
      <c r="AK332" s="368">
        <v>120</v>
      </c>
      <c r="AL332" s="368">
        <v>80</v>
      </c>
      <c r="AM332" s="368">
        <v>0</v>
      </c>
      <c r="AN332" s="368">
        <v>100</v>
      </c>
      <c r="AO332" s="368">
        <v>120</v>
      </c>
      <c r="AP332" s="368">
        <v>80</v>
      </c>
      <c r="AQ332" s="368">
        <v>0</v>
      </c>
      <c r="AR332" s="368">
        <v>100</v>
      </c>
      <c r="AS332" s="368">
        <v>120</v>
      </c>
      <c r="AT332" s="368">
        <v>80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4.5" outlineLevel="1" x14ac:dyDescent="0.35">
      <c r="A333" s="238"/>
      <c r="B333" s="239"/>
      <c r="C333" s="249"/>
      <c r="D333" s="249"/>
      <c r="E333" s="249"/>
      <c r="F333" s="257"/>
      <c r="G333" s="257" t="str">
        <f t="shared" si="23"/>
        <v>AANEE1a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4.5" outlineLevel="1" x14ac:dyDescent="0.35">
      <c r="A334" s="238"/>
      <c r="B334" s="239"/>
      <c r="C334" s="249"/>
      <c r="D334" s="249"/>
      <c r="E334" s="249"/>
      <c r="F334" s="257"/>
      <c r="G334" s="257" t="str">
        <f t="shared" si="23"/>
        <v>AYEEAa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4.5" outlineLevel="1" x14ac:dyDescent="0.35">
      <c r="A335" s="238"/>
      <c r="B335" s="239"/>
      <c r="C335" s="249"/>
      <c r="D335" s="249"/>
      <c r="E335" s="249"/>
      <c r="F335" s="257"/>
      <c r="G335" s="257" t="str">
        <f t="shared" si="23"/>
        <v>YYEAAa</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4.5" outlineLevel="1" x14ac:dyDescent="0.35">
      <c r="A336" s="238"/>
      <c r="B336" s="239"/>
      <c r="C336" s="249"/>
      <c r="D336" s="249"/>
      <c r="E336" s="249"/>
      <c r="F336" s="257"/>
      <c r="G336" s="257" t="str">
        <f t="shared" si="23"/>
        <v>YYAAAa</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4.5" outlineLevel="1" x14ac:dyDescent="0.35">
      <c r="A337" s="238"/>
      <c r="B337" s="239"/>
      <c r="C337" s="249"/>
      <c r="D337" s="249"/>
      <c r="E337" s="249"/>
      <c r="F337" s="257"/>
      <c r="G337" s="257" t="str">
        <f t="shared" si="23"/>
        <v>YAAAAa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4.5" outlineLevel="1" x14ac:dyDescent="0.35">
      <c r="A338" s="238"/>
      <c r="B338" s="239"/>
      <c r="C338" s="249"/>
      <c r="D338" s="249"/>
      <c r="E338" s="249"/>
      <c r="F338" s="257"/>
      <c r="G338" s="257" t="str">
        <f t="shared" si="23"/>
        <v>YYENE1l</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4.5" outlineLevel="1" x14ac:dyDescent="0.35">
      <c r="A339" s="238"/>
      <c r="B339" s="239"/>
      <c r="C339" s="249"/>
      <c r="D339" s="249"/>
      <c r="E339" s="249"/>
      <c r="F339" s="257"/>
      <c r="G339" s="257" t="str">
        <f t="shared" si="23"/>
        <v>YYPENw</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4.5" outlineLevel="1" x14ac:dyDescent="0.35">
      <c r="A340" s="238"/>
      <c r="B340" s="239"/>
      <c r="C340" s="249"/>
      <c r="D340" s="249"/>
      <c r="E340" s="249"/>
      <c r="F340" s="257"/>
      <c r="G340" s="257" t="str">
        <f t="shared" si="23"/>
        <v>YYEPE1z</v>
      </c>
      <c r="H340" s="368">
        <v>0</v>
      </c>
      <c r="I340" s="368">
        <v>0</v>
      </c>
      <c r="J340" s="368">
        <v>0</v>
      </c>
      <c r="K340" s="368">
        <v>0</v>
      </c>
      <c r="L340" s="368">
        <v>0</v>
      </c>
      <c r="M340" s="368">
        <v>0</v>
      </c>
      <c r="N340" s="368">
        <v>0</v>
      </c>
      <c r="O340" s="368">
        <v>0</v>
      </c>
      <c r="P340" s="368">
        <v>0</v>
      </c>
      <c r="Q340" s="368">
        <v>0</v>
      </c>
      <c r="R340" s="368">
        <v>0</v>
      </c>
      <c r="S340" s="368">
        <v>0</v>
      </c>
      <c r="T340" s="368">
        <v>0</v>
      </c>
      <c r="U340" s="368">
        <v>0</v>
      </c>
      <c r="V340" s="368">
        <v>0</v>
      </c>
      <c r="W340" s="368">
        <v>0</v>
      </c>
      <c r="X340" s="368">
        <v>0</v>
      </c>
      <c r="Y340" s="368">
        <v>0</v>
      </c>
      <c r="Z340" s="368">
        <v>0</v>
      </c>
      <c r="AA340" s="368">
        <v>0</v>
      </c>
      <c r="AB340" s="368">
        <v>0</v>
      </c>
      <c r="AC340" s="368">
        <v>0</v>
      </c>
      <c r="AD340" s="368">
        <v>0</v>
      </c>
      <c r="AE340" s="368">
        <v>0</v>
      </c>
      <c r="AF340" s="368">
        <v>0</v>
      </c>
      <c r="AG340" s="368">
        <v>0</v>
      </c>
      <c r="AH340" s="368">
        <v>0</v>
      </c>
      <c r="AI340" s="368">
        <v>0</v>
      </c>
      <c r="AJ340" s="368">
        <v>0</v>
      </c>
      <c r="AK340" s="368">
        <v>0</v>
      </c>
      <c r="AL340" s="368">
        <v>0</v>
      </c>
      <c r="AM340" s="368">
        <v>0</v>
      </c>
      <c r="AN340" s="368">
        <v>0</v>
      </c>
      <c r="AO340" s="368">
        <v>0</v>
      </c>
      <c r="AP340" s="368">
        <v>0</v>
      </c>
      <c r="AQ340" s="368">
        <v>0</v>
      </c>
      <c r="AR340" s="368">
        <v>0</v>
      </c>
      <c r="AS340" s="368">
        <v>0</v>
      </c>
      <c r="AT340" s="368">
        <v>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4.5" outlineLevel="1" x14ac:dyDescent="0.35">
      <c r="A341" s="238"/>
      <c r="B341" s="239"/>
      <c r="C341" s="249"/>
      <c r="D341" s="249"/>
      <c r="E341" s="249"/>
      <c r="F341" s="257"/>
      <c r="G341" s="257" t="str">
        <f t="shared" si="23"/>
        <v>YYNEPw</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4.5" outlineLevel="1" x14ac:dyDescent="0.35">
      <c r="A342" s="238"/>
      <c r="B342" s="239"/>
      <c r="C342" s="249"/>
      <c r="D342" s="249"/>
      <c r="E342" s="249"/>
      <c r="F342" s="257"/>
      <c r="G342" s="257" t="str">
        <f t="shared" si="23"/>
        <v>AYAAAw</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4.5" outlineLevel="1" x14ac:dyDescent="0.35">
      <c r="A343" s="238"/>
      <c r="B343" s="239"/>
      <c r="C343" s="249"/>
      <c r="D343" s="249"/>
      <c r="E343" s="249"/>
      <c r="F343" s="257"/>
      <c r="G343" s="257" t="str">
        <f t="shared" si="23"/>
        <v>AAEAAa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4.5" outlineLevel="1" x14ac:dyDescent="0.35">
      <c r="A344" s="238"/>
      <c r="B344" s="239"/>
      <c r="C344" s="249"/>
      <c r="D344" s="249"/>
      <c r="E344" s="249"/>
      <c r="F344" s="257"/>
      <c r="G344" s="257" t="str">
        <f t="shared" si="23"/>
        <v>AAAEAa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4.5" outlineLevel="1" x14ac:dyDescent="0.35">
      <c r="A345" s="238"/>
      <c r="B345" s="239"/>
      <c r="C345" s="249"/>
      <c r="D345" s="249"/>
      <c r="E345" s="249"/>
      <c r="F345" s="257"/>
      <c r="G345" s="257" t="str">
        <f t="shared" si="23"/>
        <v>YAAAE1a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4.5" outlineLevel="1" x14ac:dyDescent="0.35">
      <c r="A346" s="238"/>
      <c r="B346" s="239"/>
      <c r="C346" s="249"/>
      <c r="D346" s="249"/>
      <c r="E346" s="249"/>
      <c r="F346" s="257"/>
      <c r="G346" s="257" t="str">
        <f t="shared" si="23"/>
        <v>YAAANw</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4.5" outlineLevel="1" x14ac:dyDescent="0.35">
      <c r="A347" s="238"/>
      <c r="B347" s="239"/>
      <c r="C347" s="249"/>
      <c r="D347" s="249"/>
      <c r="E347" s="249"/>
      <c r="F347" s="257"/>
      <c r="G347" s="257" t="str">
        <f t="shared" si="23"/>
        <v>AYAAAz</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4.5" outlineLevel="1" x14ac:dyDescent="0.35">
      <c r="A348" s="238"/>
      <c r="B348" s="239"/>
      <c r="C348" s="249"/>
      <c r="D348" s="249"/>
      <c r="E348" s="249"/>
      <c r="F348" s="257"/>
      <c r="G348" s="257" t="str">
        <f t="shared" si="23"/>
        <v>AYEAAa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4.5" outlineLevel="1" x14ac:dyDescent="0.35">
      <c r="A349" s="238"/>
      <c r="B349" s="239"/>
      <c r="C349" s="249"/>
      <c r="D349" s="249"/>
      <c r="E349" s="249"/>
      <c r="F349" s="257"/>
      <c r="G349" s="257" t="str">
        <f t="shared" si="23"/>
        <v>AANEAa</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4.5" outlineLevel="1" x14ac:dyDescent="0.35">
      <c r="A350" s="238"/>
      <c r="B350" s="239"/>
      <c r="C350" s="249"/>
      <c r="D350" s="249"/>
      <c r="E350" s="249"/>
      <c r="F350" s="257"/>
      <c r="G350" s="257" t="str">
        <f t="shared" si="23"/>
        <v>AAANE1a</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4.5" outlineLevel="1" x14ac:dyDescent="0.35">
      <c r="A351" s="238"/>
      <c r="B351" s="239"/>
      <c r="C351" s="249"/>
      <c r="D351" s="249"/>
      <c r="E351" s="249"/>
      <c r="F351" s="257"/>
      <c r="G351" s="257"/>
      <c r="I351" s="257"/>
      <c r="J351" s="257"/>
      <c r="K351" s="257"/>
      <c r="L351" s="257"/>
      <c r="M351" s="257"/>
      <c r="N351" s="257"/>
      <c r="O351" s="257"/>
      <c r="P351" s="257"/>
      <c r="Q351" s="257"/>
      <c r="R351" s="257"/>
      <c r="S351" s="257"/>
      <c r="T351" s="257"/>
      <c r="U351" s="257"/>
      <c r="V351" s="257"/>
      <c r="W351" s="257"/>
      <c r="X351" s="257"/>
      <c r="Y351" s="320"/>
      <c r="Z351" s="320"/>
      <c r="AA351" s="320"/>
      <c r="AB351" s="320"/>
      <c r="AC351" s="320"/>
      <c r="AD351" s="320"/>
      <c r="AE351" s="320"/>
      <c r="AF351" s="320"/>
      <c r="AG351" s="320"/>
      <c r="AH351" s="320"/>
      <c r="AI351" s="320"/>
      <c r="AJ351" s="320"/>
      <c r="AK351" s="320"/>
      <c r="AL351" s="320"/>
      <c r="AM351" s="320"/>
      <c r="AN351" s="320"/>
      <c r="AO351" s="320"/>
      <c r="AP351" s="320"/>
      <c r="AQ351" s="320"/>
      <c r="AR351" s="320"/>
      <c r="AS351" s="320"/>
      <c r="AT351" s="320"/>
      <c r="AU351" s="320"/>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4.5" outlineLevel="1" x14ac:dyDescent="0.35">
      <c r="A352" s="238"/>
      <c r="B352" s="239"/>
      <c r="C352" s="249"/>
      <c r="D352" s="249"/>
      <c r="E352" s="249"/>
      <c r="F352" s="257"/>
      <c r="G352" s="257"/>
      <c r="I352" s="257"/>
      <c r="J352" s="257"/>
      <c r="K352" s="257"/>
      <c r="L352" s="257"/>
      <c r="M352" s="257"/>
      <c r="N352" s="257"/>
      <c r="O352" s="257"/>
      <c r="P352" s="257"/>
      <c r="Q352" s="257"/>
      <c r="R352" s="257"/>
      <c r="S352" s="257"/>
      <c r="T352" s="257"/>
      <c r="U352" s="257"/>
      <c r="V352" s="257"/>
      <c r="W352" s="257"/>
      <c r="X352" s="257"/>
      <c r="Y352" s="320"/>
      <c r="Z352" s="320"/>
      <c r="AA352" s="320"/>
      <c r="AB352" s="320"/>
      <c r="AC352" s="320"/>
      <c r="AD352" s="320"/>
      <c r="AE352" s="320"/>
      <c r="AF352" s="320"/>
      <c r="AG352" s="320"/>
      <c r="AH352" s="320"/>
      <c r="AI352" s="320"/>
      <c r="AJ352" s="320"/>
      <c r="AK352" s="320"/>
      <c r="AL352" s="320"/>
      <c r="AM352" s="320"/>
      <c r="AN352" s="320"/>
      <c r="AO352" s="320"/>
      <c r="AP352" s="320"/>
      <c r="AQ352" s="320"/>
      <c r="AR352" s="320"/>
      <c r="AS352" s="320"/>
      <c r="AT352" s="320"/>
      <c r="AU352" s="320"/>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4.5" outlineLevel="1" x14ac:dyDescent="0.35">
      <c r="A353" s="238"/>
      <c r="B353" s="239"/>
      <c r="C353" s="249"/>
      <c r="D353" s="249"/>
      <c r="E353" s="249"/>
      <c r="F353" s="257"/>
      <c r="G353" s="708" t="s">
        <v>912</v>
      </c>
      <c r="I353" s="257"/>
      <c r="J353" s="257"/>
      <c r="K353" s="257"/>
      <c r="L353" s="257"/>
      <c r="M353" s="257"/>
      <c r="N353" s="257"/>
      <c r="O353" s="257"/>
      <c r="P353" s="257"/>
      <c r="Q353" s="257"/>
      <c r="R353" s="257"/>
      <c r="S353" s="257"/>
      <c r="T353" s="257"/>
      <c r="U353" s="257"/>
      <c r="V353" s="257"/>
      <c r="W353" s="257"/>
      <c r="X353" s="257"/>
      <c r="Y353" s="320"/>
      <c r="Z353" s="320"/>
      <c r="AA353" s="320"/>
      <c r="AB353" s="320"/>
      <c r="AC353" s="320"/>
      <c r="AD353" s="320"/>
      <c r="AE353" s="320"/>
      <c r="AF353" s="320"/>
      <c r="AG353" s="320"/>
      <c r="AH353" s="320"/>
      <c r="AI353" s="320"/>
      <c r="AJ353" s="320"/>
      <c r="AK353" s="320"/>
      <c r="AL353" s="320"/>
      <c r="AM353" s="320"/>
      <c r="AN353" s="320"/>
      <c r="AO353" s="320"/>
      <c r="AP353" s="320"/>
      <c r="AQ353" s="320"/>
      <c r="AR353" s="320"/>
      <c r="AS353" s="320"/>
      <c r="AT353" s="320"/>
      <c r="AU353" s="320"/>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4.5" outlineLevel="1" x14ac:dyDescent="0.35">
      <c r="A354" s="238"/>
      <c r="B354" s="239"/>
      <c r="C354" s="249"/>
      <c r="D354" s="249"/>
      <c r="E354" s="249"/>
      <c r="F354" s="257"/>
      <c r="G354" s="257" t="s">
        <v>914</v>
      </c>
      <c r="H354" s="75" t="s">
        <v>933</v>
      </c>
      <c r="I354" s="75" t="s">
        <v>933</v>
      </c>
      <c r="J354" s="75" t="s">
        <v>933</v>
      </c>
      <c r="K354" s="75" t="s">
        <v>933</v>
      </c>
      <c r="L354" s="75" t="s">
        <v>460</v>
      </c>
      <c r="M354" s="75" t="s">
        <v>460</v>
      </c>
      <c r="N354" s="75" t="s">
        <v>460</v>
      </c>
      <c r="O354" s="75" t="s">
        <v>460</v>
      </c>
      <c r="P354" s="75" t="s">
        <v>899</v>
      </c>
      <c r="Q354" s="75" t="s">
        <v>899</v>
      </c>
      <c r="R354" s="75" t="s">
        <v>899</v>
      </c>
      <c r="S354" s="75" t="s">
        <v>899</v>
      </c>
      <c r="T354" s="75" t="s">
        <v>900</v>
      </c>
      <c r="U354" s="75" t="s">
        <v>900</v>
      </c>
      <c r="V354" s="75" t="s">
        <v>900</v>
      </c>
      <c r="W354" s="75" t="s">
        <v>900</v>
      </c>
      <c r="X354" s="75" t="s">
        <v>901</v>
      </c>
      <c r="Y354" s="75" t="s">
        <v>901</v>
      </c>
      <c r="Z354" s="75" t="s">
        <v>901</v>
      </c>
      <c r="AA354" s="75" t="s">
        <v>901</v>
      </c>
      <c r="AB354" s="75" t="s">
        <v>902</v>
      </c>
      <c r="AC354" s="75" t="s">
        <v>902</v>
      </c>
      <c r="AD354" s="75" t="s">
        <v>902</v>
      </c>
      <c r="AE354" s="75" t="s">
        <v>902</v>
      </c>
      <c r="AF354" s="75" t="s">
        <v>903</v>
      </c>
      <c r="AG354" s="75" t="s">
        <v>903</v>
      </c>
      <c r="AH354" s="75" t="s">
        <v>903</v>
      </c>
      <c r="AI354" s="75" t="s">
        <v>903</v>
      </c>
      <c r="AJ354" s="75" t="s">
        <v>904</v>
      </c>
      <c r="AK354" s="75" t="s">
        <v>904</v>
      </c>
      <c r="AL354" s="75" t="s">
        <v>904</v>
      </c>
      <c r="AM354" s="75" t="s">
        <v>904</v>
      </c>
      <c r="AN354" s="75" t="s">
        <v>905</v>
      </c>
      <c r="AO354" s="75" t="s">
        <v>905</v>
      </c>
      <c r="AP354" s="75" t="s">
        <v>905</v>
      </c>
      <c r="AQ354" s="75" t="s">
        <v>905</v>
      </c>
      <c r="AR354" s="75" t="s">
        <v>906</v>
      </c>
      <c r="AS354" s="75" t="s">
        <v>906</v>
      </c>
      <c r="AT354" s="75" t="s">
        <v>906</v>
      </c>
      <c r="AU354" s="75" t="s">
        <v>906</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4.5" outlineLevel="1" x14ac:dyDescent="0.35">
      <c r="A355" s="238"/>
      <c r="B355" s="239"/>
      <c r="C355" s="249"/>
      <c r="D355" s="249"/>
      <c r="E355" s="249"/>
      <c r="F355" s="257"/>
      <c r="G355" s="257" t="s">
        <v>915</v>
      </c>
      <c r="H355" s="75" t="s">
        <v>405</v>
      </c>
      <c r="I355" s="75" t="s">
        <v>406</v>
      </c>
      <c r="J355" s="75" t="s">
        <v>68</v>
      </c>
      <c r="K355" s="75" t="s">
        <v>407</v>
      </c>
      <c r="L355" s="75" t="s">
        <v>405</v>
      </c>
      <c r="M355" s="75" t="s">
        <v>406</v>
      </c>
      <c r="N355" s="75" t="s">
        <v>68</v>
      </c>
      <c r="O355" s="75" t="s">
        <v>407</v>
      </c>
      <c r="P355" s="75" t="s">
        <v>405</v>
      </c>
      <c r="Q355" s="75" t="s">
        <v>406</v>
      </c>
      <c r="R355" s="75" t="s">
        <v>68</v>
      </c>
      <c r="S355" s="75" t="s">
        <v>407</v>
      </c>
      <c r="T355" s="75" t="s">
        <v>405</v>
      </c>
      <c r="U355" s="75" t="s">
        <v>406</v>
      </c>
      <c r="V355" s="75" t="s">
        <v>68</v>
      </c>
      <c r="W355" s="75" t="s">
        <v>407</v>
      </c>
      <c r="X355" s="75" t="s">
        <v>405</v>
      </c>
      <c r="Y355" s="75" t="s">
        <v>406</v>
      </c>
      <c r="Z355" s="75" t="s">
        <v>68</v>
      </c>
      <c r="AA355" s="75" t="s">
        <v>407</v>
      </c>
      <c r="AB355" s="75" t="s">
        <v>405</v>
      </c>
      <c r="AC355" s="75" t="s">
        <v>406</v>
      </c>
      <c r="AD355" s="75" t="s">
        <v>68</v>
      </c>
      <c r="AE355" s="75" t="s">
        <v>407</v>
      </c>
      <c r="AF355" s="75" t="s">
        <v>405</v>
      </c>
      <c r="AG355" s="75" t="s">
        <v>406</v>
      </c>
      <c r="AH355" s="75" t="s">
        <v>68</v>
      </c>
      <c r="AI355" s="75" t="s">
        <v>407</v>
      </c>
      <c r="AJ355" s="75" t="s">
        <v>405</v>
      </c>
      <c r="AK355" s="75" t="s">
        <v>406</v>
      </c>
      <c r="AL355" s="75" t="s">
        <v>68</v>
      </c>
      <c r="AM355" s="75" t="s">
        <v>407</v>
      </c>
      <c r="AN355" s="75" t="s">
        <v>405</v>
      </c>
      <c r="AO355" s="75" t="s">
        <v>406</v>
      </c>
      <c r="AP355" s="75" t="s">
        <v>68</v>
      </c>
      <c r="AQ355" s="75" t="s">
        <v>407</v>
      </c>
      <c r="AR355" s="75" t="s">
        <v>405</v>
      </c>
      <c r="AS355" s="75" t="s">
        <v>406</v>
      </c>
      <c r="AT355" s="75" t="s">
        <v>68</v>
      </c>
      <c r="AU355" s="75" t="s">
        <v>407</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4.5" outlineLevel="1" x14ac:dyDescent="0.35">
      <c r="A356" s="238"/>
      <c r="B356" s="239"/>
      <c r="C356" s="249"/>
      <c r="D356" s="249"/>
      <c r="E356" s="249"/>
      <c r="F356" s="257"/>
      <c r="G356" s="257" t="str">
        <f t="shared" ref="G356:G387" si="24">_xlfn.CONCAT(H209:M209)</f>
        <v>AAAAAa</v>
      </c>
      <c r="H356" s="368">
        <f t="shared" ref="H356:AU356" si="25">IF(H319&gt;0,1,0)</f>
        <v>0</v>
      </c>
      <c r="I356" s="368">
        <f t="shared" si="25"/>
        <v>0</v>
      </c>
      <c r="J356" s="368">
        <f t="shared" si="25"/>
        <v>0</v>
      </c>
      <c r="K356" s="368">
        <f t="shared" si="25"/>
        <v>0</v>
      </c>
      <c r="L356" s="368">
        <f t="shared" si="25"/>
        <v>0</v>
      </c>
      <c r="M356" s="368">
        <f t="shared" si="25"/>
        <v>0</v>
      </c>
      <c r="N356" s="368">
        <f t="shared" si="25"/>
        <v>0</v>
      </c>
      <c r="O356" s="368">
        <f t="shared" si="25"/>
        <v>0</v>
      </c>
      <c r="P356" s="368">
        <f t="shared" si="25"/>
        <v>0</v>
      </c>
      <c r="Q356" s="368">
        <f t="shared" si="25"/>
        <v>0</v>
      </c>
      <c r="R356" s="368">
        <f t="shared" si="25"/>
        <v>0</v>
      </c>
      <c r="S356" s="368">
        <f t="shared" si="25"/>
        <v>0</v>
      </c>
      <c r="T356" s="368">
        <f t="shared" si="25"/>
        <v>0</v>
      </c>
      <c r="U356" s="368">
        <f t="shared" si="25"/>
        <v>0</v>
      </c>
      <c r="V356" s="368">
        <f t="shared" si="25"/>
        <v>0</v>
      </c>
      <c r="W356" s="368">
        <f t="shared" si="25"/>
        <v>0</v>
      </c>
      <c r="X356" s="368">
        <f t="shared" si="25"/>
        <v>0</v>
      </c>
      <c r="Y356" s="368">
        <f t="shared" si="25"/>
        <v>0</v>
      </c>
      <c r="Z356" s="368">
        <f t="shared" si="25"/>
        <v>0</v>
      </c>
      <c r="AA356" s="368">
        <f t="shared" si="25"/>
        <v>0</v>
      </c>
      <c r="AB356" s="368">
        <f t="shared" si="25"/>
        <v>0</v>
      </c>
      <c r="AC356" s="368">
        <f t="shared" si="25"/>
        <v>0</v>
      </c>
      <c r="AD356" s="368">
        <f t="shared" si="25"/>
        <v>0</v>
      </c>
      <c r="AE356" s="368">
        <f t="shared" si="25"/>
        <v>0</v>
      </c>
      <c r="AF356" s="368">
        <f t="shared" si="25"/>
        <v>0</v>
      </c>
      <c r="AG356" s="368">
        <f t="shared" si="25"/>
        <v>0</v>
      </c>
      <c r="AH356" s="368">
        <f t="shared" si="25"/>
        <v>0</v>
      </c>
      <c r="AI356" s="368">
        <f t="shared" si="25"/>
        <v>0</v>
      </c>
      <c r="AJ356" s="368">
        <f t="shared" si="25"/>
        <v>0</v>
      </c>
      <c r="AK356" s="368">
        <f t="shared" si="25"/>
        <v>0</v>
      </c>
      <c r="AL356" s="368">
        <f t="shared" si="25"/>
        <v>0</v>
      </c>
      <c r="AM356" s="368">
        <f t="shared" si="25"/>
        <v>0</v>
      </c>
      <c r="AN356" s="368">
        <f t="shared" si="25"/>
        <v>0</v>
      </c>
      <c r="AO356" s="368">
        <f t="shared" si="25"/>
        <v>0</v>
      </c>
      <c r="AP356" s="368">
        <f t="shared" si="25"/>
        <v>0</v>
      </c>
      <c r="AQ356" s="368">
        <f t="shared" si="25"/>
        <v>0</v>
      </c>
      <c r="AR356" s="368">
        <f t="shared" si="25"/>
        <v>0</v>
      </c>
      <c r="AS356" s="368">
        <f t="shared" si="25"/>
        <v>0</v>
      </c>
      <c r="AT356" s="368">
        <f t="shared" si="25"/>
        <v>0</v>
      </c>
      <c r="AU356" s="368">
        <f t="shared" si="25"/>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4.5" outlineLevel="1" x14ac:dyDescent="0.35">
      <c r="A357" s="238"/>
      <c r="B357" s="239"/>
      <c r="C357" s="249"/>
      <c r="D357" s="249"/>
      <c r="E357" s="249"/>
      <c r="F357" s="257"/>
      <c r="G357" s="257" t="str">
        <f t="shared" si="24"/>
        <v>YAEAE1a</v>
      </c>
      <c r="H357" s="368">
        <f t="shared" ref="H357:AU357" si="26">IF(H320&gt;0,1,0)</f>
        <v>0</v>
      </c>
      <c r="I357" s="368">
        <f t="shared" si="26"/>
        <v>0</v>
      </c>
      <c r="J357" s="368">
        <f t="shared" si="26"/>
        <v>0</v>
      </c>
      <c r="K357" s="368">
        <f t="shared" si="26"/>
        <v>0</v>
      </c>
      <c r="L357" s="368">
        <f t="shared" si="26"/>
        <v>0</v>
      </c>
      <c r="M357" s="368">
        <f t="shared" si="26"/>
        <v>0</v>
      </c>
      <c r="N357" s="368">
        <f t="shared" si="26"/>
        <v>0</v>
      </c>
      <c r="O357" s="368">
        <f t="shared" si="26"/>
        <v>0</v>
      </c>
      <c r="P357" s="368">
        <f t="shared" si="26"/>
        <v>0</v>
      </c>
      <c r="Q357" s="368">
        <f t="shared" si="26"/>
        <v>0</v>
      </c>
      <c r="R357" s="368">
        <f t="shared" si="26"/>
        <v>0</v>
      </c>
      <c r="S357" s="368">
        <f t="shared" si="26"/>
        <v>0</v>
      </c>
      <c r="T357" s="368">
        <f t="shared" si="26"/>
        <v>0</v>
      </c>
      <c r="U357" s="368">
        <f t="shared" si="26"/>
        <v>0</v>
      </c>
      <c r="V357" s="368">
        <f t="shared" si="26"/>
        <v>0</v>
      </c>
      <c r="W357" s="368">
        <f t="shared" si="26"/>
        <v>0</v>
      </c>
      <c r="X357" s="368">
        <f t="shared" si="26"/>
        <v>0</v>
      </c>
      <c r="Y357" s="368">
        <f t="shared" si="26"/>
        <v>0</v>
      </c>
      <c r="Z357" s="368">
        <f t="shared" si="26"/>
        <v>0</v>
      </c>
      <c r="AA357" s="368">
        <f t="shared" si="26"/>
        <v>0</v>
      </c>
      <c r="AB357" s="368">
        <f t="shared" si="26"/>
        <v>0</v>
      </c>
      <c r="AC357" s="368">
        <f t="shared" si="26"/>
        <v>0</v>
      </c>
      <c r="AD357" s="368">
        <f t="shared" si="26"/>
        <v>0</v>
      </c>
      <c r="AE357" s="368">
        <f t="shared" si="26"/>
        <v>0</v>
      </c>
      <c r="AF357" s="368">
        <f t="shared" si="26"/>
        <v>0</v>
      </c>
      <c r="AG357" s="368">
        <f t="shared" si="26"/>
        <v>0</v>
      </c>
      <c r="AH357" s="368">
        <f t="shared" si="26"/>
        <v>0</v>
      </c>
      <c r="AI357" s="368">
        <f t="shared" si="26"/>
        <v>0</v>
      </c>
      <c r="AJ357" s="368">
        <f t="shared" si="26"/>
        <v>0</v>
      </c>
      <c r="AK357" s="368">
        <f t="shared" si="26"/>
        <v>0</v>
      </c>
      <c r="AL357" s="368">
        <f t="shared" si="26"/>
        <v>0</v>
      </c>
      <c r="AM357" s="368">
        <f t="shared" si="26"/>
        <v>0</v>
      </c>
      <c r="AN357" s="368">
        <f t="shared" si="26"/>
        <v>0</v>
      </c>
      <c r="AO357" s="368">
        <f t="shared" si="26"/>
        <v>0</v>
      </c>
      <c r="AP357" s="368">
        <f t="shared" si="26"/>
        <v>0</v>
      </c>
      <c r="AQ357" s="368">
        <f t="shared" si="26"/>
        <v>0</v>
      </c>
      <c r="AR357" s="368">
        <f t="shared" si="26"/>
        <v>0</v>
      </c>
      <c r="AS357" s="368">
        <f t="shared" si="26"/>
        <v>0</v>
      </c>
      <c r="AT357" s="368">
        <f t="shared" si="26"/>
        <v>0</v>
      </c>
      <c r="AU357" s="368">
        <f t="shared" si="2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4.5" outlineLevel="1" x14ac:dyDescent="0.35">
      <c r="A358" s="238"/>
      <c r="B358" s="239"/>
      <c r="C358" s="249"/>
      <c r="D358" s="249"/>
      <c r="E358" s="249"/>
      <c r="F358" s="257"/>
      <c r="G358" s="257" t="str">
        <f t="shared" si="24"/>
        <v>AYAEAb</v>
      </c>
      <c r="H358" s="368">
        <f t="shared" ref="H358:AU358" si="27">IF(H321&gt;0,1,0)</f>
        <v>1</v>
      </c>
      <c r="I358" s="368">
        <f t="shared" si="27"/>
        <v>1</v>
      </c>
      <c r="J358" s="368">
        <f t="shared" si="27"/>
        <v>1</v>
      </c>
      <c r="K358" s="368">
        <f t="shared" si="27"/>
        <v>0</v>
      </c>
      <c r="L358" s="368">
        <f t="shared" si="27"/>
        <v>1</v>
      </c>
      <c r="M358" s="368">
        <f t="shared" si="27"/>
        <v>1</v>
      </c>
      <c r="N358" s="368">
        <f t="shared" si="27"/>
        <v>1</v>
      </c>
      <c r="O358" s="368">
        <f t="shared" si="27"/>
        <v>0</v>
      </c>
      <c r="P358" s="368">
        <f t="shared" si="27"/>
        <v>1</v>
      </c>
      <c r="Q358" s="368">
        <f t="shared" si="27"/>
        <v>1</v>
      </c>
      <c r="R358" s="368">
        <f t="shared" si="27"/>
        <v>1</v>
      </c>
      <c r="S358" s="368">
        <f t="shared" si="27"/>
        <v>0</v>
      </c>
      <c r="T358" s="368">
        <f t="shared" si="27"/>
        <v>1</v>
      </c>
      <c r="U358" s="368">
        <f t="shared" si="27"/>
        <v>1</v>
      </c>
      <c r="V358" s="368">
        <f t="shared" si="27"/>
        <v>1</v>
      </c>
      <c r="W358" s="368">
        <f t="shared" si="27"/>
        <v>0</v>
      </c>
      <c r="X358" s="368">
        <f t="shared" si="27"/>
        <v>1</v>
      </c>
      <c r="Y358" s="368">
        <f t="shared" si="27"/>
        <v>1</v>
      </c>
      <c r="Z358" s="368">
        <f t="shared" si="27"/>
        <v>1</v>
      </c>
      <c r="AA358" s="368">
        <f t="shared" si="27"/>
        <v>0</v>
      </c>
      <c r="AB358" s="368">
        <f t="shared" si="27"/>
        <v>1</v>
      </c>
      <c r="AC358" s="368">
        <f t="shared" si="27"/>
        <v>1</v>
      </c>
      <c r="AD358" s="368">
        <f t="shared" si="27"/>
        <v>1</v>
      </c>
      <c r="AE358" s="368">
        <f t="shared" si="27"/>
        <v>0</v>
      </c>
      <c r="AF358" s="368">
        <f t="shared" si="27"/>
        <v>1</v>
      </c>
      <c r="AG358" s="368">
        <f t="shared" si="27"/>
        <v>1</v>
      </c>
      <c r="AH358" s="368">
        <f t="shared" si="27"/>
        <v>1</v>
      </c>
      <c r="AI358" s="368">
        <f t="shared" si="27"/>
        <v>0</v>
      </c>
      <c r="AJ358" s="368">
        <f t="shared" si="27"/>
        <v>1</v>
      </c>
      <c r="AK358" s="368">
        <f t="shared" si="27"/>
        <v>1</v>
      </c>
      <c r="AL358" s="368">
        <f t="shared" si="27"/>
        <v>1</v>
      </c>
      <c r="AM358" s="368">
        <f t="shared" si="27"/>
        <v>0</v>
      </c>
      <c r="AN358" s="368">
        <f t="shared" si="27"/>
        <v>1</v>
      </c>
      <c r="AO358" s="368">
        <f t="shared" si="27"/>
        <v>1</v>
      </c>
      <c r="AP358" s="368">
        <f t="shared" si="27"/>
        <v>1</v>
      </c>
      <c r="AQ358" s="368">
        <f t="shared" si="27"/>
        <v>0</v>
      </c>
      <c r="AR358" s="368">
        <f t="shared" si="27"/>
        <v>1</v>
      </c>
      <c r="AS358" s="368">
        <f t="shared" si="27"/>
        <v>1</v>
      </c>
      <c r="AT358" s="368">
        <f t="shared" si="27"/>
        <v>1</v>
      </c>
      <c r="AU358" s="368">
        <f t="shared" si="2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65" customFormat="1" ht="14.5" outlineLevel="1" x14ac:dyDescent="0.35">
      <c r="A359" s="769"/>
      <c r="B359" s="766"/>
      <c r="C359" s="778"/>
      <c r="D359" s="778"/>
      <c r="E359" s="778"/>
      <c r="F359" s="782"/>
      <c r="G359" s="782" t="str">
        <f t="shared" si="24"/>
        <v>YAEAOFa</v>
      </c>
      <c r="H359" s="368">
        <f t="shared" ref="H359:AU359" si="28">IF(H322&gt;0,1,0)</f>
        <v>0</v>
      </c>
      <c r="I359" s="368">
        <f t="shared" si="28"/>
        <v>0</v>
      </c>
      <c r="J359" s="368">
        <f t="shared" si="28"/>
        <v>0</v>
      </c>
      <c r="K359" s="368">
        <f t="shared" si="28"/>
        <v>0</v>
      </c>
      <c r="L359" s="368">
        <f t="shared" si="28"/>
        <v>0</v>
      </c>
      <c r="M359" s="368">
        <f t="shared" si="28"/>
        <v>0</v>
      </c>
      <c r="N359" s="368">
        <f t="shared" si="28"/>
        <v>0</v>
      </c>
      <c r="O359" s="368">
        <f t="shared" si="28"/>
        <v>0</v>
      </c>
      <c r="P359" s="368">
        <f t="shared" si="28"/>
        <v>0</v>
      </c>
      <c r="Q359" s="368">
        <f t="shared" si="28"/>
        <v>0</v>
      </c>
      <c r="R359" s="368">
        <f t="shared" si="28"/>
        <v>0</v>
      </c>
      <c r="S359" s="368">
        <f t="shared" si="28"/>
        <v>0</v>
      </c>
      <c r="T359" s="368">
        <f t="shared" si="28"/>
        <v>0</v>
      </c>
      <c r="U359" s="368">
        <f t="shared" si="28"/>
        <v>0</v>
      </c>
      <c r="V359" s="368">
        <f t="shared" si="28"/>
        <v>0</v>
      </c>
      <c r="W359" s="368">
        <f t="shared" si="28"/>
        <v>0</v>
      </c>
      <c r="X359" s="368">
        <f t="shared" si="28"/>
        <v>0</v>
      </c>
      <c r="Y359" s="368">
        <f t="shared" si="28"/>
        <v>0</v>
      </c>
      <c r="Z359" s="368">
        <f t="shared" si="28"/>
        <v>0</v>
      </c>
      <c r="AA359" s="368">
        <f t="shared" si="28"/>
        <v>0</v>
      </c>
      <c r="AB359" s="368">
        <f t="shared" si="28"/>
        <v>0</v>
      </c>
      <c r="AC359" s="368">
        <f t="shared" si="28"/>
        <v>0</v>
      </c>
      <c r="AD359" s="368">
        <f t="shared" si="28"/>
        <v>0</v>
      </c>
      <c r="AE359" s="368">
        <f t="shared" si="28"/>
        <v>0</v>
      </c>
      <c r="AF359" s="368">
        <f t="shared" si="28"/>
        <v>0</v>
      </c>
      <c r="AG359" s="368">
        <f t="shared" si="28"/>
        <v>0</v>
      </c>
      <c r="AH359" s="368">
        <f t="shared" si="28"/>
        <v>0</v>
      </c>
      <c r="AI359" s="368">
        <f t="shared" si="28"/>
        <v>0</v>
      </c>
      <c r="AJ359" s="368">
        <f t="shared" si="28"/>
        <v>0</v>
      </c>
      <c r="AK359" s="368">
        <f t="shared" si="28"/>
        <v>0</v>
      </c>
      <c r="AL359" s="368">
        <f t="shared" si="28"/>
        <v>0</v>
      </c>
      <c r="AM359" s="368">
        <f t="shared" si="28"/>
        <v>0</v>
      </c>
      <c r="AN359" s="368">
        <f t="shared" si="28"/>
        <v>0</v>
      </c>
      <c r="AO359" s="368">
        <f t="shared" si="28"/>
        <v>0</v>
      </c>
      <c r="AP359" s="368">
        <f t="shared" si="28"/>
        <v>0</v>
      </c>
      <c r="AQ359" s="368">
        <f t="shared" si="28"/>
        <v>0</v>
      </c>
      <c r="AR359" s="368">
        <f t="shared" si="28"/>
        <v>0</v>
      </c>
      <c r="AS359" s="368">
        <f t="shared" si="28"/>
        <v>0</v>
      </c>
      <c r="AT359" s="368">
        <f t="shared" si="28"/>
        <v>0</v>
      </c>
      <c r="AU359" s="368">
        <f t="shared" si="2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773"/>
      <c r="BS359" s="768"/>
      <c r="BT359" s="768"/>
      <c r="BU359" s="768"/>
    </row>
    <row r="360" spans="1:73" s="765" customFormat="1" ht="14.5" outlineLevel="1" x14ac:dyDescent="0.35">
      <c r="A360" s="769"/>
      <c r="B360" s="766"/>
      <c r="C360" s="778"/>
      <c r="D360" s="778"/>
      <c r="E360" s="778"/>
      <c r="F360" s="782"/>
      <c r="G360" s="782" t="str">
        <f t="shared" si="24"/>
        <v>AYAEAof</v>
      </c>
      <c r="H360" s="368">
        <f t="shared" ref="H360:AU360" si="29">IF(H323&gt;0,1,0)</f>
        <v>1</v>
      </c>
      <c r="I360" s="368">
        <f t="shared" si="29"/>
        <v>1</v>
      </c>
      <c r="J360" s="368">
        <f t="shared" si="29"/>
        <v>1</v>
      </c>
      <c r="K360" s="368">
        <f t="shared" si="29"/>
        <v>0</v>
      </c>
      <c r="L360" s="368">
        <f t="shared" si="29"/>
        <v>1</v>
      </c>
      <c r="M360" s="368">
        <f t="shared" si="29"/>
        <v>1</v>
      </c>
      <c r="N360" s="368">
        <f t="shared" si="29"/>
        <v>1</v>
      </c>
      <c r="O360" s="368">
        <f t="shared" si="29"/>
        <v>0</v>
      </c>
      <c r="P360" s="368">
        <f t="shared" si="29"/>
        <v>1</v>
      </c>
      <c r="Q360" s="368">
        <f t="shared" si="29"/>
        <v>1</v>
      </c>
      <c r="R360" s="368">
        <f t="shared" si="29"/>
        <v>1</v>
      </c>
      <c r="S360" s="368">
        <f t="shared" si="29"/>
        <v>0</v>
      </c>
      <c r="T360" s="368">
        <f t="shared" si="29"/>
        <v>1</v>
      </c>
      <c r="U360" s="368">
        <f t="shared" si="29"/>
        <v>1</v>
      </c>
      <c r="V360" s="368">
        <f t="shared" si="29"/>
        <v>1</v>
      </c>
      <c r="W360" s="368">
        <f t="shared" si="29"/>
        <v>0</v>
      </c>
      <c r="X360" s="368">
        <f t="shared" si="29"/>
        <v>1</v>
      </c>
      <c r="Y360" s="368">
        <f t="shared" si="29"/>
        <v>1</v>
      </c>
      <c r="Z360" s="368">
        <f t="shared" si="29"/>
        <v>1</v>
      </c>
      <c r="AA360" s="368">
        <f t="shared" si="29"/>
        <v>0</v>
      </c>
      <c r="AB360" s="368">
        <f t="shared" si="29"/>
        <v>1</v>
      </c>
      <c r="AC360" s="368">
        <f t="shared" si="29"/>
        <v>1</v>
      </c>
      <c r="AD360" s="368">
        <f t="shared" si="29"/>
        <v>1</v>
      </c>
      <c r="AE360" s="368">
        <f t="shared" si="29"/>
        <v>0</v>
      </c>
      <c r="AF360" s="368">
        <f t="shared" si="29"/>
        <v>1</v>
      </c>
      <c r="AG360" s="368">
        <f t="shared" si="29"/>
        <v>1</v>
      </c>
      <c r="AH360" s="368">
        <f t="shared" si="29"/>
        <v>1</v>
      </c>
      <c r="AI360" s="368">
        <f t="shared" si="29"/>
        <v>0</v>
      </c>
      <c r="AJ360" s="368">
        <f t="shared" si="29"/>
        <v>1</v>
      </c>
      <c r="AK360" s="368">
        <f t="shared" si="29"/>
        <v>1</v>
      </c>
      <c r="AL360" s="368">
        <f t="shared" si="29"/>
        <v>1</v>
      </c>
      <c r="AM360" s="368">
        <f t="shared" si="29"/>
        <v>0</v>
      </c>
      <c r="AN360" s="368">
        <f t="shared" si="29"/>
        <v>1</v>
      </c>
      <c r="AO360" s="368">
        <f t="shared" si="29"/>
        <v>1</v>
      </c>
      <c r="AP360" s="368">
        <f t="shared" si="29"/>
        <v>1</v>
      </c>
      <c r="AQ360" s="368">
        <f t="shared" si="29"/>
        <v>0</v>
      </c>
      <c r="AR360" s="368">
        <f t="shared" si="29"/>
        <v>1</v>
      </c>
      <c r="AS360" s="368">
        <f t="shared" si="29"/>
        <v>1</v>
      </c>
      <c r="AT360" s="368">
        <f t="shared" si="29"/>
        <v>1</v>
      </c>
      <c r="AU360" s="368">
        <f t="shared" si="2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773"/>
      <c r="BS360" s="768"/>
      <c r="BT360" s="768"/>
      <c r="BU360" s="768"/>
    </row>
    <row r="361" spans="1:73" s="75" customFormat="1" ht="14.5" outlineLevel="1" x14ac:dyDescent="0.35">
      <c r="A361" s="238"/>
      <c r="B361" s="239"/>
      <c r="C361" s="249"/>
      <c r="D361" s="249"/>
      <c r="E361" s="249"/>
      <c r="F361" s="257"/>
      <c r="G361" s="257" t="str">
        <f t="shared" si="24"/>
        <v>YYNENb</v>
      </c>
      <c r="H361" s="368">
        <f t="shared" ref="H361:AU361" si="30">IF(H324&gt;0,1,0)</f>
        <v>1</v>
      </c>
      <c r="I361" s="368">
        <f t="shared" si="30"/>
        <v>1</v>
      </c>
      <c r="J361" s="368">
        <f t="shared" si="30"/>
        <v>1</v>
      </c>
      <c r="K361" s="368">
        <f t="shared" si="30"/>
        <v>0</v>
      </c>
      <c r="L361" s="368">
        <f t="shared" si="30"/>
        <v>1</v>
      </c>
      <c r="M361" s="368">
        <f t="shared" si="30"/>
        <v>1</v>
      </c>
      <c r="N361" s="368">
        <f t="shared" si="30"/>
        <v>1</v>
      </c>
      <c r="O361" s="368">
        <f t="shared" si="30"/>
        <v>0</v>
      </c>
      <c r="P361" s="368">
        <f t="shared" si="30"/>
        <v>1</v>
      </c>
      <c r="Q361" s="368">
        <f t="shared" si="30"/>
        <v>1</v>
      </c>
      <c r="R361" s="368">
        <f t="shared" si="30"/>
        <v>1</v>
      </c>
      <c r="S361" s="368">
        <f t="shared" si="30"/>
        <v>0</v>
      </c>
      <c r="T361" s="368">
        <f t="shared" si="30"/>
        <v>1</v>
      </c>
      <c r="U361" s="368">
        <f t="shared" si="30"/>
        <v>1</v>
      </c>
      <c r="V361" s="368">
        <f t="shared" si="30"/>
        <v>1</v>
      </c>
      <c r="W361" s="368">
        <f t="shared" si="30"/>
        <v>0</v>
      </c>
      <c r="X361" s="368">
        <f t="shared" si="30"/>
        <v>1</v>
      </c>
      <c r="Y361" s="368">
        <f t="shared" si="30"/>
        <v>1</v>
      </c>
      <c r="Z361" s="368">
        <f t="shared" si="30"/>
        <v>1</v>
      </c>
      <c r="AA361" s="368">
        <f t="shared" si="30"/>
        <v>0</v>
      </c>
      <c r="AB361" s="368">
        <f t="shared" si="30"/>
        <v>1</v>
      </c>
      <c r="AC361" s="368">
        <f t="shared" si="30"/>
        <v>1</v>
      </c>
      <c r="AD361" s="368">
        <f t="shared" si="30"/>
        <v>1</v>
      </c>
      <c r="AE361" s="368">
        <f t="shared" si="30"/>
        <v>0</v>
      </c>
      <c r="AF361" s="368">
        <f t="shared" si="30"/>
        <v>1</v>
      </c>
      <c r="AG361" s="368">
        <f t="shared" si="30"/>
        <v>1</v>
      </c>
      <c r="AH361" s="368">
        <f t="shared" si="30"/>
        <v>1</v>
      </c>
      <c r="AI361" s="368">
        <f t="shared" si="30"/>
        <v>0</v>
      </c>
      <c r="AJ361" s="368">
        <f t="shared" si="30"/>
        <v>1</v>
      </c>
      <c r="AK361" s="368">
        <f t="shared" si="30"/>
        <v>1</v>
      </c>
      <c r="AL361" s="368">
        <f t="shared" si="30"/>
        <v>1</v>
      </c>
      <c r="AM361" s="368">
        <f t="shared" si="30"/>
        <v>0</v>
      </c>
      <c r="AN361" s="368">
        <f t="shared" si="30"/>
        <v>1</v>
      </c>
      <c r="AO361" s="368">
        <f t="shared" si="30"/>
        <v>1</v>
      </c>
      <c r="AP361" s="368">
        <f t="shared" si="30"/>
        <v>1</v>
      </c>
      <c r="AQ361" s="368">
        <f t="shared" si="30"/>
        <v>0</v>
      </c>
      <c r="AR361" s="368">
        <f t="shared" si="30"/>
        <v>1</v>
      </c>
      <c r="AS361" s="368">
        <f t="shared" si="30"/>
        <v>1</v>
      </c>
      <c r="AT361" s="368">
        <f t="shared" si="30"/>
        <v>1</v>
      </c>
      <c r="AU361" s="368">
        <f t="shared" si="3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4.5" outlineLevel="1" x14ac:dyDescent="0.35">
      <c r="A362" s="238"/>
      <c r="B362" s="239"/>
      <c r="C362" s="249"/>
      <c r="D362" s="249"/>
      <c r="E362" s="249"/>
      <c r="F362" s="257"/>
      <c r="G362" s="257" t="str">
        <f t="shared" si="24"/>
        <v>YYENE1z</v>
      </c>
      <c r="H362" s="368">
        <f t="shared" ref="H362:AU362" si="31">IF(H325&gt;0,1,0)</f>
        <v>1</v>
      </c>
      <c r="I362" s="368">
        <f t="shared" si="31"/>
        <v>1</v>
      </c>
      <c r="J362" s="368">
        <f t="shared" si="31"/>
        <v>0</v>
      </c>
      <c r="K362" s="368">
        <f t="shared" si="31"/>
        <v>1</v>
      </c>
      <c r="L362" s="368">
        <f t="shared" si="31"/>
        <v>1</v>
      </c>
      <c r="M362" s="368">
        <f t="shared" si="31"/>
        <v>1</v>
      </c>
      <c r="N362" s="368">
        <f t="shared" si="31"/>
        <v>0</v>
      </c>
      <c r="O362" s="368">
        <f t="shared" si="31"/>
        <v>1</v>
      </c>
      <c r="P362" s="368">
        <f t="shared" si="31"/>
        <v>1</v>
      </c>
      <c r="Q362" s="368">
        <f t="shared" si="31"/>
        <v>1</v>
      </c>
      <c r="R362" s="368">
        <f t="shared" si="31"/>
        <v>0</v>
      </c>
      <c r="S362" s="368">
        <f t="shared" si="31"/>
        <v>1</v>
      </c>
      <c r="T362" s="368">
        <f t="shared" si="31"/>
        <v>1</v>
      </c>
      <c r="U362" s="368">
        <f t="shared" si="31"/>
        <v>1</v>
      </c>
      <c r="V362" s="368">
        <f t="shared" si="31"/>
        <v>0</v>
      </c>
      <c r="W362" s="368">
        <f t="shared" si="31"/>
        <v>1</v>
      </c>
      <c r="X362" s="368">
        <f t="shared" si="31"/>
        <v>1</v>
      </c>
      <c r="Y362" s="368">
        <f t="shared" si="31"/>
        <v>1</v>
      </c>
      <c r="Z362" s="368">
        <f t="shared" si="31"/>
        <v>0</v>
      </c>
      <c r="AA362" s="368">
        <f t="shared" si="31"/>
        <v>1</v>
      </c>
      <c r="AB362" s="368">
        <f t="shared" si="31"/>
        <v>1</v>
      </c>
      <c r="AC362" s="368">
        <f t="shared" si="31"/>
        <v>1</v>
      </c>
      <c r="AD362" s="368">
        <f t="shared" si="31"/>
        <v>0</v>
      </c>
      <c r="AE362" s="368">
        <f t="shared" si="31"/>
        <v>1</v>
      </c>
      <c r="AF362" s="368">
        <f t="shared" si="31"/>
        <v>1</v>
      </c>
      <c r="AG362" s="368">
        <f t="shared" si="31"/>
        <v>1</v>
      </c>
      <c r="AH362" s="368">
        <f t="shared" si="31"/>
        <v>0</v>
      </c>
      <c r="AI362" s="368">
        <f t="shared" si="31"/>
        <v>1</v>
      </c>
      <c r="AJ362" s="368">
        <f t="shared" si="31"/>
        <v>1</v>
      </c>
      <c r="AK362" s="368">
        <f t="shared" si="31"/>
        <v>1</v>
      </c>
      <c r="AL362" s="368">
        <f t="shared" si="31"/>
        <v>0</v>
      </c>
      <c r="AM362" s="368">
        <f t="shared" si="31"/>
        <v>1</v>
      </c>
      <c r="AN362" s="368">
        <f t="shared" si="31"/>
        <v>1</v>
      </c>
      <c r="AO362" s="368">
        <f t="shared" si="31"/>
        <v>1</v>
      </c>
      <c r="AP362" s="368">
        <f t="shared" si="31"/>
        <v>0</v>
      </c>
      <c r="AQ362" s="368">
        <f t="shared" si="31"/>
        <v>1</v>
      </c>
      <c r="AR362" s="368">
        <f t="shared" si="31"/>
        <v>1</v>
      </c>
      <c r="AS362" s="368">
        <f t="shared" si="31"/>
        <v>1</v>
      </c>
      <c r="AT362" s="368">
        <f t="shared" si="31"/>
        <v>0</v>
      </c>
      <c r="AU362" s="368">
        <f t="shared" si="31"/>
        <v>1</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2" customHeight="1" outlineLevel="1" x14ac:dyDescent="0.35">
      <c r="A363" s="238"/>
      <c r="B363" s="239"/>
      <c r="C363" s="249"/>
      <c r="D363" s="249"/>
      <c r="E363" s="249"/>
      <c r="F363" s="265"/>
      <c r="G363" s="257" t="str">
        <f t="shared" si="24"/>
        <v>YYENE1r</v>
      </c>
      <c r="H363" s="368">
        <f t="shared" ref="H363:AU363" si="32">IF(H326&gt;0,1,0)</f>
        <v>1</v>
      </c>
      <c r="I363" s="368">
        <f t="shared" si="32"/>
        <v>1</v>
      </c>
      <c r="J363" s="368">
        <f t="shared" si="32"/>
        <v>0</v>
      </c>
      <c r="K363" s="368">
        <f t="shared" si="32"/>
        <v>1</v>
      </c>
      <c r="L363" s="368">
        <f t="shared" si="32"/>
        <v>1</v>
      </c>
      <c r="M363" s="368">
        <f t="shared" si="32"/>
        <v>1</v>
      </c>
      <c r="N363" s="368">
        <f t="shared" si="32"/>
        <v>0</v>
      </c>
      <c r="O363" s="368">
        <f t="shared" si="32"/>
        <v>1</v>
      </c>
      <c r="P363" s="368">
        <f t="shared" si="32"/>
        <v>1</v>
      </c>
      <c r="Q363" s="368">
        <f t="shared" si="32"/>
        <v>1</v>
      </c>
      <c r="R363" s="368">
        <f t="shared" si="32"/>
        <v>0</v>
      </c>
      <c r="S363" s="368">
        <f t="shared" si="32"/>
        <v>1</v>
      </c>
      <c r="T363" s="368">
        <f t="shared" si="32"/>
        <v>1</v>
      </c>
      <c r="U363" s="368">
        <f t="shared" si="32"/>
        <v>1</v>
      </c>
      <c r="V363" s="368">
        <f t="shared" si="32"/>
        <v>0</v>
      </c>
      <c r="W363" s="368">
        <f t="shared" si="32"/>
        <v>1</v>
      </c>
      <c r="X363" s="368">
        <f t="shared" si="32"/>
        <v>1</v>
      </c>
      <c r="Y363" s="368">
        <f t="shared" si="32"/>
        <v>1</v>
      </c>
      <c r="Z363" s="368">
        <f t="shared" si="32"/>
        <v>0</v>
      </c>
      <c r="AA363" s="368">
        <f t="shared" si="32"/>
        <v>1</v>
      </c>
      <c r="AB363" s="368">
        <f t="shared" si="32"/>
        <v>1</v>
      </c>
      <c r="AC363" s="368">
        <f t="shared" si="32"/>
        <v>1</v>
      </c>
      <c r="AD363" s="368">
        <f t="shared" si="32"/>
        <v>0</v>
      </c>
      <c r="AE363" s="368">
        <f t="shared" si="32"/>
        <v>1</v>
      </c>
      <c r="AF363" s="368">
        <f t="shared" si="32"/>
        <v>1</v>
      </c>
      <c r="AG363" s="368">
        <f t="shared" si="32"/>
        <v>1</v>
      </c>
      <c r="AH363" s="368">
        <f t="shared" si="32"/>
        <v>0</v>
      </c>
      <c r="AI363" s="368">
        <f t="shared" si="32"/>
        <v>1</v>
      </c>
      <c r="AJ363" s="368">
        <f t="shared" si="32"/>
        <v>1</v>
      </c>
      <c r="AK363" s="368">
        <f t="shared" si="32"/>
        <v>1</v>
      </c>
      <c r="AL363" s="368">
        <f t="shared" si="32"/>
        <v>0</v>
      </c>
      <c r="AM363" s="368">
        <f t="shared" si="32"/>
        <v>1</v>
      </c>
      <c r="AN363" s="368">
        <f t="shared" si="32"/>
        <v>1</v>
      </c>
      <c r="AO363" s="368">
        <f t="shared" si="32"/>
        <v>1</v>
      </c>
      <c r="AP363" s="368">
        <f t="shared" si="32"/>
        <v>0</v>
      </c>
      <c r="AQ363" s="368">
        <f t="shared" si="32"/>
        <v>1</v>
      </c>
      <c r="AR363" s="368">
        <f t="shared" si="32"/>
        <v>1</v>
      </c>
      <c r="AS363" s="368">
        <f t="shared" si="32"/>
        <v>1</v>
      </c>
      <c r="AT363" s="368">
        <f t="shared" si="32"/>
        <v>0</v>
      </c>
      <c r="AU363" s="368">
        <f t="shared" si="32"/>
        <v>1</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2" customHeight="1" outlineLevel="1" x14ac:dyDescent="0.35">
      <c r="A364" s="238"/>
      <c r="B364" s="239"/>
      <c r="C364" s="249"/>
      <c r="D364" s="249"/>
      <c r="E364" s="249"/>
      <c r="F364" s="265"/>
      <c r="G364" s="257" t="str">
        <f t="shared" si="24"/>
        <v>YYNEE1r</v>
      </c>
      <c r="H364" s="368">
        <f t="shared" ref="H364:AU364" si="33">IF(H327&gt;0,1,0)</f>
        <v>1</v>
      </c>
      <c r="I364" s="368">
        <f t="shared" si="33"/>
        <v>1</v>
      </c>
      <c r="J364" s="368">
        <f t="shared" si="33"/>
        <v>0</v>
      </c>
      <c r="K364" s="368">
        <f t="shared" si="33"/>
        <v>1</v>
      </c>
      <c r="L364" s="368">
        <f t="shared" si="33"/>
        <v>1</v>
      </c>
      <c r="M364" s="368">
        <f t="shared" si="33"/>
        <v>1</v>
      </c>
      <c r="N364" s="368">
        <f t="shared" si="33"/>
        <v>0</v>
      </c>
      <c r="O364" s="368">
        <f t="shared" si="33"/>
        <v>1</v>
      </c>
      <c r="P364" s="368">
        <f t="shared" si="33"/>
        <v>1</v>
      </c>
      <c r="Q364" s="368">
        <f t="shared" si="33"/>
        <v>1</v>
      </c>
      <c r="R364" s="368">
        <f t="shared" si="33"/>
        <v>0</v>
      </c>
      <c r="S364" s="368">
        <f t="shared" si="33"/>
        <v>1</v>
      </c>
      <c r="T364" s="368">
        <f t="shared" si="33"/>
        <v>1</v>
      </c>
      <c r="U364" s="368">
        <f t="shared" si="33"/>
        <v>1</v>
      </c>
      <c r="V364" s="368">
        <f t="shared" si="33"/>
        <v>0</v>
      </c>
      <c r="W364" s="368">
        <f t="shared" si="33"/>
        <v>1</v>
      </c>
      <c r="X364" s="368">
        <f t="shared" si="33"/>
        <v>1</v>
      </c>
      <c r="Y364" s="368">
        <f t="shared" si="33"/>
        <v>1</v>
      </c>
      <c r="Z364" s="368">
        <f t="shared" si="33"/>
        <v>0</v>
      </c>
      <c r="AA364" s="368">
        <f t="shared" si="33"/>
        <v>1</v>
      </c>
      <c r="AB364" s="368">
        <f t="shared" si="33"/>
        <v>1</v>
      </c>
      <c r="AC364" s="368">
        <f t="shared" si="33"/>
        <v>1</v>
      </c>
      <c r="AD364" s="368">
        <f t="shared" si="33"/>
        <v>0</v>
      </c>
      <c r="AE364" s="368">
        <f t="shared" si="33"/>
        <v>1</v>
      </c>
      <c r="AF364" s="368">
        <f t="shared" si="33"/>
        <v>1</v>
      </c>
      <c r="AG364" s="368">
        <f t="shared" si="33"/>
        <v>1</v>
      </c>
      <c r="AH364" s="368">
        <f t="shared" si="33"/>
        <v>0</v>
      </c>
      <c r="AI364" s="368">
        <f t="shared" si="33"/>
        <v>1</v>
      </c>
      <c r="AJ364" s="368">
        <f t="shared" si="33"/>
        <v>1</v>
      </c>
      <c r="AK364" s="368">
        <f t="shared" si="33"/>
        <v>1</v>
      </c>
      <c r="AL364" s="368">
        <f t="shared" si="33"/>
        <v>0</v>
      </c>
      <c r="AM364" s="368">
        <f t="shared" si="33"/>
        <v>1</v>
      </c>
      <c r="AN364" s="368">
        <f t="shared" si="33"/>
        <v>1</v>
      </c>
      <c r="AO364" s="368">
        <f t="shared" si="33"/>
        <v>1</v>
      </c>
      <c r="AP364" s="368">
        <f t="shared" si="33"/>
        <v>0</v>
      </c>
      <c r="AQ364" s="368">
        <f t="shared" si="33"/>
        <v>1</v>
      </c>
      <c r="AR364" s="368">
        <f t="shared" si="33"/>
        <v>1</v>
      </c>
      <c r="AS364" s="368">
        <f t="shared" si="33"/>
        <v>1</v>
      </c>
      <c r="AT364" s="368">
        <f t="shared" si="33"/>
        <v>0</v>
      </c>
      <c r="AU364" s="368">
        <f t="shared" si="33"/>
        <v>1</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4.5" outlineLevel="1" x14ac:dyDescent="0.35">
      <c r="A365" s="238"/>
      <c r="B365" s="239"/>
      <c r="C365" s="249"/>
      <c r="D365" s="249"/>
      <c r="E365" s="249"/>
      <c r="F365" s="257"/>
      <c r="G365" s="257" t="str">
        <f t="shared" si="24"/>
        <v>YYEENw</v>
      </c>
      <c r="H365" s="368">
        <v>1</v>
      </c>
      <c r="I365" s="368">
        <v>1</v>
      </c>
      <c r="J365" s="368">
        <v>1</v>
      </c>
      <c r="K365" s="368">
        <v>0</v>
      </c>
      <c r="L365" s="368">
        <v>1</v>
      </c>
      <c r="M365" s="368">
        <v>1</v>
      </c>
      <c r="N365" s="368">
        <v>1</v>
      </c>
      <c r="O365" s="368">
        <v>0</v>
      </c>
      <c r="P365" s="368">
        <v>1</v>
      </c>
      <c r="Q365" s="368">
        <v>1</v>
      </c>
      <c r="R365" s="368">
        <v>1</v>
      </c>
      <c r="S365" s="368">
        <v>0</v>
      </c>
      <c r="T365" s="368">
        <v>1</v>
      </c>
      <c r="U365" s="368">
        <v>1</v>
      </c>
      <c r="V365" s="368">
        <v>1</v>
      </c>
      <c r="W365" s="368">
        <v>0</v>
      </c>
      <c r="X365" s="368">
        <v>1</v>
      </c>
      <c r="Y365" s="368">
        <v>1</v>
      </c>
      <c r="Z365" s="368">
        <v>1</v>
      </c>
      <c r="AA365" s="368">
        <v>0</v>
      </c>
      <c r="AB365" s="368">
        <v>1</v>
      </c>
      <c r="AC365" s="368">
        <v>1</v>
      </c>
      <c r="AD365" s="368">
        <v>1</v>
      </c>
      <c r="AE365" s="368">
        <v>0</v>
      </c>
      <c r="AF365" s="368">
        <v>1</v>
      </c>
      <c r="AG365" s="368">
        <v>1</v>
      </c>
      <c r="AH365" s="368">
        <v>1</v>
      </c>
      <c r="AI365" s="368">
        <v>0</v>
      </c>
      <c r="AJ365" s="368">
        <v>1</v>
      </c>
      <c r="AK365" s="368">
        <v>1</v>
      </c>
      <c r="AL365" s="368">
        <v>1</v>
      </c>
      <c r="AM365" s="368">
        <v>0</v>
      </c>
      <c r="AN365" s="368">
        <v>1</v>
      </c>
      <c r="AO365" s="368">
        <v>1</v>
      </c>
      <c r="AP365" s="368">
        <v>1</v>
      </c>
      <c r="AQ365" s="368">
        <v>0</v>
      </c>
      <c r="AR365" s="368">
        <v>1</v>
      </c>
      <c r="AS365" s="368">
        <v>1</v>
      </c>
      <c r="AT365" s="368">
        <v>1</v>
      </c>
      <c r="AU365" s="36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2" customHeight="1" outlineLevel="1" x14ac:dyDescent="0.35">
      <c r="A366" s="238"/>
      <c r="B366" s="239"/>
      <c r="C366" s="249"/>
      <c r="D366" s="249"/>
      <c r="E366" s="249"/>
      <c r="F366" s="265"/>
      <c r="G366" s="257" t="str">
        <f t="shared" si="24"/>
        <v>YYENE1b</v>
      </c>
      <c r="H366" s="368">
        <v>1</v>
      </c>
      <c r="I366" s="368">
        <v>1</v>
      </c>
      <c r="J366" s="368">
        <v>1</v>
      </c>
      <c r="K366" s="368">
        <v>0</v>
      </c>
      <c r="L366" s="368">
        <v>1</v>
      </c>
      <c r="M366" s="368">
        <v>1</v>
      </c>
      <c r="N366" s="368">
        <v>1</v>
      </c>
      <c r="O366" s="368">
        <v>0</v>
      </c>
      <c r="P366" s="368">
        <v>1</v>
      </c>
      <c r="Q366" s="368">
        <v>1</v>
      </c>
      <c r="R366" s="368">
        <v>1</v>
      </c>
      <c r="S366" s="368">
        <v>0</v>
      </c>
      <c r="T366" s="368">
        <v>1</v>
      </c>
      <c r="U366" s="368">
        <v>1</v>
      </c>
      <c r="V366" s="368">
        <v>1</v>
      </c>
      <c r="W366" s="368">
        <v>0</v>
      </c>
      <c r="X366" s="368">
        <v>1</v>
      </c>
      <c r="Y366" s="368">
        <v>1</v>
      </c>
      <c r="Z366" s="368">
        <v>1</v>
      </c>
      <c r="AA366" s="368">
        <v>0</v>
      </c>
      <c r="AB366" s="368">
        <v>1</v>
      </c>
      <c r="AC366" s="368">
        <v>1</v>
      </c>
      <c r="AD366" s="368">
        <v>1</v>
      </c>
      <c r="AE366" s="368">
        <v>0</v>
      </c>
      <c r="AF366" s="368">
        <v>1</v>
      </c>
      <c r="AG366" s="368">
        <v>1</v>
      </c>
      <c r="AH366" s="368">
        <v>1</v>
      </c>
      <c r="AI366" s="368">
        <v>0</v>
      </c>
      <c r="AJ366" s="368">
        <v>1</v>
      </c>
      <c r="AK366" s="368">
        <v>1</v>
      </c>
      <c r="AL366" s="368">
        <v>1</v>
      </c>
      <c r="AM366" s="368">
        <v>0</v>
      </c>
      <c r="AN366" s="368">
        <v>1</v>
      </c>
      <c r="AO366" s="368">
        <v>1</v>
      </c>
      <c r="AP366" s="368">
        <v>1</v>
      </c>
      <c r="AQ366" s="368">
        <v>0</v>
      </c>
      <c r="AR366" s="368">
        <v>1</v>
      </c>
      <c r="AS366" s="368">
        <v>1</v>
      </c>
      <c r="AT366" s="368">
        <v>1</v>
      </c>
      <c r="AU366" s="36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4.5" outlineLevel="1" x14ac:dyDescent="0.35">
      <c r="A367" s="238"/>
      <c r="B367" s="239"/>
      <c r="C367" s="249"/>
      <c r="D367" s="249"/>
      <c r="E367" s="249"/>
      <c r="F367" s="257"/>
      <c r="G367" s="257" t="str">
        <f t="shared" si="24"/>
        <v>AAAAAz</v>
      </c>
      <c r="H367" s="368">
        <v>1</v>
      </c>
      <c r="I367" s="368">
        <v>1</v>
      </c>
      <c r="J367" s="368">
        <v>0</v>
      </c>
      <c r="K367" s="368">
        <v>1</v>
      </c>
      <c r="L367" s="368">
        <v>1</v>
      </c>
      <c r="M367" s="368">
        <v>1</v>
      </c>
      <c r="N367" s="368">
        <v>0</v>
      </c>
      <c r="O367" s="368">
        <v>1</v>
      </c>
      <c r="P367" s="368">
        <v>1</v>
      </c>
      <c r="Q367" s="368">
        <v>1</v>
      </c>
      <c r="R367" s="368">
        <v>0</v>
      </c>
      <c r="S367" s="368">
        <v>1</v>
      </c>
      <c r="T367" s="368">
        <v>1</v>
      </c>
      <c r="U367" s="368">
        <v>1</v>
      </c>
      <c r="V367" s="368">
        <v>0</v>
      </c>
      <c r="W367" s="368">
        <v>1</v>
      </c>
      <c r="X367" s="368">
        <v>1</v>
      </c>
      <c r="Y367" s="368">
        <v>1</v>
      </c>
      <c r="Z367" s="368">
        <v>0</v>
      </c>
      <c r="AA367" s="368">
        <v>1</v>
      </c>
      <c r="AB367" s="368">
        <v>1</v>
      </c>
      <c r="AC367" s="368">
        <v>1</v>
      </c>
      <c r="AD367" s="368">
        <v>0</v>
      </c>
      <c r="AE367" s="368">
        <v>1</v>
      </c>
      <c r="AF367" s="368">
        <v>1</v>
      </c>
      <c r="AG367" s="368">
        <v>1</v>
      </c>
      <c r="AH367" s="368">
        <v>0</v>
      </c>
      <c r="AI367" s="368">
        <v>1</v>
      </c>
      <c r="AJ367" s="368">
        <v>1</v>
      </c>
      <c r="AK367" s="368">
        <v>1</v>
      </c>
      <c r="AL367" s="368">
        <v>0</v>
      </c>
      <c r="AM367" s="368">
        <v>1</v>
      </c>
      <c r="AN367" s="368">
        <v>1</v>
      </c>
      <c r="AO367" s="368">
        <v>1</v>
      </c>
      <c r="AP367" s="368">
        <v>0</v>
      </c>
      <c r="AQ367" s="368">
        <v>1</v>
      </c>
      <c r="AR367" s="368">
        <v>1</v>
      </c>
      <c r="AS367" s="368">
        <v>1</v>
      </c>
      <c r="AT367" s="368">
        <v>0</v>
      </c>
      <c r="AU367" s="368">
        <v>1</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4.5" outlineLevel="1" x14ac:dyDescent="0.35">
      <c r="A368" s="238"/>
      <c r="B368" s="239"/>
      <c r="C368" s="249"/>
      <c r="D368" s="249"/>
      <c r="E368" s="249"/>
      <c r="F368" s="257"/>
      <c r="G368" s="257" t="str">
        <f t="shared" si="24"/>
        <v>AAAANw</v>
      </c>
      <c r="H368" s="368">
        <v>1</v>
      </c>
      <c r="I368" s="368">
        <v>1</v>
      </c>
      <c r="J368" s="368">
        <v>1</v>
      </c>
      <c r="K368" s="368">
        <v>0</v>
      </c>
      <c r="L368" s="368">
        <v>1</v>
      </c>
      <c r="M368" s="368">
        <v>1</v>
      </c>
      <c r="N368" s="368">
        <v>1</v>
      </c>
      <c r="O368" s="368">
        <v>0</v>
      </c>
      <c r="P368" s="368">
        <v>1</v>
      </c>
      <c r="Q368" s="368">
        <v>1</v>
      </c>
      <c r="R368" s="368">
        <v>1</v>
      </c>
      <c r="S368" s="368">
        <v>0</v>
      </c>
      <c r="T368" s="368">
        <v>1</v>
      </c>
      <c r="U368" s="368">
        <v>1</v>
      </c>
      <c r="V368" s="368">
        <v>1</v>
      </c>
      <c r="W368" s="368">
        <v>0</v>
      </c>
      <c r="X368" s="368">
        <v>1</v>
      </c>
      <c r="Y368" s="368">
        <v>1</v>
      </c>
      <c r="Z368" s="368">
        <v>1</v>
      </c>
      <c r="AA368" s="368">
        <v>0</v>
      </c>
      <c r="AB368" s="368">
        <v>1</v>
      </c>
      <c r="AC368" s="368">
        <v>1</v>
      </c>
      <c r="AD368" s="368">
        <v>1</v>
      </c>
      <c r="AE368" s="368">
        <v>0</v>
      </c>
      <c r="AF368" s="368">
        <v>1</v>
      </c>
      <c r="AG368" s="368">
        <v>1</v>
      </c>
      <c r="AH368" s="368">
        <v>1</v>
      </c>
      <c r="AI368" s="368">
        <v>0</v>
      </c>
      <c r="AJ368" s="368">
        <v>1</v>
      </c>
      <c r="AK368" s="368">
        <v>1</v>
      </c>
      <c r="AL368" s="368">
        <v>1</v>
      </c>
      <c r="AM368" s="368">
        <v>0</v>
      </c>
      <c r="AN368" s="368">
        <v>1</v>
      </c>
      <c r="AO368" s="368">
        <v>1</v>
      </c>
      <c r="AP368" s="368">
        <v>1</v>
      </c>
      <c r="AQ368" s="368">
        <v>0</v>
      </c>
      <c r="AR368" s="368">
        <v>1</v>
      </c>
      <c r="AS368" s="368">
        <v>1</v>
      </c>
      <c r="AT368" s="368">
        <v>1</v>
      </c>
      <c r="AU368" s="36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4.5" outlineLevel="1" x14ac:dyDescent="0.35">
      <c r="A369" s="238"/>
      <c r="B369" s="239"/>
      <c r="C369" s="249"/>
      <c r="D369" s="249"/>
      <c r="E369" s="249"/>
      <c r="F369" s="257"/>
      <c r="G369" s="257" t="str">
        <f t="shared" si="24"/>
        <v>AAANE1b</v>
      </c>
      <c r="H369" s="368">
        <v>1</v>
      </c>
      <c r="I369" s="368">
        <v>1</v>
      </c>
      <c r="J369" s="368">
        <v>1</v>
      </c>
      <c r="K369" s="368">
        <v>0</v>
      </c>
      <c r="L369" s="368">
        <v>1</v>
      </c>
      <c r="M369" s="368">
        <v>1</v>
      </c>
      <c r="N369" s="368">
        <v>1</v>
      </c>
      <c r="O369" s="368">
        <v>0</v>
      </c>
      <c r="P369" s="368">
        <v>1</v>
      </c>
      <c r="Q369" s="368">
        <v>1</v>
      </c>
      <c r="R369" s="368">
        <v>1</v>
      </c>
      <c r="S369" s="368">
        <v>0</v>
      </c>
      <c r="T369" s="368">
        <v>1</v>
      </c>
      <c r="U369" s="368">
        <v>1</v>
      </c>
      <c r="V369" s="368">
        <v>1</v>
      </c>
      <c r="W369" s="368">
        <v>0</v>
      </c>
      <c r="X369" s="368">
        <v>1</v>
      </c>
      <c r="Y369" s="368">
        <v>1</v>
      </c>
      <c r="Z369" s="368">
        <v>1</v>
      </c>
      <c r="AA369" s="368">
        <v>0</v>
      </c>
      <c r="AB369" s="368">
        <v>1</v>
      </c>
      <c r="AC369" s="368">
        <v>1</v>
      </c>
      <c r="AD369" s="368">
        <v>1</v>
      </c>
      <c r="AE369" s="368">
        <v>0</v>
      </c>
      <c r="AF369" s="368">
        <v>1</v>
      </c>
      <c r="AG369" s="368">
        <v>1</v>
      </c>
      <c r="AH369" s="368">
        <v>1</v>
      </c>
      <c r="AI369" s="368">
        <v>0</v>
      </c>
      <c r="AJ369" s="368">
        <v>1</v>
      </c>
      <c r="AK369" s="368">
        <v>1</v>
      </c>
      <c r="AL369" s="368">
        <v>1</v>
      </c>
      <c r="AM369" s="368">
        <v>0</v>
      </c>
      <c r="AN369" s="368">
        <v>1</v>
      </c>
      <c r="AO369" s="368">
        <v>1</v>
      </c>
      <c r="AP369" s="368">
        <v>1</v>
      </c>
      <c r="AQ369" s="368">
        <v>0</v>
      </c>
      <c r="AR369" s="368">
        <v>1</v>
      </c>
      <c r="AS369" s="368">
        <v>1</v>
      </c>
      <c r="AT369" s="368">
        <v>1</v>
      </c>
      <c r="AU369" s="36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5" customFormat="1" ht="14.5" outlineLevel="1" x14ac:dyDescent="0.35">
      <c r="A370" s="238"/>
      <c r="B370" s="239"/>
      <c r="C370" s="249"/>
      <c r="D370" s="249"/>
      <c r="E370" s="249"/>
      <c r="F370" s="257"/>
      <c r="G370" s="257" t="str">
        <f t="shared" si="24"/>
        <v>AANEE1a</v>
      </c>
      <c r="H370" s="368">
        <f t="shared" ref="H370:AU370" si="34">IF(H333&gt;0,1,0)</f>
        <v>0</v>
      </c>
      <c r="I370" s="368">
        <f t="shared" si="34"/>
        <v>0</v>
      </c>
      <c r="J370" s="368">
        <f t="shared" si="34"/>
        <v>0</v>
      </c>
      <c r="K370" s="368">
        <f t="shared" si="34"/>
        <v>0</v>
      </c>
      <c r="L370" s="368">
        <f t="shared" si="34"/>
        <v>0</v>
      </c>
      <c r="M370" s="368">
        <f t="shared" si="34"/>
        <v>0</v>
      </c>
      <c r="N370" s="368">
        <f t="shared" si="34"/>
        <v>0</v>
      </c>
      <c r="O370" s="368">
        <f t="shared" si="34"/>
        <v>0</v>
      </c>
      <c r="P370" s="368">
        <f t="shared" si="34"/>
        <v>0</v>
      </c>
      <c r="Q370" s="368">
        <f t="shared" si="34"/>
        <v>0</v>
      </c>
      <c r="R370" s="368">
        <f t="shared" si="34"/>
        <v>0</v>
      </c>
      <c r="S370" s="368">
        <f t="shared" si="34"/>
        <v>0</v>
      </c>
      <c r="T370" s="368">
        <f t="shared" si="34"/>
        <v>0</v>
      </c>
      <c r="U370" s="368">
        <f t="shared" si="34"/>
        <v>0</v>
      </c>
      <c r="V370" s="368">
        <f t="shared" si="34"/>
        <v>0</v>
      </c>
      <c r="W370" s="368">
        <f t="shared" si="34"/>
        <v>0</v>
      </c>
      <c r="X370" s="368">
        <f t="shared" si="34"/>
        <v>0</v>
      </c>
      <c r="Y370" s="368">
        <f t="shared" si="34"/>
        <v>0</v>
      </c>
      <c r="Z370" s="368">
        <f t="shared" si="34"/>
        <v>0</v>
      </c>
      <c r="AA370" s="368">
        <f t="shared" si="34"/>
        <v>0</v>
      </c>
      <c r="AB370" s="368">
        <f t="shared" si="34"/>
        <v>0</v>
      </c>
      <c r="AC370" s="368">
        <f t="shared" si="34"/>
        <v>0</v>
      </c>
      <c r="AD370" s="368">
        <f t="shared" si="34"/>
        <v>0</v>
      </c>
      <c r="AE370" s="368">
        <f t="shared" si="34"/>
        <v>0</v>
      </c>
      <c r="AF370" s="368">
        <f t="shared" si="34"/>
        <v>0</v>
      </c>
      <c r="AG370" s="368">
        <f t="shared" si="34"/>
        <v>0</v>
      </c>
      <c r="AH370" s="368">
        <f t="shared" si="34"/>
        <v>0</v>
      </c>
      <c r="AI370" s="368">
        <f t="shared" si="34"/>
        <v>0</v>
      </c>
      <c r="AJ370" s="368">
        <f t="shared" si="34"/>
        <v>0</v>
      </c>
      <c r="AK370" s="368">
        <f t="shared" si="34"/>
        <v>0</v>
      </c>
      <c r="AL370" s="368">
        <f t="shared" si="34"/>
        <v>0</v>
      </c>
      <c r="AM370" s="368">
        <f t="shared" si="34"/>
        <v>0</v>
      </c>
      <c r="AN370" s="368">
        <f t="shared" si="34"/>
        <v>0</v>
      </c>
      <c r="AO370" s="368">
        <f t="shared" si="34"/>
        <v>0</v>
      </c>
      <c r="AP370" s="368">
        <f t="shared" si="34"/>
        <v>0</v>
      </c>
      <c r="AQ370" s="368">
        <f t="shared" si="34"/>
        <v>0</v>
      </c>
      <c r="AR370" s="368">
        <f t="shared" si="34"/>
        <v>0</v>
      </c>
      <c r="AS370" s="368">
        <f t="shared" si="34"/>
        <v>0</v>
      </c>
      <c r="AT370" s="368">
        <f t="shared" si="34"/>
        <v>0</v>
      </c>
      <c r="AU370" s="368">
        <f t="shared" si="34"/>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4.5" outlineLevel="1" x14ac:dyDescent="0.35">
      <c r="A371" s="238"/>
      <c r="B371" s="239"/>
      <c r="C371" s="249"/>
      <c r="D371" s="249"/>
      <c r="E371" s="249"/>
      <c r="F371" s="257"/>
      <c r="G371" s="257" t="str">
        <f t="shared" si="24"/>
        <v>AYEEAa</v>
      </c>
      <c r="H371" s="368">
        <f t="shared" ref="H371:AU371" si="35">IF(H334&gt;0,1,0)</f>
        <v>0</v>
      </c>
      <c r="I371" s="368">
        <f t="shared" si="35"/>
        <v>0</v>
      </c>
      <c r="J371" s="368">
        <f t="shared" si="35"/>
        <v>0</v>
      </c>
      <c r="K371" s="368">
        <f t="shared" si="35"/>
        <v>0</v>
      </c>
      <c r="L371" s="368">
        <f t="shared" si="35"/>
        <v>0</v>
      </c>
      <c r="M371" s="368">
        <f t="shared" si="35"/>
        <v>0</v>
      </c>
      <c r="N371" s="368">
        <f t="shared" si="35"/>
        <v>0</v>
      </c>
      <c r="O371" s="368">
        <f t="shared" si="35"/>
        <v>0</v>
      </c>
      <c r="P371" s="368">
        <f t="shared" si="35"/>
        <v>0</v>
      </c>
      <c r="Q371" s="368">
        <f t="shared" si="35"/>
        <v>0</v>
      </c>
      <c r="R371" s="368">
        <f t="shared" si="35"/>
        <v>0</v>
      </c>
      <c r="S371" s="368">
        <f t="shared" si="35"/>
        <v>0</v>
      </c>
      <c r="T371" s="368">
        <f t="shared" si="35"/>
        <v>0</v>
      </c>
      <c r="U371" s="368">
        <f t="shared" si="35"/>
        <v>0</v>
      </c>
      <c r="V371" s="368">
        <f t="shared" si="35"/>
        <v>0</v>
      </c>
      <c r="W371" s="368">
        <f t="shared" si="35"/>
        <v>0</v>
      </c>
      <c r="X371" s="368">
        <f t="shared" si="35"/>
        <v>0</v>
      </c>
      <c r="Y371" s="368">
        <f t="shared" si="35"/>
        <v>0</v>
      </c>
      <c r="Z371" s="368">
        <f t="shared" si="35"/>
        <v>0</v>
      </c>
      <c r="AA371" s="368">
        <f t="shared" si="35"/>
        <v>0</v>
      </c>
      <c r="AB371" s="368">
        <f t="shared" si="35"/>
        <v>0</v>
      </c>
      <c r="AC371" s="368">
        <f t="shared" si="35"/>
        <v>0</v>
      </c>
      <c r="AD371" s="368">
        <f t="shared" si="35"/>
        <v>0</v>
      </c>
      <c r="AE371" s="368">
        <f t="shared" si="35"/>
        <v>0</v>
      </c>
      <c r="AF371" s="368">
        <f t="shared" si="35"/>
        <v>0</v>
      </c>
      <c r="AG371" s="368">
        <f t="shared" si="35"/>
        <v>0</v>
      </c>
      <c r="AH371" s="368">
        <f t="shared" si="35"/>
        <v>0</v>
      </c>
      <c r="AI371" s="368">
        <f t="shared" si="35"/>
        <v>0</v>
      </c>
      <c r="AJ371" s="368">
        <f t="shared" si="35"/>
        <v>0</v>
      </c>
      <c r="AK371" s="368">
        <f t="shared" si="35"/>
        <v>0</v>
      </c>
      <c r="AL371" s="368">
        <f t="shared" si="35"/>
        <v>0</v>
      </c>
      <c r="AM371" s="368">
        <f t="shared" si="35"/>
        <v>0</v>
      </c>
      <c r="AN371" s="368">
        <f t="shared" si="35"/>
        <v>0</v>
      </c>
      <c r="AO371" s="368">
        <f t="shared" si="35"/>
        <v>0</v>
      </c>
      <c r="AP371" s="368">
        <f t="shared" si="35"/>
        <v>0</v>
      </c>
      <c r="AQ371" s="368">
        <f t="shared" si="35"/>
        <v>0</v>
      </c>
      <c r="AR371" s="368">
        <f t="shared" si="35"/>
        <v>0</v>
      </c>
      <c r="AS371" s="368">
        <f t="shared" si="35"/>
        <v>0</v>
      </c>
      <c r="AT371" s="368">
        <f t="shared" si="35"/>
        <v>0</v>
      </c>
      <c r="AU371" s="368">
        <f t="shared" si="35"/>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4.5" outlineLevel="1" x14ac:dyDescent="0.35">
      <c r="A372" s="238"/>
      <c r="B372" s="239"/>
      <c r="C372" s="249"/>
      <c r="D372" s="249"/>
      <c r="E372" s="249"/>
      <c r="F372" s="257"/>
      <c r="G372" s="257" t="str">
        <f t="shared" si="24"/>
        <v>YYEAAa</v>
      </c>
      <c r="H372" s="368">
        <f t="shared" ref="H372:AU372" si="36">IF(H335&gt;0,1,0)</f>
        <v>0</v>
      </c>
      <c r="I372" s="368">
        <f t="shared" si="36"/>
        <v>0</v>
      </c>
      <c r="J372" s="368">
        <f t="shared" si="36"/>
        <v>0</v>
      </c>
      <c r="K372" s="368">
        <f t="shared" si="36"/>
        <v>0</v>
      </c>
      <c r="L372" s="368">
        <f t="shared" si="36"/>
        <v>0</v>
      </c>
      <c r="M372" s="368">
        <f t="shared" si="36"/>
        <v>0</v>
      </c>
      <c r="N372" s="368">
        <f t="shared" si="36"/>
        <v>0</v>
      </c>
      <c r="O372" s="368">
        <f t="shared" si="36"/>
        <v>0</v>
      </c>
      <c r="P372" s="368">
        <f t="shared" si="36"/>
        <v>0</v>
      </c>
      <c r="Q372" s="368">
        <f t="shared" si="36"/>
        <v>0</v>
      </c>
      <c r="R372" s="368">
        <f t="shared" si="36"/>
        <v>0</v>
      </c>
      <c r="S372" s="368">
        <f t="shared" si="36"/>
        <v>0</v>
      </c>
      <c r="T372" s="368">
        <f t="shared" si="36"/>
        <v>0</v>
      </c>
      <c r="U372" s="368">
        <f t="shared" si="36"/>
        <v>0</v>
      </c>
      <c r="V372" s="368">
        <f t="shared" si="36"/>
        <v>0</v>
      </c>
      <c r="W372" s="368">
        <f t="shared" si="36"/>
        <v>0</v>
      </c>
      <c r="X372" s="368">
        <f t="shared" si="36"/>
        <v>0</v>
      </c>
      <c r="Y372" s="368">
        <f t="shared" si="36"/>
        <v>0</v>
      </c>
      <c r="Z372" s="368">
        <f t="shared" si="36"/>
        <v>0</v>
      </c>
      <c r="AA372" s="368">
        <f t="shared" si="36"/>
        <v>0</v>
      </c>
      <c r="AB372" s="368">
        <f t="shared" si="36"/>
        <v>0</v>
      </c>
      <c r="AC372" s="368">
        <f t="shared" si="36"/>
        <v>0</v>
      </c>
      <c r="AD372" s="368">
        <f t="shared" si="36"/>
        <v>0</v>
      </c>
      <c r="AE372" s="368">
        <f t="shared" si="36"/>
        <v>0</v>
      </c>
      <c r="AF372" s="368">
        <f t="shared" si="36"/>
        <v>0</v>
      </c>
      <c r="AG372" s="368">
        <f t="shared" si="36"/>
        <v>0</v>
      </c>
      <c r="AH372" s="368">
        <f t="shared" si="36"/>
        <v>0</v>
      </c>
      <c r="AI372" s="368">
        <f t="shared" si="36"/>
        <v>0</v>
      </c>
      <c r="AJ372" s="368">
        <f t="shared" si="36"/>
        <v>0</v>
      </c>
      <c r="AK372" s="368">
        <f t="shared" si="36"/>
        <v>0</v>
      </c>
      <c r="AL372" s="368">
        <f t="shared" si="36"/>
        <v>0</v>
      </c>
      <c r="AM372" s="368">
        <f t="shared" si="36"/>
        <v>0</v>
      </c>
      <c r="AN372" s="368">
        <f t="shared" si="36"/>
        <v>0</v>
      </c>
      <c r="AO372" s="368">
        <f t="shared" si="36"/>
        <v>0</v>
      </c>
      <c r="AP372" s="368">
        <f t="shared" si="36"/>
        <v>0</v>
      </c>
      <c r="AQ372" s="368">
        <f t="shared" si="36"/>
        <v>0</v>
      </c>
      <c r="AR372" s="368">
        <f t="shared" si="36"/>
        <v>0</v>
      </c>
      <c r="AS372" s="368">
        <f t="shared" si="36"/>
        <v>0</v>
      </c>
      <c r="AT372" s="368">
        <f t="shared" si="36"/>
        <v>0</v>
      </c>
      <c r="AU372" s="368">
        <f t="shared" si="36"/>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4.5" outlineLevel="1" x14ac:dyDescent="0.35">
      <c r="A373" s="238"/>
      <c r="B373" s="239"/>
      <c r="C373" s="249"/>
      <c r="D373" s="249"/>
      <c r="E373" s="249"/>
      <c r="F373" s="257"/>
      <c r="G373" s="257" t="str">
        <f t="shared" si="24"/>
        <v>YYAAAa</v>
      </c>
      <c r="H373" s="368">
        <f t="shared" ref="H373:AU373" si="37">IF(H336&gt;0,1,0)</f>
        <v>0</v>
      </c>
      <c r="I373" s="368">
        <f t="shared" si="37"/>
        <v>0</v>
      </c>
      <c r="J373" s="368">
        <f t="shared" si="37"/>
        <v>0</v>
      </c>
      <c r="K373" s="368">
        <f t="shared" si="37"/>
        <v>0</v>
      </c>
      <c r="L373" s="368">
        <f t="shared" si="37"/>
        <v>0</v>
      </c>
      <c r="M373" s="368">
        <f t="shared" si="37"/>
        <v>0</v>
      </c>
      <c r="N373" s="368">
        <f t="shared" si="37"/>
        <v>0</v>
      </c>
      <c r="O373" s="368">
        <f t="shared" si="37"/>
        <v>0</v>
      </c>
      <c r="P373" s="368">
        <f t="shared" si="37"/>
        <v>0</v>
      </c>
      <c r="Q373" s="368">
        <f t="shared" si="37"/>
        <v>0</v>
      </c>
      <c r="R373" s="368">
        <f t="shared" si="37"/>
        <v>0</v>
      </c>
      <c r="S373" s="368">
        <f t="shared" si="37"/>
        <v>0</v>
      </c>
      <c r="T373" s="368">
        <f t="shared" si="37"/>
        <v>0</v>
      </c>
      <c r="U373" s="368">
        <f t="shared" si="37"/>
        <v>0</v>
      </c>
      <c r="V373" s="368">
        <f t="shared" si="37"/>
        <v>0</v>
      </c>
      <c r="W373" s="368">
        <f t="shared" si="37"/>
        <v>0</v>
      </c>
      <c r="X373" s="368">
        <f t="shared" si="37"/>
        <v>0</v>
      </c>
      <c r="Y373" s="368">
        <f t="shared" si="37"/>
        <v>0</v>
      </c>
      <c r="Z373" s="368">
        <f t="shared" si="37"/>
        <v>0</v>
      </c>
      <c r="AA373" s="368">
        <f t="shared" si="37"/>
        <v>0</v>
      </c>
      <c r="AB373" s="368">
        <f t="shared" si="37"/>
        <v>0</v>
      </c>
      <c r="AC373" s="368">
        <f t="shared" si="37"/>
        <v>0</v>
      </c>
      <c r="AD373" s="368">
        <f t="shared" si="37"/>
        <v>0</v>
      </c>
      <c r="AE373" s="368">
        <f t="shared" si="37"/>
        <v>0</v>
      </c>
      <c r="AF373" s="368">
        <f t="shared" si="37"/>
        <v>0</v>
      </c>
      <c r="AG373" s="368">
        <f t="shared" si="37"/>
        <v>0</v>
      </c>
      <c r="AH373" s="368">
        <f t="shared" si="37"/>
        <v>0</v>
      </c>
      <c r="AI373" s="368">
        <f t="shared" si="37"/>
        <v>0</v>
      </c>
      <c r="AJ373" s="368">
        <f t="shared" si="37"/>
        <v>0</v>
      </c>
      <c r="AK373" s="368">
        <f t="shared" si="37"/>
        <v>0</v>
      </c>
      <c r="AL373" s="368">
        <f t="shared" si="37"/>
        <v>0</v>
      </c>
      <c r="AM373" s="368">
        <f t="shared" si="37"/>
        <v>0</v>
      </c>
      <c r="AN373" s="368">
        <f t="shared" si="37"/>
        <v>0</v>
      </c>
      <c r="AO373" s="368">
        <f t="shared" si="37"/>
        <v>0</v>
      </c>
      <c r="AP373" s="368">
        <f t="shared" si="37"/>
        <v>0</v>
      </c>
      <c r="AQ373" s="368">
        <f t="shared" si="37"/>
        <v>0</v>
      </c>
      <c r="AR373" s="368">
        <f t="shared" si="37"/>
        <v>0</v>
      </c>
      <c r="AS373" s="368">
        <f t="shared" si="37"/>
        <v>0</v>
      </c>
      <c r="AT373" s="368">
        <f t="shared" si="37"/>
        <v>0</v>
      </c>
      <c r="AU373" s="368">
        <f t="shared" si="37"/>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4.5" outlineLevel="1" x14ac:dyDescent="0.35">
      <c r="A374" s="238"/>
      <c r="B374" s="239"/>
      <c r="C374" s="249"/>
      <c r="D374" s="249"/>
      <c r="E374" s="249"/>
      <c r="F374" s="257"/>
      <c r="G374" s="257" t="str">
        <f t="shared" si="24"/>
        <v>YAAAAa</v>
      </c>
      <c r="H374" s="368">
        <f t="shared" ref="H374:AU374" si="38">IF(H337&gt;0,1,0)</f>
        <v>0</v>
      </c>
      <c r="I374" s="368">
        <f t="shared" si="38"/>
        <v>0</v>
      </c>
      <c r="J374" s="368">
        <f t="shared" si="38"/>
        <v>0</v>
      </c>
      <c r="K374" s="368">
        <f t="shared" si="38"/>
        <v>0</v>
      </c>
      <c r="L374" s="368">
        <f t="shared" si="38"/>
        <v>0</v>
      </c>
      <c r="M374" s="368">
        <f t="shared" si="38"/>
        <v>0</v>
      </c>
      <c r="N374" s="368">
        <f t="shared" si="38"/>
        <v>0</v>
      </c>
      <c r="O374" s="368">
        <f t="shared" si="38"/>
        <v>0</v>
      </c>
      <c r="P374" s="368">
        <f t="shared" si="38"/>
        <v>0</v>
      </c>
      <c r="Q374" s="368">
        <f t="shared" si="38"/>
        <v>0</v>
      </c>
      <c r="R374" s="368">
        <f t="shared" si="38"/>
        <v>0</v>
      </c>
      <c r="S374" s="368">
        <f t="shared" si="38"/>
        <v>0</v>
      </c>
      <c r="T374" s="368">
        <f t="shared" si="38"/>
        <v>0</v>
      </c>
      <c r="U374" s="368">
        <f t="shared" si="38"/>
        <v>0</v>
      </c>
      <c r="V374" s="368">
        <f t="shared" si="38"/>
        <v>0</v>
      </c>
      <c r="W374" s="368">
        <f t="shared" si="38"/>
        <v>0</v>
      </c>
      <c r="X374" s="368">
        <f t="shared" si="38"/>
        <v>0</v>
      </c>
      <c r="Y374" s="368">
        <f t="shared" si="38"/>
        <v>0</v>
      </c>
      <c r="Z374" s="368">
        <f t="shared" si="38"/>
        <v>0</v>
      </c>
      <c r="AA374" s="368">
        <f t="shared" si="38"/>
        <v>0</v>
      </c>
      <c r="AB374" s="368">
        <f t="shared" si="38"/>
        <v>0</v>
      </c>
      <c r="AC374" s="368">
        <f t="shared" si="38"/>
        <v>0</v>
      </c>
      <c r="AD374" s="368">
        <f t="shared" si="38"/>
        <v>0</v>
      </c>
      <c r="AE374" s="368">
        <f t="shared" si="38"/>
        <v>0</v>
      </c>
      <c r="AF374" s="368">
        <f t="shared" si="38"/>
        <v>0</v>
      </c>
      <c r="AG374" s="368">
        <f t="shared" si="38"/>
        <v>0</v>
      </c>
      <c r="AH374" s="368">
        <f t="shared" si="38"/>
        <v>0</v>
      </c>
      <c r="AI374" s="368">
        <f t="shared" si="38"/>
        <v>0</v>
      </c>
      <c r="AJ374" s="368">
        <f t="shared" si="38"/>
        <v>0</v>
      </c>
      <c r="AK374" s="368">
        <f t="shared" si="38"/>
        <v>0</v>
      </c>
      <c r="AL374" s="368">
        <f t="shared" si="38"/>
        <v>0</v>
      </c>
      <c r="AM374" s="368">
        <f t="shared" si="38"/>
        <v>0</v>
      </c>
      <c r="AN374" s="368">
        <f t="shared" si="38"/>
        <v>0</v>
      </c>
      <c r="AO374" s="368">
        <f t="shared" si="38"/>
        <v>0</v>
      </c>
      <c r="AP374" s="368">
        <f t="shared" si="38"/>
        <v>0</v>
      </c>
      <c r="AQ374" s="368">
        <f t="shared" si="38"/>
        <v>0</v>
      </c>
      <c r="AR374" s="368">
        <f t="shared" si="38"/>
        <v>0</v>
      </c>
      <c r="AS374" s="368">
        <f t="shared" si="38"/>
        <v>0</v>
      </c>
      <c r="AT374" s="368">
        <f t="shared" si="38"/>
        <v>0</v>
      </c>
      <c r="AU374" s="368">
        <f t="shared" si="3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4.5" outlineLevel="1" x14ac:dyDescent="0.35">
      <c r="A375" s="238"/>
      <c r="B375" s="239"/>
      <c r="C375" s="249"/>
      <c r="D375" s="249"/>
      <c r="E375" s="249"/>
      <c r="F375" s="257"/>
      <c r="G375" s="257" t="str">
        <f t="shared" si="24"/>
        <v>YYENE1l</v>
      </c>
      <c r="H375" s="368">
        <f t="shared" ref="H375:AU375" si="39">IF(H338&gt;0,1,0)</f>
        <v>0</v>
      </c>
      <c r="I375" s="368">
        <f t="shared" si="39"/>
        <v>0</v>
      </c>
      <c r="J375" s="368">
        <f t="shared" si="39"/>
        <v>0</v>
      </c>
      <c r="K375" s="368">
        <f t="shared" si="39"/>
        <v>0</v>
      </c>
      <c r="L375" s="368">
        <f t="shared" si="39"/>
        <v>0</v>
      </c>
      <c r="M375" s="368">
        <f t="shared" si="39"/>
        <v>0</v>
      </c>
      <c r="N375" s="368">
        <f t="shared" si="39"/>
        <v>0</v>
      </c>
      <c r="O375" s="368">
        <f t="shared" si="39"/>
        <v>0</v>
      </c>
      <c r="P375" s="368">
        <f t="shared" si="39"/>
        <v>0</v>
      </c>
      <c r="Q375" s="368">
        <f t="shared" si="39"/>
        <v>0</v>
      </c>
      <c r="R375" s="368">
        <f t="shared" si="39"/>
        <v>0</v>
      </c>
      <c r="S375" s="368">
        <f t="shared" si="39"/>
        <v>0</v>
      </c>
      <c r="T375" s="368">
        <f t="shared" si="39"/>
        <v>0</v>
      </c>
      <c r="U375" s="368">
        <f t="shared" si="39"/>
        <v>0</v>
      </c>
      <c r="V375" s="368">
        <f t="shared" si="39"/>
        <v>0</v>
      </c>
      <c r="W375" s="368">
        <f t="shared" si="39"/>
        <v>0</v>
      </c>
      <c r="X375" s="368">
        <f t="shared" si="39"/>
        <v>0</v>
      </c>
      <c r="Y375" s="368">
        <f t="shared" si="39"/>
        <v>0</v>
      </c>
      <c r="Z375" s="368">
        <f t="shared" si="39"/>
        <v>0</v>
      </c>
      <c r="AA375" s="368">
        <f t="shared" si="39"/>
        <v>0</v>
      </c>
      <c r="AB375" s="368">
        <f t="shared" si="39"/>
        <v>0</v>
      </c>
      <c r="AC375" s="368">
        <f t="shared" si="39"/>
        <v>0</v>
      </c>
      <c r="AD375" s="368">
        <f t="shared" si="39"/>
        <v>0</v>
      </c>
      <c r="AE375" s="368">
        <f t="shared" si="39"/>
        <v>0</v>
      </c>
      <c r="AF375" s="368">
        <f t="shared" si="39"/>
        <v>0</v>
      </c>
      <c r="AG375" s="368">
        <f t="shared" si="39"/>
        <v>0</v>
      </c>
      <c r="AH375" s="368">
        <f t="shared" si="39"/>
        <v>0</v>
      </c>
      <c r="AI375" s="368">
        <f t="shared" si="39"/>
        <v>0</v>
      </c>
      <c r="AJ375" s="368">
        <f t="shared" si="39"/>
        <v>0</v>
      </c>
      <c r="AK375" s="368">
        <f t="shared" si="39"/>
        <v>0</v>
      </c>
      <c r="AL375" s="368">
        <f t="shared" si="39"/>
        <v>0</v>
      </c>
      <c r="AM375" s="368">
        <f t="shared" si="39"/>
        <v>0</v>
      </c>
      <c r="AN375" s="368">
        <f t="shared" si="39"/>
        <v>0</v>
      </c>
      <c r="AO375" s="368">
        <f t="shared" si="39"/>
        <v>0</v>
      </c>
      <c r="AP375" s="368">
        <f t="shared" si="39"/>
        <v>0</v>
      </c>
      <c r="AQ375" s="368">
        <f t="shared" si="39"/>
        <v>0</v>
      </c>
      <c r="AR375" s="368">
        <f t="shared" si="39"/>
        <v>0</v>
      </c>
      <c r="AS375" s="368">
        <f t="shared" si="39"/>
        <v>0</v>
      </c>
      <c r="AT375" s="368">
        <f t="shared" si="39"/>
        <v>0</v>
      </c>
      <c r="AU375" s="368">
        <f t="shared" si="39"/>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4.5" outlineLevel="1" x14ac:dyDescent="0.35">
      <c r="A376" s="238"/>
      <c r="B376" s="239"/>
      <c r="C376" s="249"/>
      <c r="D376" s="249"/>
      <c r="E376" s="249"/>
      <c r="F376" s="257"/>
      <c r="G376" s="257" t="str">
        <f t="shared" si="24"/>
        <v>YYPENw</v>
      </c>
      <c r="H376" s="368">
        <f t="shared" ref="H376:AU376" si="40">IF(H339&gt;0,1,0)</f>
        <v>0</v>
      </c>
      <c r="I376" s="368">
        <f t="shared" si="40"/>
        <v>0</v>
      </c>
      <c r="J376" s="368">
        <f t="shared" si="40"/>
        <v>0</v>
      </c>
      <c r="K376" s="368">
        <f t="shared" si="40"/>
        <v>0</v>
      </c>
      <c r="L376" s="368">
        <f t="shared" si="40"/>
        <v>0</v>
      </c>
      <c r="M376" s="368">
        <f t="shared" si="40"/>
        <v>0</v>
      </c>
      <c r="N376" s="368">
        <f t="shared" si="40"/>
        <v>0</v>
      </c>
      <c r="O376" s="368">
        <f t="shared" si="40"/>
        <v>0</v>
      </c>
      <c r="P376" s="368">
        <f t="shared" si="40"/>
        <v>0</v>
      </c>
      <c r="Q376" s="368">
        <f t="shared" si="40"/>
        <v>0</v>
      </c>
      <c r="R376" s="368">
        <f t="shared" si="40"/>
        <v>0</v>
      </c>
      <c r="S376" s="368">
        <f t="shared" si="40"/>
        <v>0</v>
      </c>
      <c r="T376" s="368">
        <f t="shared" si="40"/>
        <v>0</v>
      </c>
      <c r="U376" s="368">
        <f t="shared" si="40"/>
        <v>0</v>
      </c>
      <c r="V376" s="368">
        <f t="shared" si="40"/>
        <v>0</v>
      </c>
      <c r="W376" s="368">
        <f t="shared" si="40"/>
        <v>0</v>
      </c>
      <c r="X376" s="368">
        <f t="shared" si="40"/>
        <v>0</v>
      </c>
      <c r="Y376" s="368">
        <f t="shared" si="40"/>
        <v>0</v>
      </c>
      <c r="Z376" s="368">
        <f t="shared" si="40"/>
        <v>0</v>
      </c>
      <c r="AA376" s="368">
        <f t="shared" si="40"/>
        <v>0</v>
      </c>
      <c r="AB376" s="368">
        <f t="shared" si="40"/>
        <v>0</v>
      </c>
      <c r="AC376" s="368">
        <f t="shared" si="40"/>
        <v>0</v>
      </c>
      <c r="AD376" s="368">
        <f t="shared" si="40"/>
        <v>0</v>
      </c>
      <c r="AE376" s="368">
        <f t="shared" si="40"/>
        <v>0</v>
      </c>
      <c r="AF376" s="368">
        <f t="shared" si="40"/>
        <v>0</v>
      </c>
      <c r="AG376" s="368">
        <f t="shared" si="40"/>
        <v>0</v>
      </c>
      <c r="AH376" s="368">
        <f t="shared" si="40"/>
        <v>0</v>
      </c>
      <c r="AI376" s="368">
        <f t="shared" si="40"/>
        <v>0</v>
      </c>
      <c r="AJ376" s="368">
        <f t="shared" si="40"/>
        <v>0</v>
      </c>
      <c r="AK376" s="368">
        <f t="shared" si="40"/>
        <v>0</v>
      </c>
      <c r="AL376" s="368">
        <f t="shared" si="40"/>
        <v>0</v>
      </c>
      <c r="AM376" s="368">
        <f t="shared" si="40"/>
        <v>0</v>
      </c>
      <c r="AN376" s="368">
        <f t="shared" si="40"/>
        <v>0</v>
      </c>
      <c r="AO376" s="368">
        <f t="shared" si="40"/>
        <v>0</v>
      </c>
      <c r="AP376" s="368">
        <f t="shared" si="40"/>
        <v>0</v>
      </c>
      <c r="AQ376" s="368">
        <f t="shared" si="40"/>
        <v>0</v>
      </c>
      <c r="AR376" s="368">
        <f t="shared" si="40"/>
        <v>0</v>
      </c>
      <c r="AS376" s="368">
        <f t="shared" si="40"/>
        <v>0</v>
      </c>
      <c r="AT376" s="368">
        <f t="shared" si="40"/>
        <v>0</v>
      </c>
      <c r="AU376" s="368">
        <f t="shared" si="40"/>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4.5" outlineLevel="1" x14ac:dyDescent="0.35">
      <c r="A377" s="238"/>
      <c r="B377" s="239"/>
      <c r="C377" s="249"/>
      <c r="D377" s="249"/>
      <c r="E377" s="249"/>
      <c r="F377" s="257"/>
      <c r="G377" s="257" t="str">
        <f t="shared" si="24"/>
        <v>YYEPE1z</v>
      </c>
      <c r="H377" s="368">
        <f t="shared" ref="H377:AU377" si="41">IF(H340&gt;0,1,0)</f>
        <v>0</v>
      </c>
      <c r="I377" s="368">
        <f t="shared" si="41"/>
        <v>0</v>
      </c>
      <c r="J377" s="368">
        <f t="shared" si="41"/>
        <v>0</v>
      </c>
      <c r="K377" s="368">
        <f t="shared" si="41"/>
        <v>0</v>
      </c>
      <c r="L377" s="368">
        <f t="shared" si="41"/>
        <v>0</v>
      </c>
      <c r="M377" s="368">
        <f t="shared" si="41"/>
        <v>0</v>
      </c>
      <c r="N377" s="368">
        <f t="shared" si="41"/>
        <v>0</v>
      </c>
      <c r="O377" s="368">
        <f t="shared" si="41"/>
        <v>0</v>
      </c>
      <c r="P377" s="368">
        <f t="shared" si="41"/>
        <v>0</v>
      </c>
      <c r="Q377" s="368">
        <f t="shared" si="41"/>
        <v>0</v>
      </c>
      <c r="R377" s="368">
        <f t="shared" si="41"/>
        <v>0</v>
      </c>
      <c r="S377" s="368">
        <f t="shared" si="41"/>
        <v>0</v>
      </c>
      <c r="T377" s="368">
        <f t="shared" si="41"/>
        <v>0</v>
      </c>
      <c r="U377" s="368">
        <f t="shared" si="41"/>
        <v>0</v>
      </c>
      <c r="V377" s="368">
        <f t="shared" si="41"/>
        <v>0</v>
      </c>
      <c r="W377" s="368">
        <f t="shared" si="41"/>
        <v>0</v>
      </c>
      <c r="X377" s="368">
        <f t="shared" si="41"/>
        <v>0</v>
      </c>
      <c r="Y377" s="368">
        <f t="shared" si="41"/>
        <v>0</v>
      </c>
      <c r="Z377" s="368">
        <f t="shared" si="41"/>
        <v>0</v>
      </c>
      <c r="AA377" s="368">
        <f t="shared" si="41"/>
        <v>0</v>
      </c>
      <c r="AB377" s="368">
        <f t="shared" si="41"/>
        <v>0</v>
      </c>
      <c r="AC377" s="368">
        <f t="shared" si="41"/>
        <v>0</v>
      </c>
      <c r="AD377" s="368">
        <f t="shared" si="41"/>
        <v>0</v>
      </c>
      <c r="AE377" s="368">
        <f t="shared" si="41"/>
        <v>0</v>
      </c>
      <c r="AF377" s="368">
        <f t="shared" si="41"/>
        <v>0</v>
      </c>
      <c r="AG377" s="368">
        <f t="shared" si="41"/>
        <v>0</v>
      </c>
      <c r="AH377" s="368">
        <f t="shared" si="41"/>
        <v>0</v>
      </c>
      <c r="AI377" s="368">
        <f t="shared" si="41"/>
        <v>0</v>
      </c>
      <c r="AJ377" s="368">
        <f t="shared" si="41"/>
        <v>0</v>
      </c>
      <c r="AK377" s="368">
        <f t="shared" si="41"/>
        <v>0</v>
      </c>
      <c r="AL377" s="368">
        <f t="shared" si="41"/>
        <v>0</v>
      </c>
      <c r="AM377" s="368">
        <f t="shared" si="41"/>
        <v>0</v>
      </c>
      <c r="AN377" s="368">
        <f t="shared" si="41"/>
        <v>0</v>
      </c>
      <c r="AO377" s="368">
        <f t="shared" si="41"/>
        <v>0</v>
      </c>
      <c r="AP377" s="368">
        <f t="shared" si="41"/>
        <v>0</v>
      </c>
      <c r="AQ377" s="368">
        <f t="shared" si="41"/>
        <v>0</v>
      </c>
      <c r="AR377" s="368">
        <f t="shared" si="41"/>
        <v>0</v>
      </c>
      <c r="AS377" s="368">
        <f t="shared" si="41"/>
        <v>0</v>
      </c>
      <c r="AT377" s="368">
        <f t="shared" si="41"/>
        <v>0</v>
      </c>
      <c r="AU377" s="368">
        <f t="shared" si="41"/>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4.5" outlineLevel="1" x14ac:dyDescent="0.35">
      <c r="A378" s="238"/>
      <c r="B378" s="239"/>
      <c r="C378" s="249"/>
      <c r="D378" s="249"/>
      <c r="E378" s="249"/>
      <c r="F378" s="257"/>
      <c r="G378" s="257" t="str">
        <f t="shared" si="24"/>
        <v>YYNEPw</v>
      </c>
      <c r="H378" s="368">
        <f t="shared" ref="H378:AU378" si="42">IF(H341&gt;0,1,0)</f>
        <v>0</v>
      </c>
      <c r="I378" s="368">
        <f t="shared" si="42"/>
        <v>0</v>
      </c>
      <c r="J378" s="368">
        <f t="shared" si="42"/>
        <v>0</v>
      </c>
      <c r="K378" s="368">
        <f t="shared" si="42"/>
        <v>0</v>
      </c>
      <c r="L378" s="368">
        <f t="shared" si="42"/>
        <v>0</v>
      </c>
      <c r="M378" s="368">
        <f t="shared" si="42"/>
        <v>0</v>
      </c>
      <c r="N378" s="368">
        <f t="shared" si="42"/>
        <v>0</v>
      </c>
      <c r="O378" s="368">
        <f t="shared" si="42"/>
        <v>0</v>
      </c>
      <c r="P378" s="368">
        <f t="shared" si="42"/>
        <v>0</v>
      </c>
      <c r="Q378" s="368">
        <f t="shared" si="42"/>
        <v>0</v>
      </c>
      <c r="R378" s="368">
        <f t="shared" si="42"/>
        <v>0</v>
      </c>
      <c r="S378" s="368">
        <f t="shared" si="42"/>
        <v>0</v>
      </c>
      <c r="T378" s="368">
        <f t="shared" si="42"/>
        <v>0</v>
      </c>
      <c r="U378" s="368">
        <f t="shared" si="42"/>
        <v>0</v>
      </c>
      <c r="V378" s="368">
        <f t="shared" si="42"/>
        <v>0</v>
      </c>
      <c r="W378" s="368">
        <f t="shared" si="42"/>
        <v>0</v>
      </c>
      <c r="X378" s="368">
        <f t="shared" si="42"/>
        <v>0</v>
      </c>
      <c r="Y378" s="368">
        <f t="shared" si="42"/>
        <v>0</v>
      </c>
      <c r="Z378" s="368">
        <f t="shared" si="42"/>
        <v>0</v>
      </c>
      <c r="AA378" s="368">
        <f t="shared" si="42"/>
        <v>0</v>
      </c>
      <c r="AB378" s="368">
        <f t="shared" si="42"/>
        <v>0</v>
      </c>
      <c r="AC378" s="368">
        <f t="shared" si="42"/>
        <v>0</v>
      </c>
      <c r="AD378" s="368">
        <f t="shared" si="42"/>
        <v>0</v>
      </c>
      <c r="AE378" s="368">
        <f t="shared" si="42"/>
        <v>0</v>
      </c>
      <c r="AF378" s="368">
        <f t="shared" si="42"/>
        <v>0</v>
      </c>
      <c r="AG378" s="368">
        <f t="shared" si="42"/>
        <v>0</v>
      </c>
      <c r="AH378" s="368">
        <f t="shared" si="42"/>
        <v>0</v>
      </c>
      <c r="AI378" s="368">
        <f t="shared" si="42"/>
        <v>0</v>
      </c>
      <c r="AJ378" s="368">
        <f t="shared" si="42"/>
        <v>0</v>
      </c>
      <c r="AK378" s="368">
        <f t="shared" si="42"/>
        <v>0</v>
      </c>
      <c r="AL378" s="368">
        <f t="shared" si="42"/>
        <v>0</v>
      </c>
      <c r="AM378" s="368">
        <f t="shared" si="42"/>
        <v>0</v>
      </c>
      <c r="AN378" s="368">
        <f t="shared" si="42"/>
        <v>0</v>
      </c>
      <c r="AO378" s="368">
        <f t="shared" si="42"/>
        <v>0</v>
      </c>
      <c r="AP378" s="368">
        <f t="shared" si="42"/>
        <v>0</v>
      </c>
      <c r="AQ378" s="368">
        <f t="shared" si="42"/>
        <v>0</v>
      </c>
      <c r="AR378" s="368">
        <f t="shared" si="42"/>
        <v>0</v>
      </c>
      <c r="AS378" s="368">
        <f t="shared" si="42"/>
        <v>0</v>
      </c>
      <c r="AT378" s="368">
        <f t="shared" si="42"/>
        <v>0</v>
      </c>
      <c r="AU378" s="368">
        <f t="shared" si="42"/>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4.5" outlineLevel="1" x14ac:dyDescent="0.35">
      <c r="A379" s="238"/>
      <c r="B379" s="239"/>
      <c r="C379" s="249"/>
      <c r="D379" s="249"/>
      <c r="E379" s="249"/>
      <c r="F379" s="257"/>
      <c r="G379" s="257" t="str">
        <f t="shared" si="24"/>
        <v>AYAAAw</v>
      </c>
      <c r="H379" s="368">
        <f t="shared" ref="H379:AU379" si="43">IF(H342&gt;0,1,0)</f>
        <v>0</v>
      </c>
      <c r="I379" s="368">
        <f t="shared" si="43"/>
        <v>0</v>
      </c>
      <c r="J379" s="368">
        <f t="shared" si="43"/>
        <v>0</v>
      </c>
      <c r="K379" s="368">
        <f t="shared" si="43"/>
        <v>0</v>
      </c>
      <c r="L379" s="368">
        <f t="shared" si="43"/>
        <v>0</v>
      </c>
      <c r="M379" s="368">
        <f t="shared" si="43"/>
        <v>0</v>
      </c>
      <c r="N379" s="368">
        <f t="shared" si="43"/>
        <v>0</v>
      </c>
      <c r="O379" s="368">
        <f t="shared" si="43"/>
        <v>0</v>
      </c>
      <c r="P379" s="368">
        <f t="shared" si="43"/>
        <v>0</v>
      </c>
      <c r="Q379" s="368">
        <f t="shared" si="43"/>
        <v>0</v>
      </c>
      <c r="R379" s="368">
        <f t="shared" si="43"/>
        <v>0</v>
      </c>
      <c r="S379" s="368">
        <f t="shared" si="43"/>
        <v>0</v>
      </c>
      <c r="T379" s="368">
        <f t="shared" si="43"/>
        <v>0</v>
      </c>
      <c r="U379" s="368">
        <f t="shared" si="43"/>
        <v>0</v>
      </c>
      <c r="V379" s="368">
        <f t="shared" si="43"/>
        <v>0</v>
      </c>
      <c r="W379" s="368">
        <f t="shared" si="43"/>
        <v>0</v>
      </c>
      <c r="X379" s="368">
        <f t="shared" si="43"/>
        <v>0</v>
      </c>
      <c r="Y379" s="368">
        <f t="shared" si="43"/>
        <v>0</v>
      </c>
      <c r="Z379" s="368">
        <f t="shared" si="43"/>
        <v>0</v>
      </c>
      <c r="AA379" s="368">
        <f t="shared" si="43"/>
        <v>0</v>
      </c>
      <c r="AB379" s="368">
        <f t="shared" si="43"/>
        <v>0</v>
      </c>
      <c r="AC379" s="368">
        <f t="shared" si="43"/>
        <v>0</v>
      </c>
      <c r="AD379" s="368">
        <f t="shared" si="43"/>
        <v>0</v>
      </c>
      <c r="AE379" s="368">
        <f t="shared" si="43"/>
        <v>0</v>
      </c>
      <c r="AF379" s="368">
        <f t="shared" si="43"/>
        <v>0</v>
      </c>
      <c r="AG379" s="368">
        <f t="shared" si="43"/>
        <v>0</v>
      </c>
      <c r="AH379" s="368">
        <f t="shared" si="43"/>
        <v>0</v>
      </c>
      <c r="AI379" s="368">
        <f t="shared" si="43"/>
        <v>0</v>
      </c>
      <c r="AJ379" s="368">
        <f t="shared" si="43"/>
        <v>0</v>
      </c>
      <c r="AK379" s="368">
        <f t="shared" si="43"/>
        <v>0</v>
      </c>
      <c r="AL379" s="368">
        <f t="shared" si="43"/>
        <v>0</v>
      </c>
      <c r="AM379" s="368">
        <f t="shared" si="43"/>
        <v>0</v>
      </c>
      <c r="AN379" s="368">
        <f t="shared" si="43"/>
        <v>0</v>
      </c>
      <c r="AO379" s="368">
        <f t="shared" si="43"/>
        <v>0</v>
      </c>
      <c r="AP379" s="368">
        <f t="shared" si="43"/>
        <v>0</v>
      </c>
      <c r="AQ379" s="368">
        <f t="shared" si="43"/>
        <v>0</v>
      </c>
      <c r="AR379" s="368">
        <f t="shared" si="43"/>
        <v>0</v>
      </c>
      <c r="AS379" s="368">
        <f t="shared" si="43"/>
        <v>0</v>
      </c>
      <c r="AT379" s="368">
        <f t="shared" si="43"/>
        <v>0</v>
      </c>
      <c r="AU379" s="368">
        <f t="shared" si="43"/>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4.5" outlineLevel="1" x14ac:dyDescent="0.35">
      <c r="A380" s="238"/>
      <c r="B380" s="239"/>
      <c r="C380" s="249"/>
      <c r="D380" s="249"/>
      <c r="E380" s="249"/>
      <c r="F380" s="257"/>
      <c r="G380" s="257" t="str">
        <f t="shared" si="24"/>
        <v>AAEAAa</v>
      </c>
      <c r="H380" s="368">
        <f t="shared" ref="H380:AU380" si="44">IF(H343&gt;0,1,0)</f>
        <v>0</v>
      </c>
      <c r="I380" s="368">
        <f t="shared" si="44"/>
        <v>0</v>
      </c>
      <c r="J380" s="368">
        <f t="shared" si="44"/>
        <v>0</v>
      </c>
      <c r="K380" s="368">
        <f t="shared" si="44"/>
        <v>0</v>
      </c>
      <c r="L380" s="368">
        <f t="shared" si="44"/>
        <v>0</v>
      </c>
      <c r="M380" s="368">
        <f t="shared" si="44"/>
        <v>0</v>
      </c>
      <c r="N380" s="368">
        <f t="shared" si="44"/>
        <v>0</v>
      </c>
      <c r="O380" s="368">
        <f t="shared" si="44"/>
        <v>0</v>
      </c>
      <c r="P380" s="368">
        <f t="shared" si="44"/>
        <v>0</v>
      </c>
      <c r="Q380" s="368">
        <f t="shared" si="44"/>
        <v>0</v>
      </c>
      <c r="R380" s="368">
        <f t="shared" si="44"/>
        <v>0</v>
      </c>
      <c r="S380" s="368">
        <f t="shared" si="44"/>
        <v>0</v>
      </c>
      <c r="T380" s="368">
        <f t="shared" si="44"/>
        <v>0</v>
      </c>
      <c r="U380" s="368">
        <f t="shared" si="44"/>
        <v>0</v>
      </c>
      <c r="V380" s="368">
        <f t="shared" si="44"/>
        <v>0</v>
      </c>
      <c r="W380" s="368">
        <f t="shared" si="44"/>
        <v>0</v>
      </c>
      <c r="X380" s="368">
        <f t="shared" si="44"/>
        <v>0</v>
      </c>
      <c r="Y380" s="368">
        <f t="shared" si="44"/>
        <v>0</v>
      </c>
      <c r="Z380" s="368">
        <f t="shared" si="44"/>
        <v>0</v>
      </c>
      <c r="AA380" s="368">
        <f t="shared" si="44"/>
        <v>0</v>
      </c>
      <c r="AB380" s="368">
        <f t="shared" si="44"/>
        <v>0</v>
      </c>
      <c r="AC380" s="368">
        <f t="shared" si="44"/>
        <v>0</v>
      </c>
      <c r="AD380" s="368">
        <f t="shared" si="44"/>
        <v>0</v>
      </c>
      <c r="AE380" s="368">
        <f t="shared" si="44"/>
        <v>0</v>
      </c>
      <c r="AF380" s="368">
        <f t="shared" si="44"/>
        <v>0</v>
      </c>
      <c r="AG380" s="368">
        <f t="shared" si="44"/>
        <v>0</v>
      </c>
      <c r="AH380" s="368">
        <f t="shared" si="44"/>
        <v>0</v>
      </c>
      <c r="AI380" s="368">
        <f t="shared" si="44"/>
        <v>0</v>
      </c>
      <c r="AJ380" s="368">
        <f t="shared" si="44"/>
        <v>0</v>
      </c>
      <c r="AK380" s="368">
        <f t="shared" si="44"/>
        <v>0</v>
      </c>
      <c r="AL380" s="368">
        <f t="shared" si="44"/>
        <v>0</v>
      </c>
      <c r="AM380" s="368">
        <f t="shared" si="44"/>
        <v>0</v>
      </c>
      <c r="AN380" s="368">
        <f t="shared" si="44"/>
        <v>0</v>
      </c>
      <c r="AO380" s="368">
        <f t="shared" si="44"/>
        <v>0</v>
      </c>
      <c r="AP380" s="368">
        <f t="shared" si="44"/>
        <v>0</v>
      </c>
      <c r="AQ380" s="368">
        <f t="shared" si="44"/>
        <v>0</v>
      </c>
      <c r="AR380" s="368">
        <f t="shared" si="44"/>
        <v>0</v>
      </c>
      <c r="AS380" s="368">
        <f t="shared" si="44"/>
        <v>0</v>
      </c>
      <c r="AT380" s="368">
        <f t="shared" si="44"/>
        <v>0</v>
      </c>
      <c r="AU380" s="368">
        <f t="shared" si="44"/>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4.5" outlineLevel="1" x14ac:dyDescent="0.35">
      <c r="A381" s="238"/>
      <c r="B381" s="239"/>
      <c r="C381" s="249"/>
      <c r="D381" s="249"/>
      <c r="E381" s="249"/>
      <c r="F381" s="257"/>
      <c r="G381" s="257" t="str">
        <f t="shared" si="24"/>
        <v>AAAEAa</v>
      </c>
      <c r="H381" s="368">
        <f t="shared" ref="H381:AU381" si="45">IF(H344&gt;0,1,0)</f>
        <v>0</v>
      </c>
      <c r="I381" s="368">
        <f t="shared" si="45"/>
        <v>0</v>
      </c>
      <c r="J381" s="368">
        <f t="shared" si="45"/>
        <v>0</v>
      </c>
      <c r="K381" s="368">
        <f t="shared" si="45"/>
        <v>0</v>
      </c>
      <c r="L381" s="368">
        <f t="shared" si="45"/>
        <v>0</v>
      </c>
      <c r="M381" s="368">
        <f t="shared" si="45"/>
        <v>0</v>
      </c>
      <c r="N381" s="368">
        <f t="shared" si="45"/>
        <v>0</v>
      </c>
      <c r="O381" s="368">
        <f t="shared" si="45"/>
        <v>0</v>
      </c>
      <c r="P381" s="368">
        <f t="shared" si="45"/>
        <v>0</v>
      </c>
      <c r="Q381" s="368">
        <f t="shared" si="45"/>
        <v>0</v>
      </c>
      <c r="R381" s="368">
        <f t="shared" si="45"/>
        <v>0</v>
      </c>
      <c r="S381" s="368">
        <f t="shared" si="45"/>
        <v>0</v>
      </c>
      <c r="T381" s="368">
        <f t="shared" si="45"/>
        <v>0</v>
      </c>
      <c r="U381" s="368">
        <f t="shared" si="45"/>
        <v>0</v>
      </c>
      <c r="V381" s="368">
        <f t="shared" si="45"/>
        <v>0</v>
      </c>
      <c r="W381" s="368">
        <f t="shared" si="45"/>
        <v>0</v>
      </c>
      <c r="X381" s="368">
        <f t="shared" si="45"/>
        <v>0</v>
      </c>
      <c r="Y381" s="368">
        <f t="shared" si="45"/>
        <v>0</v>
      </c>
      <c r="Z381" s="368">
        <f t="shared" si="45"/>
        <v>0</v>
      </c>
      <c r="AA381" s="368">
        <f t="shared" si="45"/>
        <v>0</v>
      </c>
      <c r="AB381" s="368">
        <f t="shared" si="45"/>
        <v>0</v>
      </c>
      <c r="AC381" s="368">
        <f t="shared" si="45"/>
        <v>0</v>
      </c>
      <c r="AD381" s="368">
        <f t="shared" si="45"/>
        <v>0</v>
      </c>
      <c r="AE381" s="368">
        <f t="shared" si="45"/>
        <v>0</v>
      </c>
      <c r="AF381" s="368">
        <f t="shared" si="45"/>
        <v>0</v>
      </c>
      <c r="AG381" s="368">
        <f t="shared" si="45"/>
        <v>0</v>
      </c>
      <c r="AH381" s="368">
        <f t="shared" si="45"/>
        <v>0</v>
      </c>
      <c r="AI381" s="368">
        <f t="shared" si="45"/>
        <v>0</v>
      </c>
      <c r="AJ381" s="368">
        <f t="shared" si="45"/>
        <v>0</v>
      </c>
      <c r="AK381" s="368">
        <f t="shared" si="45"/>
        <v>0</v>
      </c>
      <c r="AL381" s="368">
        <f t="shared" si="45"/>
        <v>0</v>
      </c>
      <c r="AM381" s="368">
        <f t="shared" si="45"/>
        <v>0</v>
      </c>
      <c r="AN381" s="368">
        <f t="shared" si="45"/>
        <v>0</v>
      </c>
      <c r="AO381" s="368">
        <f t="shared" si="45"/>
        <v>0</v>
      </c>
      <c r="AP381" s="368">
        <f t="shared" si="45"/>
        <v>0</v>
      </c>
      <c r="AQ381" s="368">
        <f t="shared" si="45"/>
        <v>0</v>
      </c>
      <c r="AR381" s="368">
        <f t="shared" si="45"/>
        <v>0</v>
      </c>
      <c r="AS381" s="368">
        <f t="shared" si="45"/>
        <v>0</v>
      </c>
      <c r="AT381" s="368">
        <f t="shared" si="45"/>
        <v>0</v>
      </c>
      <c r="AU381" s="368">
        <f t="shared" si="45"/>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4.5" outlineLevel="1" x14ac:dyDescent="0.35">
      <c r="A382" s="238"/>
      <c r="B382" s="239"/>
      <c r="C382" s="249"/>
      <c r="D382" s="249"/>
      <c r="E382" s="249"/>
      <c r="F382" s="257"/>
      <c r="G382" s="257" t="str">
        <f t="shared" si="24"/>
        <v>YAAAE1a</v>
      </c>
      <c r="H382" s="368">
        <f t="shared" ref="H382:AU382" si="46">IF(H345&gt;0,1,0)</f>
        <v>0</v>
      </c>
      <c r="I382" s="368">
        <f t="shared" si="46"/>
        <v>0</v>
      </c>
      <c r="J382" s="368">
        <f t="shared" si="46"/>
        <v>0</v>
      </c>
      <c r="K382" s="368">
        <f t="shared" si="46"/>
        <v>0</v>
      </c>
      <c r="L382" s="368">
        <f t="shared" si="46"/>
        <v>0</v>
      </c>
      <c r="M382" s="368">
        <f t="shared" si="46"/>
        <v>0</v>
      </c>
      <c r="N382" s="368">
        <f t="shared" si="46"/>
        <v>0</v>
      </c>
      <c r="O382" s="368">
        <f t="shared" si="46"/>
        <v>0</v>
      </c>
      <c r="P382" s="368">
        <f t="shared" si="46"/>
        <v>0</v>
      </c>
      <c r="Q382" s="368">
        <f t="shared" si="46"/>
        <v>0</v>
      </c>
      <c r="R382" s="368">
        <f t="shared" si="46"/>
        <v>0</v>
      </c>
      <c r="S382" s="368">
        <f t="shared" si="46"/>
        <v>0</v>
      </c>
      <c r="T382" s="368">
        <f t="shared" si="46"/>
        <v>0</v>
      </c>
      <c r="U382" s="368">
        <f t="shared" si="46"/>
        <v>0</v>
      </c>
      <c r="V382" s="368">
        <f t="shared" si="46"/>
        <v>0</v>
      </c>
      <c r="W382" s="368">
        <f t="shared" si="46"/>
        <v>0</v>
      </c>
      <c r="X382" s="368">
        <f t="shared" si="46"/>
        <v>0</v>
      </c>
      <c r="Y382" s="368">
        <f t="shared" si="46"/>
        <v>0</v>
      </c>
      <c r="Z382" s="368">
        <f t="shared" si="46"/>
        <v>0</v>
      </c>
      <c r="AA382" s="368">
        <f t="shared" si="46"/>
        <v>0</v>
      </c>
      <c r="AB382" s="368">
        <f t="shared" si="46"/>
        <v>0</v>
      </c>
      <c r="AC382" s="368">
        <f t="shared" si="46"/>
        <v>0</v>
      </c>
      <c r="AD382" s="368">
        <f t="shared" si="46"/>
        <v>0</v>
      </c>
      <c r="AE382" s="368">
        <f t="shared" si="46"/>
        <v>0</v>
      </c>
      <c r="AF382" s="368">
        <f t="shared" si="46"/>
        <v>0</v>
      </c>
      <c r="AG382" s="368">
        <f t="shared" si="46"/>
        <v>0</v>
      </c>
      <c r="AH382" s="368">
        <f t="shared" si="46"/>
        <v>0</v>
      </c>
      <c r="AI382" s="368">
        <f t="shared" si="46"/>
        <v>0</v>
      </c>
      <c r="AJ382" s="368">
        <f t="shared" si="46"/>
        <v>0</v>
      </c>
      <c r="AK382" s="368">
        <f t="shared" si="46"/>
        <v>0</v>
      </c>
      <c r="AL382" s="368">
        <f t="shared" si="46"/>
        <v>0</v>
      </c>
      <c r="AM382" s="368">
        <f t="shared" si="46"/>
        <v>0</v>
      </c>
      <c r="AN382" s="368">
        <f t="shared" si="46"/>
        <v>0</v>
      </c>
      <c r="AO382" s="368">
        <f t="shared" si="46"/>
        <v>0</v>
      </c>
      <c r="AP382" s="368">
        <f t="shared" si="46"/>
        <v>0</v>
      </c>
      <c r="AQ382" s="368">
        <f t="shared" si="46"/>
        <v>0</v>
      </c>
      <c r="AR382" s="368">
        <f t="shared" si="46"/>
        <v>0</v>
      </c>
      <c r="AS382" s="368">
        <f t="shared" si="46"/>
        <v>0</v>
      </c>
      <c r="AT382" s="368">
        <f t="shared" si="46"/>
        <v>0</v>
      </c>
      <c r="AU382" s="368">
        <f t="shared" si="46"/>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4.5" outlineLevel="1" x14ac:dyDescent="0.35">
      <c r="A383" s="238"/>
      <c r="B383" s="239"/>
      <c r="C383" s="249"/>
      <c r="D383" s="249"/>
      <c r="E383" s="249"/>
      <c r="F383" s="257"/>
      <c r="G383" s="257" t="str">
        <f t="shared" si="24"/>
        <v>YAAANw</v>
      </c>
      <c r="H383" s="368">
        <f t="shared" ref="H383:AU383" si="47">IF(H346&gt;0,1,0)</f>
        <v>0</v>
      </c>
      <c r="I383" s="368">
        <f t="shared" si="47"/>
        <v>0</v>
      </c>
      <c r="J383" s="368">
        <f t="shared" si="47"/>
        <v>0</v>
      </c>
      <c r="K383" s="368">
        <f t="shared" si="47"/>
        <v>0</v>
      </c>
      <c r="L383" s="368">
        <f t="shared" si="47"/>
        <v>0</v>
      </c>
      <c r="M383" s="368">
        <f t="shared" si="47"/>
        <v>0</v>
      </c>
      <c r="N383" s="368">
        <f t="shared" si="47"/>
        <v>0</v>
      </c>
      <c r="O383" s="368">
        <f t="shared" si="47"/>
        <v>0</v>
      </c>
      <c r="P383" s="368">
        <f t="shared" si="47"/>
        <v>0</v>
      </c>
      <c r="Q383" s="368">
        <f t="shared" si="47"/>
        <v>0</v>
      </c>
      <c r="R383" s="368">
        <f t="shared" si="47"/>
        <v>0</v>
      </c>
      <c r="S383" s="368">
        <f t="shared" si="47"/>
        <v>0</v>
      </c>
      <c r="T383" s="368">
        <f t="shared" si="47"/>
        <v>0</v>
      </c>
      <c r="U383" s="368">
        <f t="shared" si="47"/>
        <v>0</v>
      </c>
      <c r="V383" s="368">
        <f t="shared" si="47"/>
        <v>0</v>
      </c>
      <c r="W383" s="368">
        <f t="shared" si="47"/>
        <v>0</v>
      </c>
      <c r="X383" s="368">
        <f t="shared" si="47"/>
        <v>0</v>
      </c>
      <c r="Y383" s="368">
        <f t="shared" si="47"/>
        <v>0</v>
      </c>
      <c r="Z383" s="368">
        <f t="shared" si="47"/>
        <v>0</v>
      </c>
      <c r="AA383" s="368">
        <f t="shared" si="47"/>
        <v>0</v>
      </c>
      <c r="AB383" s="368">
        <f t="shared" si="47"/>
        <v>0</v>
      </c>
      <c r="AC383" s="368">
        <f t="shared" si="47"/>
        <v>0</v>
      </c>
      <c r="AD383" s="368">
        <f t="shared" si="47"/>
        <v>0</v>
      </c>
      <c r="AE383" s="368">
        <f t="shared" si="47"/>
        <v>0</v>
      </c>
      <c r="AF383" s="368">
        <f t="shared" si="47"/>
        <v>0</v>
      </c>
      <c r="AG383" s="368">
        <f t="shared" si="47"/>
        <v>0</v>
      </c>
      <c r="AH383" s="368">
        <f t="shared" si="47"/>
        <v>0</v>
      </c>
      <c r="AI383" s="368">
        <f t="shared" si="47"/>
        <v>0</v>
      </c>
      <c r="AJ383" s="368">
        <f t="shared" si="47"/>
        <v>0</v>
      </c>
      <c r="AK383" s="368">
        <f t="shared" si="47"/>
        <v>0</v>
      </c>
      <c r="AL383" s="368">
        <f t="shared" si="47"/>
        <v>0</v>
      </c>
      <c r="AM383" s="368">
        <f t="shared" si="47"/>
        <v>0</v>
      </c>
      <c r="AN383" s="368">
        <f t="shared" si="47"/>
        <v>0</v>
      </c>
      <c r="AO383" s="368">
        <f t="shared" si="47"/>
        <v>0</v>
      </c>
      <c r="AP383" s="368">
        <f t="shared" si="47"/>
        <v>0</v>
      </c>
      <c r="AQ383" s="368">
        <f t="shared" si="47"/>
        <v>0</v>
      </c>
      <c r="AR383" s="368">
        <f t="shared" si="47"/>
        <v>0</v>
      </c>
      <c r="AS383" s="368">
        <f t="shared" si="47"/>
        <v>0</v>
      </c>
      <c r="AT383" s="368">
        <f t="shared" si="47"/>
        <v>0</v>
      </c>
      <c r="AU383" s="368">
        <f t="shared" si="47"/>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4.5" outlineLevel="1" x14ac:dyDescent="0.35">
      <c r="A384" s="238"/>
      <c r="B384" s="239"/>
      <c r="C384" s="249"/>
      <c r="D384" s="249"/>
      <c r="E384" s="249"/>
      <c r="F384" s="257"/>
      <c r="G384" s="257" t="str">
        <f t="shared" si="24"/>
        <v>AYAAAz</v>
      </c>
      <c r="H384" s="368">
        <f t="shared" ref="H384:AU384" si="48">IF(H347&gt;0,1,0)</f>
        <v>0</v>
      </c>
      <c r="I384" s="368">
        <f t="shared" si="48"/>
        <v>0</v>
      </c>
      <c r="J384" s="368">
        <f t="shared" si="48"/>
        <v>0</v>
      </c>
      <c r="K384" s="368">
        <f t="shared" si="48"/>
        <v>0</v>
      </c>
      <c r="L384" s="368">
        <f t="shared" si="48"/>
        <v>0</v>
      </c>
      <c r="M384" s="368">
        <f t="shared" si="48"/>
        <v>0</v>
      </c>
      <c r="N384" s="368">
        <f t="shared" si="48"/>
        <v>0</v>
      </c>
      <c r="O384" s="368">
        <f t="shared" si="48"/>
        <v>0</v>
      </c>
      <c r="P384" s="368">
        <f t="shared" si="48"/>
        <v>0</v>
      </c>
      <c r="Q384" s="368">
        <f t="shared" si="48"/>
        <v>0</v>
      </c>
      <c r="R384" s="368">
        <f t="shared" si="48"/>
        <v>0</v>
      </c>
      <c r="S384" s="368">
        <f t="shared" si="48"/>
        <v>0</v>
      </c>
      <c r="T384" s="368">
        <f t="shared" si="48"/>
        <v>0</v>
      </c>
      <c r="U384" s="368">
        <f t="shared" si="48"/>
        <v>0</v>
      </c>
      <c r="V384" s="368">
        <f t="shared" si="48"/>
        <v>0</v>
      </c>
      <c r="W384" s="368">
        <f t="shared" si="48"/>
        <v>0</v>
      </c>
      <c r="X384" s="368">
        <f t="shared" si="48"/>
        <v>0</v>
      </c>
      <c r="Y384" s="368">
        <f t="shared" si="48"/>
        <v>0</v>
      </c>
      <c r="Z384" s="368">
        <f t="shared" si="48"/>
        <v>0</v>
      </c>
      <c r="AA384" s="368">
        <f t="shared" si="48"/>
        <v>0</v>
      </c>
      <c r="AB384" s="368">
        <f t="shared" si="48"/>
        <v>0</v>
      </c>
      <c r="AC384" s="368">
        <f t="shared" si="48"/>
        <v>0</v>
      </c>
      <c r="AD384" s="368">
        <f t="shared" si="48"/>
        <v>0</v>
      </c>
      <c r="AE384" s="368">
        <f t="shared" si="48"/>
        <v>0</v>
      </c>
      <c r="AF384" s="368">
        <f t="shared" si="48"/>
        <v>0</v>
      </c>
      <c r="AG384" s="368">
        <f t="shared" si="48"/>
        <v>0</v>
      </c>
      <c r="AH384" s="368">
        <f t="shared" si="48"/>
        <v>0</v>
      </c>
      <c r="AI384" s="368">
        <f t="shared" si="48"/>
        <v>0</v>
      </c>
      <c r="AJ384" s="368">
        <f t="shared" si="48"/>
        <v>0</v>
      </c>
      <c r="AK384" s="368">
        <f t="shared" si="48"/>
        <v>0</v>
      </c>
      <c r="AL384" s="368">
        <f t="shared" si="48"/>
        <v>0</v>
      </c>
      <c r="AM384" s="368">
        <f t="shared" si="48"/>
        <v>0</v>
      </c>
      <c r="AN384" s="368">
        <f t="shared" si="48"/>
        <v>0</v>
      </c>
      <c r="AO384" s="368">
        <f t="shared" si="48"/>
        <v>0</v>
      </c>
      <c r="AP384" s="368">
        <f t="shared" si="48"/>
        <v>0</v>
      </c>
      <c r="AQ384" s="368">
        <f t="shared" si="48"/>
        <v>0</v>
      </c>
      <c r="AR384" s="368">
        <f t="shared" si="48"/>
        <v>0</v>
      </c>
      <c r="AS384" s="368">
        <f t="shared" si="48"/>
        <v>0</v>
      </c>
      <c r="AT384" s="368">
        <f t="shared" si="48"/>
        <v>0</v>
      </c>
      <c r="AU384" s="368">
        <f t="shared" si="48"/>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4.5" outlineLevel="1" x14ac:dyDescent="0.35">
      <c r="A385" s="238"/>
      <c r="B385" s="239"/>
      <c r="C385" s="249"/>
      <c r="D385" s="249"/>
      <c r="E385" s="249"/>
      <c r="F385" s="257"/>
      <c r="G385" s="257" t="str">
        <f t="shared" si="24"/>
        <v>AYEAAa</v>
      </c>
      <c r="H385" s="368">
        <f t="shared" ref="H385:AU385" si="49">IF(H348&gt;0,1,0)</f>
        <v>0</v>
      </c>
      <c r="I385" s="368">
        <f t="shared" si="49"/>
        <v>0</v>
      </c>
      <c r="J385" s="368">
        <f t="shared" si="49"/>
        <v>0</v>
      </c>
      <c r="K385" s="368">
        <f t="shared" si="49"/>
        <v>0</v>
      </c>
      <c r="L385" s="368">
        <f t="shared" si="49"/>
        <v>0</v>
      </c>
      <c r="M385" s="368">
        <f t="shared" si="49"/>
        <v>0</v>
      </c>
      <c r="N385" s="368">
        <f t="shared" si="49"/>
        <v>0</v>
      </c>
      <c r="O385" s="368">
        <f t="shared" si="49"/>
        <v>0</v>
      </c>
      <c r="P385" s="368">
        <f t="shared" si="49"/>
        <v>0</v>
      </c>
      <c r="Q385" s="368">
        <f t="shared" si="49"/>
        <v>0</v>
      </c>
      <c r="R385" s="368">
        <f t="shared" si="49"/>
        <v>0</v>
      </c>
      <c r="S385" s="368">
        <f t="shared" si="49"/>
        <v>0</v>
      </c>
      <c r="T385" s="368">
        <f t="shared" si="49"/>
        <v>0</v>
      </c>
      <c r="U385" s="368">
        <f t="shared" si="49"/>
        <v>0</v>
      </c>
      <c r="V385" s="368">
        <f t="shared" si="49"/>
        <v>0</v>
      </c>
      <c r="W385" s="368">
        <f t="shared" si="49"/>
        <v>0</v>
      </c>
      <c r="X385" s="368">
        <f t="shared" si="49"/>
        <v>0</v>
      </c>
      <c r="Y385" s="368">
        <f t="shared" si="49"/>
        <v>0</v>
      </c>
      <c r="Z385" s="368">
        <f t="shared" si="49"/>
        <v>0</v>
      </c>
      <c r="AA385" s="368">
        <f t="shared" si="49"/>
        <v>0</v>
      </c>
      <c r="AB385" s="368">
        <f t="shared" si="49"/>
        <v>0</v>
      </c>
      <c r="AC385" s="368">
        <f t="shared" si="49"/>
        <v>0</v>
      </c>
      <c r="AD385" s="368">
        <f t="shared" si="49"/>
        <v>0</v>
      </c>
      <c r="AE385" s="368">
        <f t="shared" si="49"/>
        <v>0</v>
      </c>
      <c r="AF385" s="368">
        <f t="shared" si="49"/>
        <v>0</v>
      </c>
      <c r="AG385" s="368">
        <f t="shared" si="49"/>
        <v>0</v>
      </c>
      <c r="AH385" s="368">
        <f t="shared" si="49"/>
        <v>0</v>
      </c>
      <c r="AI385" s="368">
        <f t="shared" si="49"/>
        <v>0</v>
      </c>
      <c r="AJ385" s="368">
        <f t="shared" si="49"/>
        <v>0</v>
      </c>
      <c r="AK385" s="368">
        <f t="shared" si="49"/>
        <v>0</v>
      </c>
      <c r="AL385" s="368">
        <f t="shared" si="49"/>
        <v>0</v>
      </c>
      <c r="AM385" s="368">
        <f t="shared" si="49"/>
        <v>0</v>
      </c>
      <c r="AN385" s="368">
        <f t="shared" si="49"/>
        <v>0</v>
      </c>
      <c r="AO385" s="368">
        <f t="shared" si="49"/>
        <v>0</v>
      </c>
      <c r="AP385" s="368">
        <f t="shared" si="49"/>
        <v>0</v>
      </c>
      <c r="AQ385" s="368">
        <f t="shared" si="49"/>
        <v>0</v>
      </c>
      <c r="AR385" s="368">
        <f t="shared" si="49"/>
        <v>0</v>
      </c>
      <c r="AS385" s="368">
        <f t="shared" si="49"/>
        <v>0</v>
      </c>
      <c r="AT385" s="368">
        <f t="shared" si="49"/>
        <v>0</v>
      </c>
      <c r="AU385" s="368">
        <f t="shared" si="49"/>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4.5" outlineLevel="1" x14ac:dyDescent="0.35">
      <c r="A386" s="238"/>
      <c r="B386" s="239"/>
      <c r="C386" s="249"/>
      <c r="D386" s="249"/>
      <c r="E386" s="249"/>
      <c r="F386" s="257"/>
      <c r="G386" s="257" t="str">
        <f t="shared" si="24"/>
        <v>AANEAa</v>
      </c>
      <c r="H386" s="368">
        <f t="shared" ref="H386:AU386" si="50">IF(H349&gt;0,1,0)</f>
        <v>0</v>
      </c>
      <c r="I386" s="368">
        <f t="shared" si="50"/>
        <v>0</v>
      </c>
      <c r="J386" s="368">
        <f t="shared" si="50"/>
        <v>0</v>
      </c>
      <c r="K386" s="368">
        <f t="shared" si="50"/>
        <v>0</v>
      </c>
      <c r="L386" s="368">
        <f t="shared" si="50"/>
        <v>0</v>
      </c>
      <c r="M386" s="368">
        <f t="shared" si="50"/>
        <v>0</v>
      </c>
      <c r="N386" s="368">
        <f t="shared" si="50"/>
        <v>0</v>
      </c>
      <c r="O386" s="368">
        <f t="shared" si="50"/>
        <v>0</v>
      </c>
      <c r="P386" s="368">
        <f t="shared" si="50"/>
        <v>0</v>
      </c>
      <c r="Q386" s="368">
        <f t="shared" si="50"/>
        <v>0</v>
      </c>
      <c r="R386" s="368">
        <f t="shared" si="50"/>
        <v>0</v>
      </c>
      <c r="S386" s="368">
        <f t="shared" si="50"/>
        <v>0</v>
      </c>
      <c r="T386" s="368">
        <f t="shared" si="50"/>
        <v>0</v>
      </c>
      <c r="U386" s="368">
        <f t="shared" si="50"/>
        <v>0</v>
      </c>
      <c r="V386" s="368">
        <f t="shared" si="50"/>
        <v>0</v>
      </c>
      <c r="W386" s="368">
        <f t="shared" si="50"/>
        <v>0</v>
      </c>
      <c r="X386" s="368">
        <f t="shared" si="50"/>
        <v>0</v>
      </c>
      <c r="Y386" s="368">
        <f t="shared" si="50"/>
        <v>0</v>
      </c>
      <c r="Z386" s="368">
        <f t="shared" si="50"/>
        <v>0</v>
      </c>
      <c r="AA386" s="368">
        <f t="shared" si="50"/>
        <v>0</v>
      </c>
      <c r="AB386" s="368">
        <f t="shared" si="50"/>
        <v>0</v>
      </c>
      <c r="AC386" s="368">
        <f t="shared" si="50"/>
        <v>0</v>
      </c>
      <c r="AD386" s="368">
        <f t="shared" si="50"/>
        <v>0</v>
      </c>
      <c r="AE386" s="368">
        <f t="shared" si="50"/>
        <v>0</v>
      </c>
      <c r="AF386" s="368">
        <f t="shared" si="50"/>
        <v>0</v>
      </c>
      <c r="AG386" s="368">
        <f t="shared" si="50"/>
        <v>0</v>
      </c>
      <c r="AH386" s="368">
        <f t="shared" si="50"/>
        <v>0</v>
      </c>
      <c r="AI386" s="368">
        <f t="shared" si="50"/>
        <v>0</v>
      </c>
      <c r="AJ386" s="368">
        <f t="shared" si="50"/>
        <v>0</v>
      </c>
      <c r="AK386" s="368">
        <f t="shared" si="50"/>
        <v>0</v>
      </c>
      <c r="AL386" s="368">
        <f t="shared" si="50"/>
        <v>0</v>
      </c>
      <c r="AM386" s="368">
        <f t="shared" si="50"/>
        <v>0</v>
      </c>
      <c r="AN386" s="368">
        <f t="shared" si="50"/>
        <v>0</v>
      </c>
      <c r="AO386" s="368">
        <f t="shared" si="50"/>
        <v>0</v>
      </c>
      <c r="AP386" s="368">
        <f t="shared" si="50"/>
        <v>0</v>
      </c>
      <c r="AQ386" s="368">
        <f t="shared" si="50"/>
        <v>0</v>
      </c>
      <c r="AR386" s="368">
        <f t="shared" si="50"/>
        <v>0</v>
      </c>
      <c r="AS386" s="368">
        <f t="shared" si="50"/>
        <v>0</v>
      </c>
      <c r="AT386" s="368">
        <f t="shared" si="50"/>
        <v>0</v>
      </c>
      <c r="AU386" s="368">
        <f t="shared" si="50"/>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4.5" outlineLevel="1" x14ac:dyDescent="0.35">
      <c r="A387" s="238"/>
      <c r="B387" s="239"/>
      <c r="C387" s="249"/>
      <c r="D387" s="249"/>
      <c r="E387" s="249"/>
      <c r="F387" s="257"/>
      <c r="G387" s="257" t="str">
        <f t="shared" si="24"/>
        <v>AAANE1a</v>
      </c>
      <c r="H387" s="368">
        <f t="shared" ref="H387:AU387" si="51">IF(H350&gt;0,1,0)</f>
        <v>0</v>
      </c>
      <c r="I387" s="368">
        <f t="shared" si="51"/>
        <v>0</v>
      </c>
      <c r="J387" s="368">
        <f t="shared" si="51"/>
        <v>0</v>
      </c>
      <c r="K387" s="368">
        <f t="shared" si="51"/>
        <v>0</v>
      </c>
      <c r="L387" s="368">
        <f t="shared" si="51"/>
        <v>0</v>
      </c>
      <c r="M387" s="368">
        <f t="shared" si="51"/>
        <v>0</v>
      </c>
      <c r="N387" s="368">
        <f t="shared" si="51"/>
        <v>0</v>
      </c>
      <c r="O387" s="368">
        <f t="shared" si="51"/>
        <v>0</v>
      </c>
      <c r="P387" s="368">
        <f t="shared" si="51"/>
        <v>0</v>
      </c>
      <c r="Q387" s="368">
        <f t="shared" si="51"/>
        <v>0</v>
      </c>
      <c r="R387" s="368">
        <f t="shared" si="51"/>
        <v>0</v>
      </c>
      <c r="S387" s="368">
        <f t="shared" si="51"/>
        <v>0</v>
      </c>
      <c r="T387" s="368">
        <f t="shared" si="51"/>
        <v>0</v>
      </c>
      <c r="U387" s="368">
        <f t="shared" si="51"/>
        <v>0</v>
      </c>
      <c r="V387" s="368">
        <f t="shared" si="51"/>
        <v>0</v>
      </c>
      <c r="W387" s="368">
        <f t="shared" si="51"/>
        <v>0</v>
      </c>
      <c r="X387" s="368">
        <f t="shared" si="51"/>
        <v>0</v>
      </c>
      <c r="Y387" s="368">
        <f t="shared" si="51"/>
        <v>0</v>
      </c>
      <c r="Z387" s="368">
        <f t="shared" si="51"/>
        <v>0</v>
      </c>
      <c r="AA387" s="368">
        <f t="shared" si="51"/>
        <v>0</v>
      </c>
      <c r="AB387" s="368">
        <f t="shared" si="51"/>
        <v>0</v>
      </c>
      <c r="AC387" s="368">
        <f t="shared" si="51"/>
        <v>0</v>
      </c>
      <c r="AD387" s="368">
        <f t="shared" si="51"/>
        <v>0</v>
      </c>
      <c r="AE387" s="368">
        <f t="shared" si="51"/>
        <v>0</v>
      </c>
      <c r="AF387" s="368">
        <f t="shared" si="51"/>
        <v>0</v>
      </c>
      <c r="AG387" s="368">
        <f t="shared" si="51"/>
        <v>0</v>
      </c>
      <c r="AH387" s="368">
        <f t="shared" si="51"/>
        <v>0</v>
      </c>
      <c r="AI387" s="368">
        <f t="shared" si="51"/>
        <v>0</v>
      </c>
      <c r="AJ387" s="368">
        <f t="shared" si="51"/>
        <v>0</v>
      </c>
      <c r="AK387" s="368">
        <f t="shared" si="51"/>
        <v>0</v>
      </c>
      <c r="AL387" s="368">
        <f t="shared" si="51"/>
        <v>0</v>
      </c>
      <c r="AM387" s="368">
        <f t="shared" si="51"/>
        <v>0</v>
      </c>
      <c r="AN387" s="368">
        <f t="shared" si="51"/>
        <v>0</v>
      </c>
      <c r="AO387" s="368">
        <f t="shared" si="51"/>
        <v>0</v>
      </c>
      <c r="AP387" s="368">
        <f t="shared" si="51"/>
        <v>0</v>
      </c>
      <c r="AQ387" s="368">
        <f t="shared" si="51"/>
        <v>0</v>
      </c>
      <c r="AR387" s="368">
        <f t="shared" si="51"/>
        <v>0</v>
      </c>
      <c r="AS387" s="368">
        <f t="shared" si="51"/>
        <v>0</v>
      </c>
      <c r="AT387" s="368">
        <f t="shared" si="51"/>
        <v>0</v>
      </c>
      <c r="AU387" s="368">
        <f t="shared" si="51"/>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ht="12" customHeight="1" outlineLevel="1" x14ac:dyDescent="0.35">
      <c r="A388" s="5"/>
      <c r="B388" s="6"/>
      <c r="C388" s="17"/>
      <c r="D388" s="17"/>
      <c r="E388" s="17"/>
      <c r="F388" s="33"/>
      <c r="G388" s="33"/>
      <c r="I388" s="33"/>
      <c r="J388" s="33"/>
      <c r="K388" s="34"/>
      <c r="L388" s="34"/>
      <c r="M388" s="34"/>
      <c r="N388" s="58"/>
      <c r="O388" s="58"/>
      <c r="P388" s="58"/>
      <c r="Q388" s="35"/>
      <c r="R388" s="35"/>
      <c r="S388" s="35"/>
      <c r="T388" s="35"/>
      <c r="U388" s="35"/>
      <c r="V388" s="35"/>
      <c r="W388" s="35"/>
      <c r="X388" s="320"/>
      <c r="Y388" s="320"/>
      <c r="Z388" s="320"/>
      <c r="AA388" s="320"/>
      <c r="AB388" s="320"/>
      <c r="AC388" s="320"/>
      <c r="AD388" s="320"/>
      <c r="AE388" s="320"/>
      <c r="AF388" s="320"/>
      <c r="AG388" s="320"/>
      <c r="AH388" s="320"/>
      <c r="AI388" s="320"/>
      <c r="AJ388" s="320"/>
      <c r="AK388" s="320"/>
      <c r="AL388" s="320"/>
      <c r="AM388" s="320"/>
      <c r="AN388" s="320"/>
      <c r="AO388" s="320"/>
      <c r="AP388" s="320"/>
      <c r="AQ388" s="320"/>
      <c r="AR388" s="320"/>
      <c r="AS388" s="320"/>
      <c r="AT388" s="320"/>
      <c r="AU388" s="320"/>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16"/>
      <c r="BS388" s="7"/>
      <c r="BT388" s="7"/>
      <c r="BU388" s="7"/>
    </row>
    <row r="389" spans="1:89" ht="5.15" customHeight="1" outlineLevel="1" x14ac:dyDescent="0.35">
      <c r="A389" s="5"/>
      <c r="B389" s="6"/>
      <c r="C389" s="17"/>
      <c r="D389" s="17"/>
      <c r="E389" s="17"/>
      <c r="F389" s="36"/>
      <c r="G389" s="36"/>
      <c r="H389" s="36"/>
      <c r="I389" s="36"/>
      <c r="J389" s="36"/>
      <c r="K389" s="37"/>
      <c r="L389" s="37"/>
      <c r="M389" s="37"/>
      <c r="N389" s="37"/>
      <c r="O389" s="38"/>
      <c r="P389" s="38"/>
      <c r="Q389" s="38"/>
      <c r="R389" s="38"/>
      <c r="S389" s="38"/>
      <c r="T389" s="38"/>
      <c r="U389" s="38"/>
      <c r="V389" s="38"/>
      <c r="W389" s="38"/>
      <c r="X389" s="216"/>
      <c r="Y389" s="216"/>
      <c r="Z389" s="216"/>
      <c r="AA389" s="277"/>
      <c r="AB389" s="277"/>
      <c r="AC389" s="277"/>
      <c r="AD389" s="277"/>
      <c r="AE389" s="277"/>
      <c r="AF389" s="277"/>
      <c r="AG389" s="277"/>
      <c r="AH389" s="277"/>
      <c r="AI389" s="277"/>
      <c r="AJ389" s="277"/>
      <c r="AK389" s="277"/>
      <c r="AL389" s="277"/>
      <c r="AM389" s="277"/>
      <c r="AN389" s="277"/>
      <c r="AO389" s="277"/>
      <c r="AP389" s="277"/>
      <c r="AQ389" s="277"/>
      <c r="AR389" s="277"/>
      <c r="AS389" s="277"/>
      <c r="AT389" s="277"/>
      <c r="AU389" s="277"/>
      <c r="AV389" s="277"/>
      <c r="AW389" s="277"/>
      <c r="AX389" s="277"/>
      <c r="AY389" s="277"/>
      <c r="AZ389" s="277"/>
      <c r="BA389" s="277"/>
      <c r="BB389" s="277"/>
      <c r="BC389" s="277"/>
      <c r="BD389" s="277"/>
      <c r="BE389" s="277"/>
      <c r="BF389" s="277"/>
      <c r="BG389" s="277"/>
      <c r="BH389" s="277"/>
      <c r="BI389" s="277"/>
      <c r="BJ389" s="277"/>
      <c r="BK389" s="277"/>
      <c r="BL389" s="277"/>
      <c r="BM389" s="277"/>
      <c r="BN389" s="277"/>
      <c r="BO389" s="277"/>
      <c r="BP389" s="277"/>
      <c r="BQ389" s="216"/>
      <c r="BR389" s="16"/>
      <c r="BS389" s="7"/>
      <c r="BT389" s="7"/>
      <c r="BU389" s="7"/>
    </row>
    <row r="390" spans="1:89" ht="25" customHeight="1" outlineLevel="1" x14ac:dyDescent="0.35">
      <c r="A390" s="5"/>
      <c r="B390" s="6"/>
      <c r="C390" s="39"/>
      <c r="D390" s="39"/>
      <c r="E390" s="39"/>
      <c r="F390" s="39"/>
      <c r="G390" s="40" t="str">
        <f>G196</f>
        <v>User defined rotations</v>
      </c>
      <c r="H390" s="39"/>
      <c r="I390" s="39"/>
      <c r="J390" s="39"/>
      <c r="K390" s="39"/>
      <c r="L390" s="39"/>
      <c r="M390" s="39"/>
      <c r="N390" s="39"/>
      <c r="O390" s="39"/>
      <c r="P390" s="39"/>
      <c r="Q390" s="39"/>
      <c r="R390" s="39"/>
      <c r="S390" s="39"/>
      <c r="T390" s="39"/>
      <c r="U390" s="39"/>
      <c r="V390" s="39"/>
      <c r="W390" s="39"/>
      <c r="X390" s="39"/>
      <c r="Y390" s="39"/>
      <c r="Z390" s="39"/>
      <c r="AA390" s="269"/>
      <c r="AB390" s="269"/>
      <c r="AC390" s="269"/>
      <c r="AD390" s="269"/>
      <c r="AE390" s="269"/>
      <c r="AF390" s="269"/>
      <c r="AG390" s="269"/>
      <c r="AH390" s="269"/>
      <c r="AI390" s="269"/>
      <c r="AJ390" s="269"/>
      <c r="AK390" s="269"/>
      <c r="AL390" s="269"/>
      <c r="AM390" s="269"/>
      <c r="AN390" s="269"/>
      <c r="AO390" s="269"/>
      <c r="AP390" s="269"/>
      <c r="AQ390" s="269"/>
      <c r="AR390" s="269"/>
      <c r="AS390" s="269"/>
      <c r="AT390" s="269"/>
      <c r="AU390" s="269"/>
      <c r="AV390" s="269"/>
      <c r="AW390" s="269"/>
      <c r="AX390" s="269"/>
      <c r="AY390" s="269"/>
      <c r="AZ390" s="269"/>
      <c r="BA390" s="269"/>
      <c r="BB390" s="269"/>
      <c r="BC390" s="269"/>
      <c r="BD390" s="269"/>
      <c r="BE390" s="269"/>
      <c r="BF390" s="269"/>
      <c r="BG390" s="269"/>
      <c r="BH390" s="269"/>
      <c r="BI390" s="269"/>
      <c r="BJ390" s="269"/>
      <c r="BK390" s="269"/>
      <c r="BL390" s="269"/>
      <c r="BM390" s="269"/>
      <c r="BN390" s="269"/>
      <c r="BO390" s="269"/>
      <c r="BP390" s="269"/>
      <c r="BQ390" s="39"/>
      <c r="BR390" s="41" t="s">
        <v>24</v>
      </c>
      <c r="BS390" s="7"/>
      <c r="BT390" s="7"/>
      <c r="BU390" s="7"/>
    </row>
    <row r="391" spans="1:89" ht="12" customHeight="1" outlineLevel="1" x14ac:dyDescent="0.35">
      <c r="A391" s="5"/>
      <c r="B391" s="6"/>
      <c r="C391" s="6"/>
      <c r="D391" s="6"/>
      <c r="E391" s="6"/>
      <c r="F391" s="7"/>
      <c r="G391" s="7"/>
      <c r="H391" s="7"/>
      <c r="I391" s="7"/>
      <c r="J391" s="7"/>
      <c r="K391" s="7"/>
      <c r="L391" s="7"/>
      <c r="M391" s="7"/>
      <c r="N391" s="7"/>
      <c r="O391" s="7"/>
      <c r="P391" s="7"/>
      <c r="Q391" s="7"/>
      <c r="R391" s="7"/>
      <c r="S391" s="7"/>
      <c r="T391" s="7"/>
      <c r="U391" s="7"/>
      <c r="V391" s="7"/>
      <c r="W391" s="7"/>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c r="BQ391" s="7"/>
      <c r="BR391" s="7"/>
      <c r="BS391" s="7"/>
      <c r="BT391" s="7"/>
      <c r="BU391" s="7"/>
      <c r="BV391" s="7"/>
      <c r="BW391" s="7"/>
      <c r="BX391" s="7"/>
      <c r="BY391" s="7"/>
      <c r="BZ391" s="7"/>
      <c r="CA391" s="7"/>
      <c r="CB391" s="7"/>
      <c r="CC391" s="7"/>
      <c r="CD391" s="7"/>
      <c r="CE391" s="7"/>
      <c r="CF391" s="7"/>
      <c r="CG391" s="7"/>
      <c r="CH391" s="7"/>
      <c r="CI391" s="7"/>
      <c r="CJ391" s="7"/>
      <c r="CK391" s="7"/>
    </row>
    <row r="392" spans="1:89" ht="12" customHeight="1" outlineLevel="1" x14ac:dyDescent="0.35">
      <c r="A392" s="5"/>
      <c r="B392" s="6"/>
      <c r="C392" s="6"/>
      <c r="D392" s="6"/>
      <c r="E392" s="6"/>
      <c r="F392" s="6"/>
      <c r="G392" s="6"/>
      <c r="H392" s="7"/>
      <c r="I392" s="7"/>
      <c r="J392" s="7"/>
      <c r="K392" s="7"/>
      <c r="L392" s="7"/>
      <c r="M392" s="7"/>
      <c r="N392" s="7"/>
      <c r="O392" s="7"/>
      <c r="P392" s="7"/>
      <c r="Q392" s="7"/>
      <c r="R392" s="7"/>
      <c r="S392" s="7"/>
      <c r="T392" s="7"/>
      <c r="U392" s="7"/>
      <c r="V392" s="7"/>
      <c r="W392" s="7"/>
      <c r="X392" s="6"/>
      <c r="Y392" s="6"/>
      <c r="Z392" s="6"/>
      <c r="AA392" s="239"/>
      <c r="AB392" s="239"/>
      <c r="AC392" s="239"/>
      <c r="AD392" s="239"/>
      <c r="AE392" s="239"/>
      <c r="AF392" s="239"/>
      <c r="AG392" s="239"/>
      <c r="AH392" s="239"/>
      <c r="AI392" s="239"/>
      <c r="AJ392" s="239"/>
      <c r="AK392" s="239"/>
      <c r="AL392" s="239"/>
      <c r="AM392" s="239"/>
      <c r="AN392" s="239"/>
      <c r="AO392" s="239"/>
      <c r="AP392" s="239"/>
      <c r="AQ392" s="239"/>
      <c r="AR392" s="239"/>
      <c r="AS392" s="239"/>
      <c r="AT392" s="239"/>
      <c r="AU392" s="239"/>
      <c r="AV392" s="239"/>
      <c r="AW392" s="239"/>
      <c r="AX392" s="239"/>
      <c r="AY392" s="239"/>
      <c r="AZ392" s="239"/>
      <c r="BA392" s="239"/>
      <c r="BB392" s="239"/>
      <c r="BC392" s="239"/>
      <c r="BD392" s="239"/>
      <c r="BE392" s="239"/>
      <c r="BF392" s="239"/>
      <c r="BG392" s="239"/>
      <c r="BH392" s="239"/>
      <c r="BI392" s="239"/>
      <c r="BJ392" s="239"/>
      <c r="BK392" s="239"/>
      <c r="BL392" s="239"/>
      <c r="BM392" s="239"/>
      <c r="BN392" s="239"/>
      <c r="BO392" s="239"/>
      <c r="BP392" s="239"/>
    </row>
    <row r="393" spans="1:89" ht="5.15" customHeight="1" outlineLevel="1" thickBot="1" x14ac:dyDescent="0.4">
      <c r="A393" s="5"/>
      <c r="B393" s="6"/>
      <c r="C393" s="6"/>
      <c r="D393" s="6"/>
      <c r="E393" s="6"/>
      <c r="F393" s="6"/>
      <c r="G393" s="6"/>
      <c r="H393" s="7"/>
      <c r="I393" s="7"/>
      <c r="J393" s="7"/>
      <c r="K393" s="7"/>
      <c r="L393" s="7"/>
      <c r="M393" s="7"/>
      <c r="N393" s="7"/>
      <c r="O393" s="7"/>
      <c r="P393" s="7"/>
      <c r="Q393" s="7"/>
      <c r="R393" s="7"/>
      <c r="S393" s="7"/>
      <c r="T393" s="7"/>
      <c r="U393" s="7"/>
      <c r="V393" s="7"/>
      <c r="W393" s="7"/>
      <c r="X393" s="6"/>
      <c r="Y393" s="6"/>
      <c r="Z393" s="6"/>
      <c r="AA393" s="239"/>
      <c r="AB393" s="239"/>
      <c r="AC393" s="239"/>
      <c r="AD393" s="239"/>
      <c r="AE393" s="239"/>
      <c r="AF393" s="239"/>
      <c r="AG393" s="239"/>
      <c r="AH393" s="239"/>
      <c r="AI393" s="239"/>
      <c r="AJ393" s="239"/>
      <c r="AK393" s="239"/>
      <c r="AL393" s="239"/>
      <c r="AM393" s="239"/>
      <c r="AN393" s="239"/>
      <c r="AO393" s="239"/>
      <c r="AP393" s="239"/>
      <c r="AQ393" s="239"/>
      <c r="AR393" s="239"/>
      <c r="AS393" s="239"/>
      <c r="AT393" s="239"/>
      <c r="AU393" s="239"/>
      <c r="AV393" s="239"/>
      <c r="AW393" s="239"/>
      <c r="AX393" s="239"/>
      <c r="AY393" s="239"/>
      <c r="AZ393" s="239"/>
      <c r="BA393" s="239"/>
      <c r="BB393" s="239"/>
      <c r="BC393" s="239"/>
      <c r="BD393" s="239"/>
      <c r="BE393" s="239"/>
      <c r="BF393" s="239"/>
      <c r="BG393" s="239"/>
      <c r="BH393" s="239"/>
      <c r="BI393" s="239"/>
      <c r="BJ393" s="239"/>
      <c r="BK393" s="239"/>
      <c r="BL393" s="239"/>
      <c r="BM393" s="239"/>
      <c r="BN393" s="239"/>
      <c r="BO393" s="239"/>
      <c r="BP393" s="239"/>
    </row>
    <row r="394" spans="1:89" ht="5.15" customHeight="1" outlineLevel="1" x14ac:dyDescent="0.35">
      <c r="A394" s="5"/>
      <c r="B394" s="6"/>
      <c r="C394" s="9" t="s">
        <v>0</v>
      </c>
      <c r="D394" s="9"/>
      <c r="E394" s="9"/>
      <c r="F394" s="9"/>
      <c r="G394" s="9"/>
      <c r="H394" s="9"/>
      <c r="I394" s="9"/>
      <c r="J394" s="9"/>
      <c r="K394" s="10"/>
      <c r="L394" s="10"/>
      <c r="M394" s="10"/>
      <c r="N394" s="10"/>
      <c r="O394" s="10"/>
      <c r="P394" s="10"/>
      <c r="Q394" s="10"/>
      <c r="R394" s="10"/>
      <c r="S394" s="10"/>
      <c r="T394" s="10"/>
      <c r="U394" s="10"/>
      <c r="V394" s="10"/>
      <c r="W394" s="11"/>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89" ht="12" customHeight="1" outlineLevel="1" x14ac:dyDescent="0.35">
      <c r="A395" s="5"/>
      <c r="B395" s="6"/>
      <c r="C395" s="12"/>
      <c r="D395" s="12"/>
      <c r="E395" s="12" t="s">
        <v>1</v>
      </c>
      <c r="F395" s="13"/>
      <c r="G395" s="14" t="s">
        <v>394</v>
      </c>
      <c r="H395" s="13"/>
      <c r="I395" s="13"/>
      <c r="J395" s="13"/>
      <c r="K395" s="13"/>
      <c r="L395" s="13"/>
      <c r="M395" s="13"/>
      <c r="N395" s="13"/>
      <c r="O395" s="13"/>
      <c r="P395" s="13"/>
      <c r="Q395" s="13"/>
      <c r="R395" s="13"/>
      <c r="S395" s="15"/>
      <c r="T395" s="13"/>
      <c r="U395" s="15"/>
      <c r="V395" s="15"/>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89" ht="12" customHeight="1" outlineLevel="1" x14ac:dyDescent="0.35">
      <c r="A396" s="5"/>
      <c r="B396" s="6"/>
      <c r="C396" s="12"/>
      <c r="D396" s="12"/>
      <c r="E396" s="17"/>
      <c r="F396" s="13"/>
      <c r="G396" s="18"/>
      <c r="H396" s="13"/>
      <c r="I396" s="315" t="s">
        <v>378</v>
      </c>
      <c r="J396" s="13"/>
      <c r="K396" s="13"/>
      <c r="L396" s="13"/>
      <c r="M396" s="13"/>
      <c r="N396" s="13"/>
      <c r="O396" s="13"/>
      <c r="P396" s="13"/>
      <c r="Q396" s="13"/>
      <c r="R396" s="13"/>
      <c r="S396" s="15"/>
      <c r="T396" s="19"/>
      <c r="U396" s="15"/>
      <c r="V396" s="15"/>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89" ht="12" customHeight="1" outlineLevel="1" x14ac:dyDescent="0.35">
      <c r="A397" s="5"/>
      <c r="B397" s="6"/>
      <c r="C397" s="17"/>
      <c r="D397" s="12"/>
      <c r="E397" s="17"/>
      <c r="F397" s="13"/>
      <c r="G397" s="13"/>
      <c r="H397" s="13"/>
      <c r="I397" s="13" t="s">
        <v>415</v>
      </c>
      <c r="J397" s="13"/>
      <c r="K397" s="13"/>
      <c r="L397" s="13"/>
      <c r="M397" s="13"/>
      <c r="N397" s="13"/>
      <c r="O397" s="13"/>
      <c r="P397" s="13"/>
      <c r="Q397" s="13"/>
      <c r="R397" s="13"/>
      <c r="S397" s="15"/>
      <c r="T397" s="19"/>
      <c r="U397" s="15"/>
      <c r="V397" s="15"/>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89" ht="12" customHeight="1" outlineLevel="1" x14ac:dyDescent="0.35">
      <c r="A398" s="5"/>
      <c r="B398" s="6"/>
      <c r="C398" s="20">
        <v>0</v>
      </c>
      <c r="D398" s="12"/>
      <c r="E398" s="17"/>
      <c r="F398" s="13"/>
      <c r="G398" s="21"/>
      <c r="H398" s="13"/>
      <c r="I398" s="13"/>
      <c r="J398" s="13"/>
      <c r="K398" s="13"/>
      <c r="L398" s="13"/>
      <c r="M398" s="13"/>
      <c r="N398" s="13"/>
      <c r="O398" s="13"/>
      <c r="P398" s="13"/>
      <c r="Q398" s="13"/>
      <c r="R398" s="13"/>
      <c r="S398" s="15"/>
      <c r="T398" s="19"/>
      <c r="U398" s="15"/>
      <c r="V398" s="15"/>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89" ht="12" customHeight="1" outlineLevel="1" x14ac:dyDescent="0.35">
      <c r="A399" s="5"/>
      <c r="B399" s="6"/>
      <c r="C399" s="17"/>
      <c r="D399" s="17"/>
      <c r="E399" s="17"/>
      <c r="F399" s="17"/>
      <c r="G399" s="17"/>
      <c r="H399" s="17"/>
      <c r="I399" s="325"/>
      <c r="J399" s="325"/>
      <c r="K399" s="325"/>
      <c r="L399" s="325"/>
      <c r="M399" s="325"/>
      <c r="N399" s="328"/>
      <c r="O399" s="325"/>
      <c r="P399" s="325"/>
      <c r="Q399" s="325"/>
      <c r="R399" s="325"/>
      <c r="S399" s="325"/>
      <c r="T399" s="325"/>
      <c r="U399" s="325"/>
      <c r="V399" s="325"/>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89" ht="12" customHeight="1" outlineLevel="1" x14ac:dyDescent="0.35">
      <c r="A400" s="5"/>
      <c r="B400" s="6"/>
      <c r="C400" s="17"/>
      <c r="D400" s="17"/>
      <c r="E400" s="17"/>
      <c r="F400" s="17"/>
      <c r="G400" s="17"/>
      <c r="H400" s="17"/>
      <c r="I400" s="17"/>
      <c r="J400" s="17"/>
      <c r="K400" s="17"/>
      <c r="L400" s="325"/>
      <c r="M400" s="325"/>
      <c r="N400" s="325"/>
      <c r="O400" s="325"/>
      <c r="P400" s="325"/>
      <c r="Q400" s="325"/>
      <c r="R400" s="325"/>
      <c r="S400" s="325"/>
      <c r="T400" s="325"/>
      <c r="U400" s="325"/>
      <c r="V400" s="325"/>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2" customHeight="1" outlineLevel="1" x14ac:dyDescent="0.35">
      <c r="A401" s="5"/>
      <c r="B401" s="6"/>
      <c r="C401" s="17"/>
      <c r="D401" s="17"/>
      <c r="E401" s="17"/>
      <c r="F401" s="17"/>
      <c r="G401" s="17"/>
      <c r="H401" s="17"/>
      <c r="I401" s="17" t="s">
        <v>395</v>
      </c>
      <c r="J401" s="17" t="s">
        <v>395</v>
      </c>
      <c r="K401" s="17" t="s">
        <v>395</v>
      </c>
      <c r="L401" s="325" t="s">
        <v>396</v>
      </c>
      <c r="M401" s="325" t="s">
        <v>396</v>
      </c>
      <c r="N401" s="325" t="s">
        <v>396</v>
      </c>
      <c r="O401" s="17"/>
      <c r="P401" s="17"/>
      <c r="Q401" s="17"/>
      <c r="R401" s="17"/>
      <c r="S401" s="17"/>
      <c r="T401" s="17"/>
      <c r="U401" s="17"/>
      <c r="V401" s="17"/>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2" customHeight="1" outlineLevel="1" x14ac:dyDescent="0.35">
      <c r="A402" s="5"/>
      <c r="B402" s="6"/>
      <c r="C402" s="17"/>
      <c r="D402" s="17"/>
      <c r="E402" s="17"/>
      <c r="F402" s="17"/>
      <c r="G402" s="17"/>
      <c r="H402" s="17" t="s">
        <v>388</v>
      </c>
      <c r="I402" s="23" t="s">
        <v>383</v>
      </c>
      <c r="J402" s="23" t="s">
        <v>384</v>
      </c>
      <c r="K402" s="23" t="s">
        <v>385</v>
      </c>
      <c r="L402" s="23" t="s">
        <v>375</v>
      </c>
      <c r="M402" s="23" t="s">
        <v>376</v>
      </c>
      <c r="N402" s="23" t="s">
        <v>377</v>
      </c>
      <c r="O402" s="23"/>
      <c r="P402" s="23"/>
      <c r="Q402" s="23"/>
      <c r="R402" s="23"/>
      <c r="S402" s="23"/>
      <c r="T402" s="23"/>
      <c r="U402" s="23"/>
      <c r="V402" s="23"/>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4.5" outlineLevel="1" x14ac:dyDescent="0.35">
      <c r="A403" s="5"/>
      <c r="B403" s="6"/>
      <c r="C403" s="17"/>
      <c r="D403" s="17"/>
      <c r="E403" s="17"/>
      <c r="F403" s="26"/>
      <c r="G403" s="26"/>
      <c r="H403" s="26" t="s">
        <v>76</v>
      </c>
      <c r="I403" s="368">
        <v>10</v>
      </c>
      <c r="J403" s="368">
        <v>26</v>
      </c>
      <c r="K403" s="368">
        <v>25</v>
      </c>
      <c r="L403" s="368">
        <v>18</v>
      </c>
      <c r="M403" s="368">
        <v>0</v>
      </c>
      <c r="N403" s="368">
        <v>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s="765" customFormat="1" ht="14.5" outlineLevel="1" x14ac:dyDescent="0.35">
      <c r="A404" s="769"/>
      <c r="B404" s="766"/>
      <c r="C404" s="778"/>
      <c r="D404" s="778"/>
      <c r="E404" s="778"/>
      <c r="F404" s="782"/>
      <c r="G404" s="782"/>
      <c r="H404" s="782" t="s">
        <v>1086</v>
      </c>
      <c r="I404" s="368">
        <v>10</v>
      </c>
      <c r="J404" s="368">
        <v>26</v>
      </c>
      <c r="K404" s="368">
        <v>25</v>
      </c>
      <c r="L404" s="368">
        <v>18</v>
      </c>
      <c r="M404" s="368">
        <v>0</v>
      </c>
      <c r="N404" s="368">
        <v>0</v>
      </c>
      <c r="Q404" s="782"/>
      <c r="R404" s="782"/>
      <c r="S404" s="782"/>
      <c r="T404" s="782"/>
      <c r="U404" s="782"/>
      <c r="V404" s="782"/>
      <c r="W404" s="773"/>
      <c r="X404" s="768"/>
      <c r="Y404" s="768"/>
      <c r="Z404" s="768"/>
      <c r="AA404" s="768"/>
      <c r="AB404" s="768"/>
      <c r="AC404" s="768"/>
      <c r="AD404" s="768"/>
      <c r="AE404" s="768"/>
      <c r="AF404" s="768"/>
      <c r="AG404" s="768"/>
      <c r="AH404" s="768"/>
      <c r="AI404" s="768"/>
      <c r="AJ404" s="768"/>
      <c r="AK404" s="768"/>
      <c r="AL404" s="768"/>
      <c r="AM404" s="768"/>
      <c r="AN404" s="768"/>
      <c r="AO404" s="768"/>
      <c r="AP404" s="768"/>
      <c r="AQ404" s="768"/>
      <c r="AR404" s="768"/>
      <c r="AS404" s="768"/>
      <c r="AT404" s="768"/>
      <c r="AU404" s="768"/>
      <c r="AV404" s="768"/>
      <c r="AW404" s="768"/>
      <c r="AX404" s="768"/>
      <c r="AY404" s="768"/>
      <c r="AZ404" s="768"/>
      <c r="BA404" s="768"/>
      <c r="BB404" s="768"/>
      <c r="BC404" s="768"/>
      <c r="BD404" s="768"/>
      <c r="BE404" s="768"/>
      <c r="BF404" s="768"/>
      <c r="BG404" s="768"/>
      <c r="BH404" s="768"/>
      <c r="BI404" s="768"/>
      <c r="BJ404" s="768"/>
      <c r="BK404" s="768"/>
      <c r="BL404" s="768"/>
      <c r="BM404" s="768"/>
      <c r="BN404" s="768"/>
      <c r="BO404" s="768"/>
      <c r="BP404" s="768"/>
    </row>
    <row r="405" spans="1:68" ht="14.5" outlineLevel="1" x14ac:dyDescent="0.35">
      <c r="A405" s="5"/>
      <c r="B405" s="6"/>
      <c r="C405" s="17"/>
      <c r="D405" s="17"/>
      <c r="E405" s="17"/>
      <c r="F405" s="26"/>
      <c r="G405" s="26"/>
      <c r="H405" s="26" t="s">
        <v>74</v>
      </c>
      <c r="I405" s="368">
        <v>0</v>
      </c>
      <c r="J405" s="368">
        <v>0</v>
      </c>
      <c r="K405" s="368">
        <v>0</v>
      </c>
      <c r="L405" s="368">
        <v>0</v>
      </c>
      <c r="M405" s="368">
        <v>0</v>
      </c>
      <c r="N405" s="368">
        <v>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4.5" outlineLevel="1" x14ac:dyDescent="0.35">
      <c r="A406" s="5"/>
      <c r="B406" s="6"/>
      <c r="C406" s="17"/>
      <c r="D406" s="17"/>
      <c r="E406" s="17"/>
      <c r="F406" s="26"/>
      <c r="G406" s="26"/>
      <c r="H406" s="26" t="s">
        <v>78</v>
      </c>
      <c r="I406" s="368">
        <v>0</v>
      </c>
      <c r="J406" s="368">
        <v>0</v>
      </c>
      <c r="K406" s="368">
        <v>0</v>
      </c>
      <c r="L406" s="368">
        <v>0</v>
      </c>
      <c r="M406" s="368">
        <v>0</v>
      </c>
      <c r="N406" s="368">
        <v>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4.5" outlineLevel="1" x14ac:dyDescent="0.35">
      <c r="A407" s="5"/>
      <c r="B407" s="6"/>
      <c r="C407" s="17"/>
      <c r="D407" s="17"/>
      <c r="E407" s="17"/>
      <c r="F407" s="26"/>
      <c r="G407" s="26"/>
      <c r="H407" s="26" t="s">
        <v>82</v>
      </c>
      <c r="I407" s="368">
        <v>0</v>
      </c>
      <c r="J407" s="368">
        <v>0</v>
      </c>
      <c r="K407" s="368">
        <v>0</v>
      </c>
      <c r="L407" s="368">
        <v>0</v>
      </c>
      <c r="M407" s="368">
        <v>0</v>
      </c>
      <c r="N407" s="368">
        <v>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4.5" outlineLevel="1" x14ac:dyDescent="0.35">
      <c r="A408" s="5"/>
      <c r="B408" s="6"/>
      <c r="C408" s="17"/>
      <c r="D408" s="17"/>
      <c r="E408" s="17"/>
      <c r="F408" s="26"/>
      <c r="G408" s="26"/>
      <c r="H408" s="26" t="s">
        <v>83</v>
      </c>
      <c r="I408" s="368">
        <v>0</v>
      </c>
      <c r="J408" s="368">
        <v>0</v>
      </c>
      <c r="K408" s="368">
        <v>0</v>
      </c>
      <c r="L408" s="368">
        <v>0</v>
      </c>
      <c r="M408" s="368">
        <v>0</v>
      </c>
      <c r="N408" s="368">
        <v>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4.5" outlineLevel="1" x14ac:dyDescent="0.35">
      <c r="A409" s="5"/>
      <c r="B409" s="6"/>
      <c r="C409" s="17"/>
      <c r="D409" s="17"/>
      <c r="E409" s="17"/>
      <c r="F409" s="26"/>
      <c r="G409" s="26"/>
      <c r="H409" s="26" t="s">
        <v>77</v>
      </c>
      <c r="I409" s="368">
        <v>0</v>
      </c>
      <c r="J409" s="368">
        <v>0</v>
      </c>
      <c r="K409" s="368">
        <v>0</v>
      </c>
      <c r="L409" s="368">
        <v>0</v>
      </c>
      <c r="M409" s="368">
        <v>0</v>
      </c>
      <c r="N409" s="368">
        <v>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4.5" outlineLevel="1" x14ac:dyDescent="0.35">
      <c r="A410" s="5"/>
      <c r="B410" s="6"/>
      <c r="C410" s="17"/>
      <c r="D410" s="17"/>
      <c r="E410" s="17"/>
      <c r="F410" s="26"/>
      <c r="G410" s="26"/>
      <c r="H410" s="26" t="s">
        <v>75</v>
      </c>
      <c r="I410" s="368">
        <v>0</v>
      </c>
      <c r="J410" s="368">
        <v>0</v>
      </c>
      <c r="K410" s="368">
        <v>0</v>
      </c>
      <c r="L410" s="368">
        <v>0</v>
      </c>
      <c r="M410" s="368">
        <v>0</v>
      </c>
      <c r="N410" s="368">
        <v>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s="765" customFormat="1" ht="14.5" outlineLevel="1" x14ac:dyDescent="0.35">
      <c r="A411" s="769"/>
      <c r="B411" s="766"/>
      <c r="C411" s="778"/>
      <c r="D411" s="778"/>
      <c r="E411" s="778"/>
      <c r="F411" s="782"/>
      <c r="G411" s="782"/>
      <c r="H411" s="782" t="s">
        <v>1087</v>
      </c>
      <c r="I411" s="368">
        <v>0</v>
      </c>
      <c r="J411" s="368">
        <v>0</v>
      </c>
      <c r="K411" s="368">
        <v>0</v>
      </c>
      <c r="L411" s="368">
        <v>0</v>
      </c>
      <c r="M411" s="368">
        <v>0</v>
      </c>
      <c r="N411" s="368">
        <v>0</v>
      </c>
      <c r="Q411" s="782"/>
      <c r="R411" s="782"/>
      <c r="S411" s="782"/>
      <c r="T411" s="782"/>
      <c r="U411" s="782"/>
      <c r="V411" s="782"/>
      <c r="W411" s="773"/>
      <c r="X411" s="768"/>
      <c r="Y411" s="768"/>
      <c r="Z411" s="768"/>
      <c r="AA411" s="768"/>
      <c r="AB411" s="768"/>
      <c r="AC411" s="768"/>
      <c r="AD411" s="768"/>
      <c r="AE411" s="768"/>
      <c r="AF411" s="768"/>
      <c r="AG411" s="768"/>
      <c r="AH411" s="768"/>
      <c r="AI411" s="768"/>
      <c r="AJ411" s="768"/>
      <c r="AK411" s="768"/>
      <c r="AL411" s="768"/>
      <c r="AM411" s="768"/>
      <c r="AN411" s="768"/>
      <c r="AO411" s="768"/>
      <c r="AP411" s="768"/>
      <c r="AQ411" s="768"/>
      <c r="AR411" s="768"/>
      <c r="AS411" s="768"/>
      <c r="AT411" s="768"/>
      <c r="AU411" s="768"/>
      <c r="AV411" s="768"/>
      <c r="AW411" s="768"/>
      <c r="AX411" s="768"/>
      <c r="AY411" s="768"/>
      <c r="AZ411" s="768"/>
      <c r="BA411" s="768"/>
      <c r="BB411" s="768"/>
      <c r="BC411" s="768"/>
      <c r="BD411" s="768"/>
      <c r="BE411" s="768"/>
      <c r="BF411" s="768"/>
      <c r="BG411" s="768"/>
      <c r="BH411" s="768"/>
      <c r="BI411" s="768"/>
      <c r="BJ411" s="768"/>
      <c r="BK411" s="768"/>
      <c r="BL411" s="768"/>
      <c r="BM411" s="768"/>
      <c r="BN411" s="768"/>
      <c r="BO411" s="768"/>
      <c r="BP411" s="768"/>
    </row>
    <row r="412" spans="1:68" ht="14.5" outlineLevel="1" x14ac:dyDescent="0.35">
      <c r="A412" s="5"/>
      <c r="B412" s="6"/>
      <c r="C412" s="17"/>
      <c r="D412" s="17"/>
      <c r="E412" s="17"/>
      <c r="F412" s="26"/>
      <c r="G412" s="26"/>
      <c r="H412" s="26" t="s">
        <v>250</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4.5" outlineLevel="1" x14ac:dyDescent="0.35">
      <c r="A413" s="769"/>
      <c r="B413" s="766"/>
      <c r="C413" s="778"/>
      <c r="D413" s="778"/>
      <c r="E413" s="778"/>
      <c r="F413" s="782"/>
      <c r="G413" s="782"/>
      <c r="H413" s="782" t="s">
        <v>72</v>
      </c>
      <c r="I413" s="368">
        <v>10</v>
      </c>
      <c r="J413" s="368">
        <v>54</v>
      </c>
      <c r="K413" s="368">
        <v>15</v>
      </c>
      <c r="L413" s="368">
        <v>0</v>
      </c>
      <c r="M413" s="368">
        <v>43.5</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4.5" outlineLevel="1" x14ac:dyDescent="0.35">
      <c r="A414" s="5"/>
      <c r="B414" s="6"/>
      <c r="C414" s="17"/>
      <c r="D414" s="17"/>
      <c r="E414" s="17"/>
      <c r="F414" s="26"/>
      <c r="G414" s="26"/>
      <c r="H414" s="26" t="s">
        <v>1089</v>
      </c>
      <c r="I414" s="368">
        <v>10</v>
      </c>
      <c r="J414" s="368">
        <v>54</v>
      </c>
      <c r="K414" s="368">
        <v>15</v>
      </c>
      <c r="L414" s="368">
        <v>0</v>
      </c>
      <c r="M414" s="368">
        <v>43.5</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4.5" outlineLevel="1" x14ac:dyDescent="0.35">
      <c r="A415" s="5"/>
      <c r="B415" s="6"/>
      <c r="C415" s="17"/>
      <c r="D415" s="17"/>
      <c r="E415" s="17"/>
      <c r="F415" s="26"/>
      <c r="G415" s="26"/>
      <c r="H415" s="26" t="s">
        <v>84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s="765" customFormat="1" ht="14.5" outlineLevel="1" x14ac:dyDescent="0.35">
      <c r="A416" s="769"/>
      <c r="B416" s="766"/>
      <c r="C416" s="778"/>
      <c r="D416" s="778"/>
      <c r="E416" s="778"/>
      <c r="F416" s="782"/>
      <c r="G416" s="782"/>
      <c r="H416" s="782" t="s">
        <v>73</v>
      </c>
      <c r="I416" s="368">
        <v>10</v>
      </c>
      <c r="J416" s="368">
        <v>50</v>
      </c>
      <c r="K416" s="368">
        <v>9</v>
      </c>
      <c r="L416" s="368">
        <v>10</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4.5" outlineLevel="1" x14ac:dyDescent="0.35">
      <c r="A417" s="5"/>
      <c r="B417" s="6"/>
      <c r="C417" s="17"/>
      <c r="D417" s="17"/>
      <c r="E417" s="17"/>
      <c r="F417" s="26"/>
      <c r="G417" s="26"/>
      <c r="H417" s="26" t="s">
        <v>1085</v>
      </c>
      <c r="I417" s="368">
        <v>10</v>
      </c>
      <c r="J417" s="368">
        <v>50</v>
      </c>
      <c r="K417" s="368">
        <v>9</v>
      </c>
      <c r="L417" s="368">
        <v>10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s="765" customFormat="1" ht="14.5" outlineLevel="1" x14ac:dyDescent="0.35">
      <c r="A418" s="769"/>
      <c r="B418" s="766"/>
      <c r="C418" s="778"/>
      <c r="D418" s="778"/>
      <c r="E418" s="778"/>
      <c r="F418" s="782"/>
      <c r="G418" s="782"/>
      <c r="H418" s="782" t="s">
        <v>81</v>
      </c>
      <c r="I418" s="368">
        <v>10</v>
      </c>
      <c r="J418" s="368">
        <v>42</v>
      </c>
      <c r="K418" s="368">
        <v>17.5</v>
      </c>
      <c r="L418" s="368">
        <v>0</v>
      </c>
      <c r="M418" s="368">
        <v>43.5</v>
      </c>
      <c r="N418" s="368">
        <v>0</v>
      </c>
      <c r="Q418" s="782"/>
      <c r="R418" s="782"/>
      <c r="S418" s="782"/>
      <c r="T418" s="782"/>
      <c r="U418" s="782"/>
      <c r="V418" s="782"/>
      <c r="W418" s="773"/>
      <c r="X418" s="768"/>
      <c r="Y418" s="768"/>
      <c r="Z418" s="768"/>
      <c r="AA418" s="768"/>
      <c r="AB418" s="768"/>
      <c r="AC418" s="768"/>
      <c r="AD418" s="768"/>
      <c r="AE418" s="768"/>
      <c r="AF418" s="768"/>
      <c r="AG418" s="768"/>
      <c r="AH418" s="768"/>
      <c r="AI418" s="768"/>
      <c r="AJ418" s="768"/>
      <c r="AK418" s="768"/>
      <c r="AL418" s="768"/>
      <c r="AM418" s="768"/>
      <c r="AN418" s="768"/>
      <c r="AO418" s="768"/>
      <c r="AP418" s="768"/>
      <c r="AQ418" s="768"/>
      <c r="AR418" s="768"/>
      <c r="AS418" s="768"/>
      <c r="AT418" s="768"/>
      <c r="AU418" s="768"/>
      <c r="AV418" s="768"/>
      <c r="AW418" s="768"/>
      <c r="AX418" s="768"/>
      <c r="AY418" s="768"/>
      <c r="AZ418" s="768"/>
      <c r="BA418" s="768"/>
      <c r="BB418" s="768"/>
      <c r="BC418" s="768"/>
      <c r="BD418" s="768"/>
      <c r="BE418" s="768"/>
      <c r="BF418" s="768"/>
      <c r="BG418" s="768"/>
      <c r="BH418" s="768"/>
      <c r="BI418" s="768"/>
      <c r="BJ418" s="768"/>
      <c r="BK418" s="768"/>
      <c r="BL418" s="768"/>
      <c r="BM418" s="768"/>
      <c r="BN418" s="768"/>
      <c r="BO418" s="768"/>
      <c r="BP418" s="768"/>
    </row>
    <row r="419" spans="1:68" ht="14.5" outlineLevel="1" x14ac:dyDescent="0.35">
      <c r="A419" s="5"/>
      <c r="B419" s="6"/>
      <c r="C419" s="17"/>
      <c r="D419" s="17"/>
      <c r="E419" s="17"/>
      <c r="F419" s="26"/>
      <c r="G419" s="26"/>
      <c r="H419" s="26" t="s">
        <v>1088</v>
      </c>
      <c r="I419" s="368">
        <v>10</v>
      </c>
      <c r="J419" s="368">
        <v>42</v>
      </c>
      <c r="K419" s="368">
        <v>17.5</v>
      </c>
      <c r="L419" s="368">
        <v>0</v>
      </c>
      <c r="M419" s="368">
        <v>43.5</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4.5" outlineLevel="1" x14ac:dyDescent="0.35">
      <c r="A420" s="5"/>
      <c r="B420" s="6"/>
      <c r="C420" s="17"/>
      <c r="D420" s="17"/>
      <c r="E420" s="17"/>
      <c r="F420" s="26"/>
      <c r="G420" s="26"/>
      <c r="H420" s="27" t="s">
        <v>79</v>
      </c>
      <c r="I420" s="368">
        <v>30</v>
      </c>
      <c r="J420" s="368">
        <v>30</v>
      </c>
      <c r="K420" s="368">
        <v>30</v>
      </c>
      <c r="L420" s="368">
        <v>30</v>
      </c>
      <c r="M420" s="368">
        <v>30</v>
      </c>
      <c r="N420" s="368">
        <v>30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4.5" outlineLevel="1" x14ac:dyDescent="0.35">
      <c r="A421" s="5"/>
      <c r="B421" s="6"/>
      <c r="C421" s="17"/>
      <c r="D421" s="17"/>
      <c r="E421" s="17"/>
      <c r="F421" s="26"/>
      <c r="G421" s="26"/>
      <c r="H421" s="27" t="s">
        <v>80</v>
      </c>
      <c r="I421" s="368">
        <v>30</v>
      </c>
      <c r="J421" s="368">
        <v>30</v>
      </c>
      <c r="K421" s="368">
        <v>30</v>
      </c>
      <c r="L421" s="368">
        <v>30</v>
      </c>
      <c r="M421" s="368">
        <v>30</v>
      </c>
      <c r="N421" s="368">
        <v>30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4.5" outlineLevel="1" x14ac:dyDescent="0.35">
      <c r="A422" s="5"/>
      <c r="B422" s="6"/>
      <c r="C422" s="17"/>
      <c r="D422" s="17"/>
      <c r="E422" s="17"/>
      <c r="F422" s="26"/>
      <c r="G422" s="26"/>
      <c r="H422" s="27" t="s">
        <v>398</v>
      </c>
      <c r="I422" s="368">
        <v>30</v>
      </c>
      <c r="J422" s="368">
        <v>30</v>
      </c>
      <c r="K422" s="368">
        <v>30</v>
      </c>
      <c r="L422" s="368">
        <v>30</v>
      </c>
      <c r="M422" s="368">
        <v>30</v>
      </c>
      <c r="N422" s="368">
        <v>30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ht="14.5" outlineLevel="1" x14ac:dyDescent="0.35">
      <c r="A423" s="5"/>
      <c r="B423" s="6"/>
      <c r="C423" s="17"/>
      <c r="D423" s="17"/>
      <c r="E423" s="17"/>
      <c r="F423" s="26"/>
      <c r="G423" s="26"/>
      <c r="H423" s="8" t="s">
        <v>399</v>
      </c>
      <c r="I423" s="368">
        <v>30</v>
      </c>
      <c r="J423" s="368">
        <v>30</v>
      </c>
      <c r="K423" s="368">
        <v>30</v>
      </c>
      <c r="L423" s="368">
        <v>30</v>
      </c>
      <c r="M423" s="368">
        <v>30</v>
      </c>
      <c r="N423" s="368">
        <v>30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4.5" outlineLevel="1" x14ac:dyDescent="0.35">
      <c r="A424" s="5"/>
      <c r="B424" s="6"/>
      <c r="C424" s="17"/>
      <c r="D424" s="17"/>
      <c r="E424" s="17"/>
      <c r="F424" s="26"/>
      <c r="G424" s="26"/>
      <c r="H424" s="8" t="s">
        <v>259</v>
      </c>
      <c r="I424" s="368">
        <v>30</v>
      </c>
      <c r="J424" s="368">
        <v>30</v>
      </c>
      <c r="K424" s="368">
        <v>30</v>
      </c>
      <c r="L424" s="368">
        <v>30</v>
      </c>
      <c r="M424" s="368">
        <v>30</v>
      </c>
      <c r="N424" s="368">
        <v>30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4.5" outlineLevel="1" x14ac:dyDescent="0.35">
      <c r="A425" s="5"/>
      <c r="B425" s="6"/>
      <c r="C425" s="17"/>
      <c r="D425" s="17"/>
      <c r="E425" s="17"/>
      <c r="F425" s="26"/>
      <c r="G425" s="26"/>
      <c r="H425" s="27" t="s">
        <v>400</v>
      </c>
      <c r="I425" s="368">
        <v>30</v>
      </c>
      <c r="J425" s="368">
        <v>30</v>
      </c>
      <c r="K425" s="368">
        <v>30</v>
      </c>
      <c r="L425" s="368">
        <v>30</v>
      </c>
      <c r="M425" s="368">
        <v>30</v>
      </c>
      <c r="N425" s="368">
        <v>30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ht="14.5" outlineLevel="1" x14ac:dyDescent="0.35">
      <c r="A426" s="5"/>
      <c r="B426" s="6"/>
      <c r="C426" s="17"/>
      <c r="D426" s="17"/>
      <c r="E426" s="17"/>
      <c r="F426" s="26"/>
      <c r="G426" s="26"/>
      <c r="H426" s="27" t="s">
        <v>85</v>
      </c>
      <c r="I426" s="368">
        <v>30</v>
      </c>
      <c r="J426" s="368">
        <v>30</v>
      </c>
      <c r="K426" s="368">
        <v>30</v>
      </c>
      <c r="L426" s="368">
        <v>30</v>
      </c>
      <c r="M426" s="368">
        <v>30</v>
      </c>
      <c r="N426" s="368">
        <v>30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4.5" outlineLevel="1" x14ac:dyDescent="0.35">
      <c r="A427" s="5"/>
      <c r="B427" s="6"/>
      <c r="C427" s="17"/>
      <c r="D427" s="17"/>
      <c r="E427" s="17"/>
      <c r="F427" s="26"/>
      <c r="G427" s="26"/>
      <c r="H427" s="27" t="s">
        <v>401</v>
      </c>
      <c r="I427" s="368">
        <v>30</v>
      </c>
      <c r="J427" s="368">
        <v>30</v>
      </c>
      <c r="K427" s="368">
        <v>30</v>
      </c>
      <c r="L427" s="368">
        <v>30</v>
      </c>
      <c r="M427" s="368">
        <v>30</v>
      </c>
      <c r="N427" s="368">
        <v>30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ht="14.5" outlineLevel="1" x14ac:dyDescent="0.35">
      <c r="A428" s="5"/>
      <c r="B428" s="6"/>
      <c r="C428" s="17"/>
      <c r="D428" s="17"/>
      <c r="E428" s="17"/>
      <c r="F428" s="26"/>
      <c r="G428" s="26"/>
      <c r="H428" s="27" t="s">
        <v>258</v>
      </c>
      <c r="I428" s="368">
        <v>30</v>
      </c>
      <c r="J428" s="368">
        <v>30</v>
      </c>
      <c r="K428" s="368">
        <v>30</v>
      </c>
      <c r="L428" s="368">
        <v>30</v>
      </c>
      <c r="M428" s="368">
        <v>30</v>
      </c>
      <c r="N428" s="368">
        <v>30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4.5" outlineLevel="1" x14ac:dyDescent="0.35">
      <c r="A429" s="5"/>
      <c r="B429" s="6"/>
      <c r="C429" s="17"/>
      <c r="D429" s="17"/>
      <c r="E429" s="17"/>
      <c r="F429" s="26"/>
      <c r="G429" s="26"/>
      <c r="H429" s="27" t="s">
        <v>402</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4.5" outlineLevel="1" x14ac:dyDescent="0.35">
      <c r="A430" s="5"/>
      <c r="B430" s="6"/>
      <c r="C430" s="17"/>
      <c r="D430" s="17"/>
      <c r="E430" s="17"/>
      <c r="F430" s="26"/>
      <c r="G430" s="26"/>
      <c r="H430" s="26" t="s">
        <v>256</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4.5" outlineLevel="1" x14ac:dyDescent="0.35">
      <c r="A431" s="5"/>
      <c r="B431" s="6"/>
      <c r="C431" s="17"/>
      <c r="D431" s="17"/>
      <c r="E431" s="17"/>
      <c r="F431" s="26"/>
      <c r="G431" s="26"/>
      <c r="H431" s="26" t="s">
        <v>403</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4.5" outlineLevel="1" x14ac:dyDescent="0.35">
      <c r="A432" s="5"/>
      <c r="B432" s="6"/>
      <c r="C432" s="17"/>
      <c r="D432" s="17"/>
      <c r="E432" s="17"/>
      <c r="F432" s="26"/>
      <c r="G432" s="26"/>
      <c r="H432" s="8" t="s">
        <v>257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4.5" outlineLevel="1" x14ac:dyDescent="0.35">
      <c r="A433" s="5"/>
      <c r="B433" s="6"/>
      <c r="C433" s="17"/>
      <c r="D433" s="17"/>
      <c r="E433" s="17"/>
      <c r="F433" s="26"/>
      <c r="G433" s="26"/>
      <c r="H433" s="26"/>
      <c r="I433" s="26"/>
      <c r="J433" s="26"/>
      <c r="K433" s="26"/>
      <c r="L433" s="26"/>
      <c r="M433" s="312"/>
      <c r="N433" s="313"/>
      <c r="O433" s="313"/>
      <c r="P433" s="35"/>
      <c r="Q433" s="33"/>
      <c r="R433" s="33"/>
      <c r="S433" s="33"/>
      <c r="T433" s="33"/>
      <c r="U433" s="33"/>
      <c r="V433" s="33"/>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2" customHeight="1" outlineLevel="1" x14ac:dyDescent="0.35">
      <c r="A434" s="5"/>
      <c r="B434" s="6"/>
      <c r="C434" s="17"/>
      <c r="D434" s="17"/>
      <c r="E434" s="17"/>
      <c r="F434" s="33"/>
      <c r="G434" s="33"/>
      <c r="H434" s="33"/>
      <c r="I434" s="33"/>
      <c r="J434" s="33"/>
      <c r="K434" s="33"/>
      <c r="L434" s="33"/>
      <c r="M434" s="33"/>
      <c r="N434" s="33"/>
      <c r="O434" s="33"/>
      <c r="P434" s="35"/>
      <c r="Q434" s="33"/>
      <c r="R434" s="33"/>
      <c r="S434" s="33"/>
      <c r="T434" s="35"/>
      <c r="U434" s="35"/>
      <c r="V434" s="35"/>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2" customHeight="1" outlineLevel="1" x14ac:dyDescent="0.35">
      <c r="A435" s="5"/>
      <c r="B435" s="6"/>
      <c r="C435" s="17"/>
      <c r="D435" s="17"/>
      <c r="E435" s="17"/>
      <c r="F435" s="33"/>
      <c r="G435" s="33"/>
      <c r="H435" s="33"/>
      <c r="I435" s="33"/>
      <c r="J435" s="33"/>
      <c r="K435" s="33"/>
      <c r="L435" s="33"/>
      <c r="M435" s="58"/>
      <c r="N435" s="58"/>
      <c r="O435" s="58"/>
      <c r="P435" s="35"/>
      <c r="Q435" s="35"/>
      <c r="R435" s="35"/>
      <c r="S435" s="35"/>
      <c r="T435" s="35"/>
      <c r="U435" s="35"/>
      <c r="V435" s="35"/>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5.15" customHeight="1" outlineLevel="1" x14ac:dyDescent="0.35">
      <c r="A436" s="5"/>
      <c r="B436" s="6"/>
      <c r="C436" s="17"/>
      <c r="D436" s="17"/>
      <c r="E436" s="17"/>
      <c r="F436" s="36"/>
      <c r="G436" s="36"/>
      <c r="H436" s="36"/>
      <c r="I436" s="36"/>
      <c r="J436" s="36"/>
      <c r="K436" s="36"/>
      <c r="L436" s="37"/>
      <c r="M436" s="37"/>
      <c r="N436" s="38"/>
      <c r="O436" s="38"/>
      <c r="P436" s="38"/>
      <c r="Q436" s="38"/>
      <c r="R436" s="38"/>
      <c r="S436" s="38"/>
      <c r="T436" s="38"/>
      <c r="U436" s="38"/>
      <c r="V436" s="38"/>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25" customHeight="1" outlineLevel="1" x14ac:dyDescent="0.35">
      <c r="A437" s="5"/>
      <c r="B437" s="6"/>
      <c r="C437" s="39"/>
      <c r="D437" s="39"/>
      <c r="E437" s="39"/>
      <c r="F437" s="39"/>
      <c r="G437" s="40" t="str">
        <f>G395</f>
        <v>Chem cost per application</v>
      </c>
      <c r="H437" s="39"/>
      <c r="I437" s="39"/>
      <c r="J437" s="39"/>
      <c r="K437" s="39"/>
      <c r="L437" s="39"/>
      <c r="M437" s="39"/>
      <c r="N437" s="39"/>
      <c r="O437" s="39"/>
      <c r="P437" s="39"/>
      <c r="Q437" s="39"/>
      <c r="R437" s="39"/>
      <c r="S437" s="39"/>
      <c r="T437" s="39"/>
      <c r="U437" s="39"/>
      <c r="V437" s="39"/>
      <c r="W437" s="41" t="s">
        <v>24</v>
      </c>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2" customHeight="1" outlineLevel="1" x14ac:dyDescent="0.35">
      <c r="A438" s="5"/>
      <c r="B438" s="6"/>
      <c r="C438" s="6"/>
      <c r="D438" s="6"/>
      <c r="E438" s="6"/>
      <c r="F438" s="7"/>
      <c r="G438" s="7"/>
      <c r="H438" s="7"/>
      <c r="I438" s="7"/>
      <c r="J438" s="7"/>
      <c r="K438" s="7"/>
      <c r="L438" s="7"/>
      <c r="M438" s="7"/>
      <c r="N438" s="7"/>
      <c r="O438" s="7"/>
      <c r="P438" s="7"/>
      <c r="Q438" s="7"/>
      <c r="R438" s="7"/>
      <c r="S438" s="7"/>
      <c r="T438" s="7"/>
      <c r="U438" s="7"/>
      <c r="V438" s="7"/>
      <c r="W438" s="7"/>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c r="BQ438" s="7"/>
      <c r="BR438" s="7"/>
      <c r="BS438" s="7"/>
      <c r="BT438" s="7"/>
      <c r="BU438" s="7"/>
      <c r="BV438" s="7"/>
      <c r="BW438" s="7"/>
      <c r="BX438" s="7"/>
      <c r="BY438" s="7"/>
      <c r="BZ438" s="7"/>
      <c r="CA438" s="7"/>
      <c r="CB438" s="7"/>
      <c r="CC438" s="7"/>
      <c r="CD438" s="7"/>
      <c r="CE438" s="7"/>
      <c r="CF438" s="7"/>
    </row>
    <row r="439" spans="1:84" ht="12" customHeight="1" outlineLevel="1" x14ac:dyDescent="0.35">
      <c r="A439" s="5"/>
      <c r="B439" s="6"/>
      <c r="C439" s="6"/>
      <c r="D439" s="6"/>
      <c r="E439" s="6"/>
      <c r="F439" s="7"/>
      <c r="G439" s="7"/>
      <c r="H439" s="7"/>
      <c r="I439" s="7"/>
      <c r="J439" s="7"/>
      <c r="K439" s="7"/>
      <c r="L439" s="7"/>
      <c r="M439" s="7"/>
      <c r="N439" s="240"/>
      <c r="O439" s="240"/>
      <c r="P439" s="240"/>
      <c r="Q439" s="7"/>
      <c r="R439" s="7"/>
      <c r="S439" s="7"/>
      <c r="T439" s="7"/>
      <c r="U439" s="7"/>
      <c r="V439" s="7"/>
      <c r="W439" s="7"/>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c r="BQ439" s="7"/>
      <c r="BR439" s="7"/>
      <c r="BS439" s="7"/>
      <c r="BT439" s="7"/>
      <c r="BU439" s="7"/>
      <c r="BV439" s="7"/>
      <c r="BW439" s="7"/>
      <c r="BX439" s="7"/>
      <c r="BY439" s="7"/>
      <c r="BZ439" s="7"/>
      <c r="CA439" s="7"/>
      <c r="CB439" s="7"/>
      <c r="CC439" s="7"/>
      <c r="CD439" s="7"/>
      <c r="CE439" s="7"/>
      <c r="CF439" s="7"/>
    </row>
    <row r="440" spans="1:84" ht="5.15" customHeight="1" outlineLevel="1" thickBot="1" x14ac:dyDescent="0.4">
      <c r="A440" s="5"/>
      <c r="B440" s="6"/>
      <c r="C440" s="6"/>
      <c r="D440" s="6"/>
      <c r="E440" s="6"/>
      <c r="F440" s="6"/>
      <c r="G440" s="6"/>
      <c r="H440" s="7"/>
      <c r="I440" s="7"/>
      <c r="J440" s="7"/>
      <c r="K440" s="7"/>
      <c r="L440" s="7"/>
      <c r="M440" s="7"/>
      <c r="N440" s="240"/>
      <c r="O440" s="240"/>
      <c r="P440" s="240"/>
      <c r="Q440" s="7"/>
      <c r="R440" s="7"/>
      <c r="S440" s="7"/>
      <c r="T440" s="7"/>
      <c r="U440" s="7"/>
      <c r="V440" s="7"/>
      <c r="W440" s="7"/>
      <c r="X440" s="6"/>
      <c r="Y440" s="6"/>
      <c r="Z440" s="6"/>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84" ht="5.15" customHeight="1" outlineLevel="1" x14ac:dyDescent="0.35">
      <c r="A441" s="5"/>
      <c r="B441" s="6"/>
      <c r="C441" s="9" t="s">
        <v>0</v>
      </c>
      <c r="D441" s="9"/>
      <c r="E441" s="9"/>
      <c r="F441" s="9"/>
      <c r="G441" s="9"/>
      <c r="H441" s="9"/>
      <c r="I441" s="9"/>
      <c r="J441" s="9"/>
      <c r="K441" s="10"/>
      <c r="L441" s="10"/>
      <c r="M441" s="10"/>
      <c r="N441" s="242"/>
      <c r="O441" s="242"/>
      <c r="P441" s="242"/>
      <c r="Q441" s="10"/>
      <c r="R441" s="10"/>
      <c r="S441" s="10"/>
      <c r="T441" s="10"/>
      <c r="U441" s="10"/>
      <c r="V441" s="10"/>
      <c r="W441" s="11"/>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2" customHeight="1" outlineLevel="1" x14ac:dyDescent="0.35">
      <c r="A442" s="5"/>
      <c r="B442" s="6"/>
      <c r="C442" s="12"/>
      <c r="D442" s="12"/>
      <c r="E442" s="12" t="s">
        <v>1</v>
      </c>
      <c r="F442" s="13"/>
      <c r="G442" s="14" t="s">
        <v>25</v>
      </c>
      <c r="H442" s="13"/>
      <c r="I442" s="13"/>
      <c r="J442" s="13"/>
      <c r="K442" s="13"/>
      <c r="L442" s="13"/>
      <c r="M442" s="13"/>
      <c r="N442" s="245"/>
      <c r="O442" s="245"/>
      <c r="P442" s="245"/>
      <c r="Q442" s="13"/>
      <c r="R442" s="13"/>
      <c r="S442" s="15"/>
      <c r="T442" s="13"/>
      <c r="U442" s="15"/>
      <c r="V442" s="15"/>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35">
      <c r="A443" s="5"/>
      <c r="B443" s="6"/>
      <c r="C443" s="12"/>
      <c r="D443" s="12"/>
      <c r="E443" s="17"/>
      <c r="F443" s="13"/>
      <c r="G443" s="18"/>
      <c r="H443" s="13" t="s">
        <v>26</v>
      </c>
      <c r="I443" s="13"/>
      <c r="J443" s="13"/>
      <c r="K443" s="13"/>
      <c r="L443" s="13"/>
      <c r="M443" s="13"/>
      <c r="N443" s="245"/>
      <c r="O443" s="245"/>
      <c r="P443" s="245"/>
      <c r="Q443" s="13"/>
      <c r="R443" s="13"/>
      <c r="S443" s="15"/>
      <c r="T443" s="19"/>
      <c r="U443" s="15"/>
      <c r="V443" s="1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35">
      <c r="A444" s="5"/>
      <c r="B444" s="6"/>
      <c r="C444" s="17"/>
      <c r="D444" s="12"/>
      <c r="E444" s="17"/>
      <c r="F444" s="13"/>
      <c r="G444" s="13" t="s">
        <v>2</v>
      </c>
      <c r="H444" s="13"/>
      <c r="I444" s="13"/>
      <c r="J444" s="13"/>
      <c r="K444" s="13"/>
      <c r="L444" s="13"/>
      <c r="M444" s="13"/>
      <c r="N444" s="245"/>
      <c r="O444" s="245"/>
      <c r="P444" s="245"/>
      <c r="Q444" s="13"/>
      <c r="R444" s="13"/>
      <c r="S444" s="15"/>
      <c r="T444" s="19"/>
      <c r="U444" s="15"/>
      <c r="V444" s="1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35">
      <c r="A445" s="5"/>
      <c r="B445" s="6"/>
      <c r="C445" s="20">
        <v>0</v>
      </c>
      <c r="D445" s="12"/>
      <c r="E445" s="17"/>
      <c r="F445" s="13"/>
      <c r="G445" s="21"/>
      <c r="H445" s="13"/>
      <c r="I445" s="13"/>
      <c r="J445" s="13"/>
      <c r="K445" s="13"/>
      <c r="L445" s="13"/>
      <c r="M445" s="13"/>
      <c r="N445" s="245"/>
      <c r="O445" s="245"/>
      <c r="P445" s="245"/>
      <c r="Q445" s="13"/>
      <c r="R445" s="13"/>
      <c r="S445" s="15"/>
      <c r="T445" s="19"/>
      <c r="U445" s="15"/>
      <c r="V445" s="1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12" customHeight="1" outlineLevel="1" x14ac:dyDescent="0.35">
      <c r="A446" s="5"/>
      <c r="B446" s="6"/>
      <c r="C446" s="17"/>
      <c r="D446" s="17"/>
      <c r="E446" s="17"/>
      <c r="F446" s="17"/>
      <c r="G446" s="17"/>
      <c r="H446" s="17"/>
      <c r="I446" s="17"/>
      <c r="J446" s="22"/>
      <c r="K446" s="22"/>
      <c r="L446" s="22"/>
      <c r="M446" s="22"/>
      <c r="N446" s="819"/>
      <c r="O446" s="819"/>
      <c r="P446" s="819"/>
      <c r="Q446" s="22"/>
      <c r="R446" s="22"/>
      <c r="S446" s="22"/>
      <c r="T446" s="22"/>
      <c r="U446" s="22"/>
      <c r="V446" s="22"/>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35">
      <c r="A447" s="5"/>
      <c r="B447" s="6"/>
      <c r="C447" s="17"/>
      <c r="D447" s="17"/>
      <c r="E447" s="17"/>
      <c r="F447" s="17"/>
      <c r="G447" s="17"/>
      <c r="H447" s="17"/>
      <c r="I447" s="17"/>
      <c r="J447" s="17"/>
      <c r="K447" s="17"/>
      <c r="L447" s="22"/>
      <c r="M447" s="22"/>
      <c r="N447" s="819"/>
      <c r="O447" s="819"/>
      <c r="P447" s="819"/>
      <c r="Q447" s="22"/>
      <c r="R447" s="22"/>
      <c r="S447" s="22"/>
      <c r="T447" s="22"/>
      <c r="U447" s="22"/>
      <c r="V447" s="22"/>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35">
      <c r="A448" s="5"/>
      <c r="B448" s="6"/>
      <c r="C448" s="17"/>
      <c r="D448" s="17"/>
      <c r="E448" s="17"/>
      <c r="F448" s="17"/>
      <c r="G448" s="17"/>
      <c r="H448" s="17"/>
      <c r="I448" s="17"/>
      <c r="J448" s="23"/>
      <c r="K448" s="23"/>
      <c r="L448" s="23"/>
      <c r="M448" s="23"/>
      <c r="N448" s="255"/>
      <c r="O448" s="255"/>
      <c r="P448" s="255"/>
      <c r="Q448" s="23"/>
      <c r="R448" s="24"/>
      <c r="S448" s="22"/>
      <c r="T448" s="22"/>
      <c r="U448" s="22"/>
      <c r="V448" s="22"/>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35">
      <c r="A449" s="5"/>
      <c r="B449" s="6"/>
      <c r="C449" s="17"/>
      <c r="D449" s="17"/>
      <c r="E449" s="17"/>
      <c r="F449" s="17"/>
      <c r="G449" s="17"/>
      <c r="H449" s="17"/>
      <c r="I449" s="17"/>
      <c r="J449" s="255" t="s">
        <v>446</v>
      </c>
      <c r="K449" s="255" t="s">
        <v>63</v>
      </c>
      <c r="L449" s="255" t="s">
        <v>64</v>
      </c>
      <c r="M449" s="255" t="s">
        <v>65</v>
      </c>
      <c r="N449" s="255" t="s">
        <v>66</v>
      </c>
      <c r="O449" s="255" t="s">
        <v>1003</v>
      </c>
      <c r="P449" s="255" t="s">
        <v>1004</v>
      </c>
      <c r="Q449" s="255" t="s">
        <v>1005</v>
      </c>
      <c r="R449" s="24"/>
      <c r="S449" s="22"/>
      <c r="T449" s="22"/>
      <c r="U449" s="22"/>
      <c r="V449" s="22"/>
      <c r="W449" s="16"/>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68" ht="14.5" outlineLevel="1" x14ac:dyDescent="0.35">
      <c r="A450" s="5"/>
      <c r="B450" s="6"/>
      <c r="C450" s="17"/>
      <c r="D450" s="17"/>
      <c r="E450" s="17"/>
      <c r="F450" s="26"/>
      <c r="H450" s="27"/>
      <c r="I450" s="27" t="s">
        <v>81</v>
      </c>
      <c r="J450" s="375">
        <v>0</v>
      </c>
      <c r="K450" s="375">
        <v>0</v>
      </c>
      <c r="L450" s="375">
        <v>0</v>
      </c>
      <c r="M450" s="375">
        <v>1</v>
      </c>
      <c r="N450" s="375">
        <v>1</v>
      </c>
      <c r="O450" s="375">
        <v>0</v>
      </c>
      <c r="P450" s="375">
        <v>0</v>
      </c>
      <c r="Q450" s="375">
        <v>0</v>
      </c>
      <c r="R450" s="62"/>
      <c r="S450" s="62"/>
      <c r="T450" s="62"/>
      <c r="U450" s="62"/>
      <c r="V450" s="60"/>
      <c r="W450" s="16"/>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s="765" customFormat="1" ht="14.5" outlineLevel="1" x14ac:dyDescent="0.35">
      <c r="A451" s="769"/>
      <c r="B451" s="766"/>
      <c r="C451" s="778"/>
      <c r="D451" s="778"/>
      <c r="E451" s="778"/>
      <c r="F451" s="782"/>
      <c r="H451" s="783"/>
      <c r="I451" s="783" t="s">
        <v>1088</v>
      </c>
      <c r="J451" s="375">
        <v>0</v>
      </c>
      <c r="K451" s="375">
        <v>0</v>
      </c>
      <c r="L451" s="375">
        <v>0</v>
      </c>
      <c r="M451" s="375">
        <v>1</v>
      </c>
      <c r="N451" s="375">
        <v>1</v>
      </c>
      <c r="O451" s="375">
        <v>0</v>
      </c>
      <c r="P451" s="375">
        <v>0</v>
      </c>
      <c r="Q451" s="375">
        <v>0</v>
      </c>
      <c r="R451" s="62"/>
      <c r="S451" s="62"/>
      <c r="T451" s="62"/>
      <c r="U451" s="62"/>
      <c r="V451" s="60"/>
      <c r="W451" s="773"/>
      <c r="X451" s="768"/>
      <c r="Y451" s="768"/>
      <c r="Z451" s="768"/>
      <c r="AA451" s="768"/>
      <c r="AB451" s="768"/>
      <c r="AC451" s="768"/>
      <c r="AD451" s="768"/>
      <c r="AE451" s="768"/>
      <c r="AF451" s="768"/>
      <c r="AG451" s="768"/>
      <c r="AH451" s="768"/>
      <c r="AI451" s="768"/>
      <c r="AJ451" s="768"/>
      <c r="AK451" s="768"/>
      <c r="AL451" s="768"/>
      <c r="AM451" s="768"/>
      <c r="AN451" s="768"/>
      <c r="AO451" s="768"/>
      <c r="AP451" s="768"/>
      <c r="AQ451" s="768"/>
      <c r="AR451" s="768"/>
      <c r="AS451" s="768"/>
      <c r="AT451" s="768"/>
      <c r="AU451" s="768"/>
      <c r="AV451" s="768"/>
      <c r="AW451" s="768"/>
      <c r="AX451" s="768"/>
      <c r="AY451" s="768"/>
      <c r="AZ451" s="768"/>
      <c r="BA451" s="768"/>
      <c r="BB451" s="768"/>
      <c r="BC451" s="768"/>
      <c r="BD451" s="768"/>
      <c r="BE451" s="768"/>
      <c r="BF451" s="768"/>
      <c r="BG451" s="768"/>
      <c r="BH451" s="768"/>
      <c r="BI451" s="768"/>
      <c r="BJ451" s="768"/>
      <c r="BK451" s="768"/>
      <c r="BL451" s="768"/>
      <c r="BM451" s="768"/>
      <c r="BN451" s="768"/>
      <c r="BO451" s="768"/>
      <c r="BP451" s="768"/>
    </row>
    <row r="452" spans="1:68" s="765" customFormat="1" ht="14.5" outlineLevel="1" x14ac:dyDescent="0.35">
      <c r="A452" s="769"/>
      <c r="B452" s="766"/>
      <c r="C452" s="778"/>
      <c r="D452" s="778"/>
      <c r="E452" s="778"/>
      <c r="F452" s="782"/>
      <c r="H452" s="783"/>
      <c r="I452" s="783" t="s">
        <v>72</v>
      </c>
      <c r="J452" s="375">
        <v>0</v>
      </c>
      <c r="K452" s="375">
        <v>0</v>
      </c>
      <c r="L452" s="375">
        <v>0</v>
      </c>
      <c r="M452" s="375">
        <v>1</v>
      </c>
      <c r="N452" s="375">
        <v>1</v>
      </c>
      <c r="O452" s="375">
        <v>0</v>
      </c>
      <c r="P452" s="375">
        <v>0</v>
      </c>
      <c r="Q452" s="375">
        <v>0</v>
      </c>
      <c r="R452" s="62"/>
      <c r="S452" s="62"/>
      <c r="T452" s="62"/>
      <c r="U452" s="62"/>
      <c r="V452" s="60"/>
      <c r="W452" s="773"/>
      <c r="X452" s="768"/>
      <c r="Y452" s="768"/>
      <c r="Z452" s="768"/>
      <c r="AA452" s="768"/>
      <c r="AB452" s="768"/>
      <c r="AC452" s="768"/>
      <c r="AD452" s="768"/>
      <c r="AE452" s="768"/>
      <c r="AF452" s="768"/>
      <c r="AG452" s="768"/>
      <c r="AH452" s="768"/>
      <c r="AI452" s="768"/>
      <c r="AJ452" s="768"/>
      <c r="AK452" s="768"/>
      <c r="AL452" s="768"/>
      <c r="AM452" s="768"/>
      <c r="AN452" s="768"/>
      <c r="AO452" s="768"/>
      <c r="AP452" s="768"/>
      <c r="AQ452" s="768"/>
      <c r="AR452" s="768"/>
      <c r="AS452" s="768"/>
      <c r="AT452" s="768"/>
      <c r="AU452" s="768"/>
      <c r="AV452" s="768"/>
      <c r="AW452" s="768"/>
      <c r="AX452" s="768"/>
      <c r="AY452" s="768"/>
      <c r="AZ452" s="768"/>
      <c r="BA452" s="768"/>
      <c r="BB452" s="768"/>
      <c r="BC452" s="768"/>
      <c r="BD452" s="768"/>
      <c r="BE452" s="768"/>
      <c r="BF452" s="768"/>
      <c r="BG452" s="768"/>
      <c r="BH452" s="768"/>
      <c r="BI452" s="768"/>
      <c r="BJ452" s="768"/>
      <c r="BK452" s="768"/>
      <c r="BL452" s="768"/>
      <c r="BM452" s="768"/>
      <c r="BN452" s="768"/>
      <c r="BO452" s="768"/>
      <c r="BP452" s="768"/>
    </row>
    <row r="453" spans="1:68" ht="14.5" outlineLevel="1" x14ac:dyDescent="0.35">
      <c r="A453" s="5"/>
      <c r="B453" s="6"/>
      <c r="C453" s="17"/>
      <c r="D453" s="17"/>
      <c r="E453" s="17"/>
      <c r="F453" s="26"/>
      <c r="H453" s="27"/>
      <c r="I453" s="27" t="s">
        <v>1089</v>
      </c>
      <c r="J453" s="375">
        <v>0</v>
      </c>
      <c r="K453" s="375">
        <v>0</v>
      </c>
      <c r="L453" s="375">
        <v>0</v>
      </c>
      <c r="M453" s="375">
        <v>1</v>
      </c>
      <c r="N453" s="375">
        <v>1</v>
      </c>
      <c r="O453" s="375">
        <v>0</v>
      </c>
      <c r="P453" s="375">
        <v>0</v>
      </c>
      <c r="Q453" s="375">
        <v>0</v>
      </c>
      <c r="R453" s="62"/>
      <c r="S453" s="62"/>
      <c r="T453" s="62"/>
      <c r="U453" s="62"/>
      <c r="V453" s="60"/>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s="765" customFormat="1" ht="12" customHeight="1" outlineLevel="1" x14ac:dyDescent="0.35">
      <c r="A454" s="769"/>
      <c r="B454" s="766"/>
      <c r="C454" s="778"/>
      <c r="D454" s="778"/>
      <c r="E454" s="778"/>
      <c r="F454" s="782"/>
      <c r="H454" s="783"/>
      <c r="I454" s="783" t="s">
        <v>73</v>
      </c>
      <c r="J454" s="376">
        <v>0.14000000000000001</v>
      </c>
      <c r="K454" s="376">
        <v>0.59</v>
      </c>
      <c r="L454" s="376">
        <v>0.71</v>
      </c>
      <c r="M454" s="376">
        <v>1</v>
      </c>
      <c r="N454" s="376">
        <v>1.04</v>
      </c>
      <c r="O454" s="375">
        <v>0</v>
      </c>
      <c r="P454" s="375">
        <v>0</v>
      </c>
      <c r="Q454" s="375">
        <v>0</v>
      </c>
      <c r="R454" s="59"/>
      <c r="S454" s="59"/>
      <c r="T454" s="59"/>
      <c r="U454" s="59"/>
      <c r="V454" s="60"/>
      <c r="W454" s="773"/>
      <c r="X454" s="768"/>
      <c r="Y454" s="768"/>
      <c r="Z454" s="768"/>
      <c r="AA454" s="768"/>
      <c r="AB454" s="768"/>
      <c r="AC454" s="768"/>
      <c r="AD454" s="768"/>
      <c r="AE454" s="768"/>
      <c r="AF454" s="768"/>
      <c r="AG454" s="768"/>
      <c r="AH454" s="768"/>
      <c r="AI454" s="768"/>
      <c r="AJ454" s="768"/>
      <c r="AK454" s="768"/>
      <c r="AL454" s="768"/>
      <c r="AM454" s="768"/>
      <c r="AN454" s="768"/>
      <c r="AO454" s="768"/>
      <c r="AP454" s="768"/>
      <c r="AQ454" s="768"/>
      <c r="AR454" s="768"/>
      <c r="AS454" s="768"/>
      <c r="AT454" s="768"/>
      <c r="AU454" s="768"/>
      <c r="AV454" s="768"/>
      <c r="AW454" s="768"/>
      <c r="AX454" s="768"/>
      <c r="AY454" s="768"/>
      <c r="AZ454" s="768"/>
      <c r="BA454" s="768"/>
      <c r="BB454" s="768"/>
      <c r="BC454" s="768"/>
      <c r="BD454" s="768"/>
      <c r="BE454" s="768"/>
      <c r="BF454" s="768"/>
      <c r="BG454" s="768"/>
      <c r="BH454" s="768"/>
      <c r="BI454" s="768"/>
      <c r="BJ454" s="768"/>
      <c r="BK454" s="768"/>
      <c r="BL454" s="768"/>
      <c r="BM454" s="768"/>
      <c r="BN454" s="768"/>
      <c r="BO454" s="768"/>
      <c r="BP454" s="768"/>
    </row>
    <row r="455" spans="1:68" ht="12" customHeight="1" outlineLevel="1" x14ac:dyDescent="0.35">
      <c r="A455" s="5"/>
      <c r="B455" s="6"/>
      <c r="C455" s="17"/>
      <c r="D455" s="17"/>
      <c r="E455" s="17"/>
      <c r="F455" s="26"/>
      <c r="H455" s="27"/>
      <c r="I455" s="27" t="s">
        <v>1085</v>
      </c>
      <c r="J455" s="376">
        <v>0.14000000000000001</v>
      </c>
      <c r="K455" s="376">
        <v>0.59</v>
      </c>
      <c r="L455" s="376">
        <v>0.71</v>
      </c>
      <c r="M455" s="376">
        <v>1</v>
      </c>
      <c r="N455" s="376">
        <v>1.04</v>
      </c>
      <c r="O455" s="375">
        <v>0</v>
      </c>
      <c r="P455" s="375">
        <v>0</v>
      </c>
      <c r="Q455" s="375">
        <v>0</v>
      </c>
      <c r="R455" s="59"/>
      <c r="S455" s="59"/>
      <c r="T455" s="59"/>
      <c r="U455" s="59"/>
      <c r="V455" s="60"/>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35">
      <c r="A456" s="5"/>
      <c r="B456" s="6"/>
      <c r="C456" s="17"/>
      <c r="D456" s="17"/>
      <c r="E456" s="17"/>
      <c r="F456" s="33"/>
      <c r="H456" s="27"/>
      <c r="I456" s="27" t="s">
        <v>74</v>
      </c>
      <c r="J456" s="375">
        <v>0.05</v>
      </c>
      <c r="K456" s="375">
        <v>0.15</v>
      </c>
      <c r="L456" s="375">
        <v>0.35</v>
      </c>
      <c r="M456" s="375">
        <v>1</v>
      </c>
      <c r="N456" s="375">
        <v>1</v>
      </c>
      <c r="O456" s="375">
        <v>0</v>
      </c>
      <c r="P456" s="375">
        <v>0</v>
      </c>
      <c r="Q456" s="375">
        <v>0</v>
      </c>
      <c r="R456" s="59"/>
      <c r="S456" s="59"/>
      <c r="T456" s="59"/>
      <c r="U456" s="59"/>
      <c r="V456" s="60"/>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s="765" customFormat="1" ht="12" customHeight="1" outlineLevel="1" x14ac:dyDescent="0.35">
      <c r="A457" s="769"/>
      <c r="B457" s="766"/>
      <c r="C457" s="778"/>
      <c r="D457" s="778"/>
      <c r="E457" s="778"/>
      <c r="F457" s="780"/>
      <c r="H457" s="783"/>
      <c r="I457" s="783" t="s">
        <v>75</v>
      </c>
      <c r="J457" s="375">
        <v>0.13</v>
      </c>
      <c r="K457" s="375">
        <v>0.35</v>
      </c>
      <c r="L457" s="375">
        <v>0.52</v>
      </c>
      <c r="M457" s="375">
        <v>1</v>
      </c>
      <c r="N457" s="375">
        <v>1.0900000000000001</v>
      </c>
      <c r="O457" s="375">
        <v>0</v>
      </c>
      <c r="P457" s="375">
        <v>0</v>
      </c>
      <c r="Q457" s="375">
        <v>0</v>
      </c>
      <c r="R457" s="59"/>
      <c r="S457" s="59"/>
      <c r="T457" s="59"/>
      <c r="U457" s="59"/>
      <c r="V457" s="60"/>
      <c r="W457" s="773"/>
      <c r="X457" s="768"/>
      <c r="Y457" s="768"/>
      <c r="Z457" s="768"/>
      <c r="AA457" s="768"/>
      <c r="AB457" s="768"/>
      <c r="AC457" s="768"/>
      <c r="AD457" s="768"/>
      <c r="AE457" s="768"/>
      <c r="AF457" s="768"/>
      <c r="AG457" s="768"/>
      <c r="AH457" s="768"/>
      <c r="AI457" s="768"/>
      <c r="AJ457" s="768"/>
      <c r="AK457" s="768"/>
      <c r="AL457" s="768"/>
      <c r="AM457" s="768"/>
      <c r="AN457" s="768"/>
      <c r="AO457" s="768"/>
      <c r="AP457" s="768"/>
      <c r="AQ457" s="768"/>
      <c r="AR457" s="768"/>
      <c r="AS457" s="768"/>
      <c r="AT457" s="768"/>
      <c r="AU457" s="768"/>
      <c r="AV457" s="768"/>
      <c r="AW457" s="768"/>
      <c r="AX457" s="768"/>
      <c r="AY457" s="768"/>
      <c r="AZ457" s="768"/>
      <c r="BA457" s="768"/>
      <c r="BB457" s="768"/>
      <c r="BC457" s="768"/>
      <c r="BD457" s="768"/>
      <c r="BE457" s="768"/>
      <c r="BF457" s="768"/>
      <c r="BG457" s="768"/>
      <c r="BH457" s="768"/>
      <c r="BI457" s="768"/>
      <c r="BJ457" s="768"/>
      <c r="BK457" s="768"/>
      <c r="BL457" s="768"/>
      <c r="BM457" s="768"/>
      <c r="BN457" s="768"/>
      <c r="BO457" s="768"/>
      <c r="BP457" s="768"/>
    </row>
    <row r="458" spans="1:68" ht="12" customHeight="1" outlineLevel="1" x14ac:dyDescent="0.35">
      <c r="A458" s="5"/>
      <c r="B458" s="6"/>
      <c r="C458" s="17"/>
      <c r="D458" s="17"/>
      <c r="E458" s="17"/>
      <c r="F458" s="33"/>
      <c r="H458" s="27"/>
      <c r="I458" s="27" t="s">
        <v>1087</v>
      </c>
      <c r="J458" s="375">
        <v>0.13</v>
      </c>
      <c r="K458" s="375">
        <v>0.35</v>
      </c>
      <c r="L458" s="375">
        <v>0.52</v>
      </c>
      <c r="M458" s="375">
        <v>1</v>
      </c>
      <c r="N458" s="375">
        <v>1.0900000000000001</v>
      </c>
      <c r="O458" s="375">
        <v>0</v>
      </c>
      <c r="P458" s="375">
        <v>0</v>
      </c>
      <c r="Q458" s="375">
        <v>0</v>
      </c>
      <c r="R458" s="59"/>
      <c r="S458" s="59"/>
      <c r="T458" s="59"/>
      <c r="U458" s="59"/>
      <c r="V458" s="60"/>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s="765" customFormat="1" ht="12" customHeight="1" outlineLevel="1" x14ac:dyDescent="0.35">
      <c r="A459" s="769"/>
      <c r="B459" s="766"/>
      <c r="C459" s="778"/>
      <c r="D459" s="778"/>
      <c r="E459" s="778"/>
      <c r="F459" s="780"/>
      <c r="H459" s="783"/>
      <c r="I459" s="783" t="s">
        <v>76</v>
      </c>
      <c r="J459" s="375">
        <v>0.15</v>
      </c>
      <c r="K459" s="375">
        <v>0.65</v>
      </c>
      <c r="L459" s="375">
        <v>0.73</v>
      </c>
      <c r="M459" s="375">
        <v>1</v>
      </c>
      <c r="N459" s="375">
        <v>1.04</v>
      </c>
      <c r="O459" s="375">
        <v>0</v>
      </c>
      <c r="P459" s="375">
        <v>0</v>
      </c>
      <c r="Q459" s="375">
        <v>0</v>
      </c>
      <c r="R459" s="59"/>
      <c r="S459" s="59"/>
      <c r="T459" s="59"/>
      <c r="U459" s="59"/>
      <c r="V459" s="60"/>
      <c r="W459" s="773"/>
      <c r="X459" s="768"/>
      <c r="Y459" s="768"/>
      <c r="Z459" s="768"/>
      <c r="AA459" s="768"/>
      <c r="AB459" s="768"/>
      <c r="AC459" s="768"/>
      <c r="AD459" s="768"/>
      <c r="AE459" s="768"/>
      <c r="AF459" s="768"/>
      <c r="AG459" s="768"/>
      <c r="AH459" s="768"/>
      <c r="AI459" s="768"/>
      <c r="AJ459" s="768"/>
      <c r="AK459" s="768"/>
      <c r="AL459" s="768"/>
      <c r="AM459" s="768"/>
      <c r="AN459" s="768"/>
      <c r="AO459" s="768"/>
      <c r="AP459" s="768"/>
      <c r="AQ459" s="768"/>
      <c r="AR459" s="768"/>
      <c r="AS459" s="768"/>
      <c r="AT459" s="768"/>
      <c r="AU459" s="768"/>
      <c r="AV459" s="768"/>
      <c r="AW459" s="768"/>
      <c r="AX459" s="768"/>
      <c r="AY459" s="768"/>
      <c r="AZ459" s="768"/>
      <c r="BA459" s="768"/>
      <c r="BB459" s="768"/>
      <c r="BC459" s="768"/>
      <c r="BD459" s="768"/>
      <c r="BE459" s="768"/>
      <c r="BF459" s="768"/>
      <c r="BG459" s="768"/>
      <c r="BH459" s="768"/>
      <c r="BI459" s="768"/>
      <c r="BJ459" s="768"/>
      <c r="BK459" s="768"/>
      <c r="BL459" s="768"/>
      <c r="BM459" s="768"/>
      <c r="BN459" s="768"/>
      <c r="BO459" s="768"/>
      <c r="BP459" s="768"/>
    </row>
    <row r="460" spans="1:68" ht="12" customHeight="1" outlineLevel="1" x14ac:dyDescent="0.35">
      <c r="A460" s="5"/>
      <c r="B460" s="6"/>
      <c r="C460" s="17"/>
      <c r="D460" s="17"/>
      <c r="E460" s="17"/>
      <c r="F460" s="33"/>
      <c r="H460" s="27"/>
      <c r="I460" s="27" t="s">
        <v>1086</v>
      </c>
      <c r="J460" s="375">
        <v>0.15</v>
      </c>
      <c r="K460" s="375">
        <v>0.65</v>
      </c>
      <c r="L460" s="375">
        <v>0.73</v>
      </c>
      <c r="M460" s="375">
        <v>1</v>
      </c>
      <c r="N460" s="375">
        <v>1.04</v>
      </c>
      <c r="O460" s="375">
        <v>0</v>
      </c>
      <c r="P460" s="375">
        <v>0</v>
      </c>
      <c r="Q460" s="375">
        <v>0</v>
      </c>
      <c r="R460" s="59"/>
      <c r="S460" s="59"/>
      <c r="T460" s="59"/>
      <c r="U460" s="59"/>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2" customHeight="1" outlineLevel="1" x14ac:dyDescent="0.35">
      <c r="A461" s="5"/>
      <c r="B461" s="6"/>
      <c r="C461" s="17"/>
      <c r="D461" s="17"/>
      <c r="E461" s="17"/>
      <c r="F461" s="33"/>
      <c r="H461" s="27"/>
      <c r="I461" s="27" t="s">
        <v>77</v>
      </c>
      <c r="J461" s="375">
        <v>7.0000000000000007E-2</v>
      </c>
      <c r="K461" s="375">
        <v>0.2</v>
      </c>
      <c r="L461" s="375">
        <v>0.67</v>
      </c>
      <c r="M461" s="375">
        <v>1</v>
      </c>
      <c r="N461" s="375">
        <v>1</v>
      </c>
      <c r="O461" s="375">
        <v>0</v>
      </c>
      <c r="P461" s="375">
        <v>0</v>
      </c>
      <c r="Q461" s="375">
        <v>0</v>
      </c>
      <c r="R461" s="59"/>
      <c r="S461" s="59"/>
      <c r="T461" s="59"/>
      <c r="U461" s="59"/>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35">
      <c r="A462" s="5"/>
      <c r="B462" s="6"/>
      <c r="C462" s="17"/>
      <c r="D462" s="17"/>
      <c r="E462" s="17"/>
      <c r="F462" s="33"/>
      <c r="H462" s="27"/>
      <c r="I462" s="27" t="s">
        <v>78</v>
      </c>
      <c r="J462" s="375">
        <v>0.09</v>
      </c>
      <c r="K462" s="375">
        <v>0.4</v>
      </c>
      <c r="L462" s="375">
        <v>0.75</v>
      </c>
      <c r="M462" s="375">
        <v>1</v>
      </c>
      <c r="N462" s="375">
        <v>1</v>
      </c>
      <c r="O462" s="375">
        <v>0</v>
      </c>
      <c r="P462" s="375">
        <v>0</v>
      </c>
      <c r="Q462" s="375">
        <v>0</v>
      </c>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35">
      <c r="A463" s="5"/>
      <c r="B463" s="6"/>
      <c r="C463" s="17"/>
      <c r="D463" s="17"/>
      <c r="E463" s="17"/>
      <c r="F463" s="33"/>
      <c r="H463" s="27"/>
      <c r="I463" s="27" t="s">
        <v>250</v>
      </c>
      <c r="J463" s="375">
        <v>0.06</v>
      </c>
      <c r="K463" s="375">
        <v>0.42</v>
      </c>
      <c r="L463" s="375">
        <v>0.62</v>
      </c>
      <c r="M463" s="375">
        <v>1</v>
      </c>
      <c r="N463" s="375">
        <v>1</v>
      </c>
      <c r="O463" s="375">
        <v>0</v>
      </c>
      <c r="P463" s="375">
        <v>0</v>
      </c>
      <c r="Q463" s="375">
        <v>0</v>
      </c>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35">
      <c r="A464" s="5"/>
      <c r="B464" s="6"/>
      <c r="C464" s="17"/>
      <c r="D464" s="17"/>
      <c r="E464" s="17"/>
      <c r="F464" s="33"/>
      <c r="H464" s="68"/>
      <c r="I464" s="68" t="s">
        <v>82</v>
      </c>
      <c r="J464" s="375">
        <v>7.0000000000000007E-2</v>
      </c>
      <c r="K464" s="375">
        <v>0.2</v>
      </c>
      <c r="L464" s="375">
        <v>0.67</v>
      </c>
      <c r="M464" s="375">
        <v>1</v>
      </c>
      <c r="N464" s="375">
        <v>1</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35">
      <c r="A465" s="5"/>
      <c r="B465" s="6"/>
      <c r="C465" s="17"/>
      <c r="D465" s="17"/>
      <c r="E465" s="17"/>
      <c r="F465" s="33"/>
      <c r="H465" s="68"/>
      <c r="I465" s="68" t="s">
        <v>83</v>
      </c>
      <c r="J465" s="375">
        <v>7.0000000000000007E-2</v>
      </c>
      <c r="K465" s="375">
        <v>0.2</v>
      </c>
      <c r="L465" s="375">
        <v>0.67</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35">
      <c r="A466" s="5"/>
      <c r="B466" s="6"/>
      <c r="C466" s="17"/>
      <c r="D466" s="17"/>
      <c r="E466" s="17"/>
      <c r="F466" s="33"/>
      <c r="H466" s="68"/>
      <c r="I466" s="68" t="s">
        <v>84</v>
      </c>
      <c r="J466" s="375">
        <v>7.0000000000000007E-2</v>
      </c>
      <c r="K466" s="375">
        <v>0.2</v>
      </c>
      <c r="L466" s="375">
        <v>0.67</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ht="12" customHeight="1" outlineLevel="1" x14ac:dyDescent="0.35">
      <c r="A467" s="5"/>
      <c r="B467" s="6"/>
      <c r="C467" s="17"/>
      <c r="D467" s="17"/>
      <c r="E467" s="17"/>
      <c r="F467" s="33"/>
      <c r="J467" s="63"/>
      <c r="K467" s="63"/>
      <c r="L467" s="63"/>
      <c r="M467" s="63"/>
      <c r="N467" s="63"/>
      <c r="O467" s="63"/>
      <c r="P467" s="63"/>
      <c r="Q467" s="63"/>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35">
      <c r="A468" s="5"/>
      <c r="B468" s="6"/>
      <c r="C468" s="17"/>
      <c r="D468" s="17"/>
      <c r="E468" s="17"/>
      <c r="F468" s="33"/>
      <c r="G468" s="34"/>
      <c r="H468" s="34"/>
      <c r="I468" s="34"/>
      <c r="J468" s="63"/>
      <c r="K468" s="63"/>
      <c r="L468" s="63"/>
      <c r="M468" s="63"/>
      <c r="N468" s="63"/>
      <c r="O468" s="63"/>
      <c r="P468" s="63"/>
      <c r="Q468" s="63"/>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ht="5.15" customHeight="1" outlineLevel="1" x14ac:dyDescent="0.35">
      <c r="A469" s="5"/>
      <c r="B469" s="6"/>
      <c r="C469" s="17"/>
      <c r="D469" s="17"/>
      <c r="E469" s="17"/>
      <c r="F469" s="36"/>
      <c r="G469" s="37"/>
      <c r="H469" s="37"/>
      <c r="I469" s="37"/>
      <c r="J469" s="38"/>
      <c r="K469" s="38"/>
      <c r="L469" s="38"/>
      <c r="M469" s="38"/>
      <c r="N469" s="268"/>
      <c r="O469" s="268"/>
      <c r="P469" s="268"/>
      <c r="Q469" s="38"/>
      <c r="R469" s="38"/>
      <c r="S469" s="38"/>
      <c r="T469" s="38"/>
      <c r="U469" s="38"/>
      <c r="V469" s="3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25" customHeight="1" outlineLevel="1" x14ac:dyDescent="0.35">
      <c r="A470" s="5"/>
      <c r="B470" s="6"/>
      <c r="C470" s="39"/>
      <c r="D470" s="39"/>
      <c r="E470" s="39"/>
      <c r="F470" s="39"/>
      <c r="G470" s="40" t="str">
        <f>G442</f>
        <v>Yield by Soil</v>
      </c>
      <c r="H470" s="39"/>
      <c r="I470" s="39"/>
      <c r="J470" s="39"/>
      <c r="K470" s="39"/>
      <c r="L470" s="39"/>
      <c r="M470" s="39"/>
      <c r="N470" s="269"/>
      <c r="O470" s="269"/>
      <c r="P470" s="269"/>
      <c r="Q470" s="39"/>
      <c r="R470" s="39"/>
      <c r="S470" s="39"/>
      <c r="T470" s="39"/>
      <c r="U470" s="39"/>
      <c r="V470" s="39"/>
      <c r="W470" s="41" t="s">
        <v>24</v>
      </c>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35">
      <c r="A471" s="5"/>
      <c r="B471" s="6"/>
      <c r="C471" s="6"/>
      <c r="D471" s="6"/>
      <c r="E471" s="6"/>
      <c r="F471" s="7"/>
      <c r="G471" s="7"/>
      <c r="H471" s="7"/>
      <c r="I471" s="7"/>
      <c r="J471" s="7"/>
      <c r="K471" s="7"/>
      <c r="L471" s="7"/>
      <c r="M471" s="7"/>
      <c r="N471" s="240"/>
      <c r="O471" s="240"/>
      <c r="P471" s="240"/>
      <c r="Q471" s="7"/>
      <c r="R471" s="7"/>
      <c r="S471" s="7"/>
      <c r="T471" s="7"/>
      <c r="U471" s="7"/>
      <c r="V471" s="7"/>
      <c r="W471" s="7"/>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35">
      <c r="A472" s="5"/>
      <c r="B472" s="6"/>
      <c r="C472" s="6"/>
      <c r="D472" s="6"/>
      <c r="E472" s="6"/>
      <c r="F472" s="6"/>
      <c r="G472" s="6"/>
      <c r="H472" s="7"/>
      <c r="I472" s="7"/>
      <c r="J472" s="7"/>
      <c r="K472" s="7"/>
      <c r="L472" s="7"/>
      <c r="M472" s="240"/>
      <c r="N472" s="240"/>
      <c r="O472" s="240"/>
      <c r="P472" s="7"/>
      <c r="Q472" s="7"/>
      <c r="R472" s="7"/>
      <c r="S472" s="7"/>
      <c r="T472" s="7"/>
      <c r="U472" s="7"/>
      <c r="V472" s="7"/>
      <c r="W472" s="7"/>
      <c r="X472" s="6"/>
      <c r="Y472" s="6"/>
      <c r="Z472" s="6"/>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68" ht="5.15" customHeight="1" outlineLevel="1" thickBot="1" x14ac:dyDescent="0.4">
      <c r="A473" s="5"/>
      <c r="B473" s="6"/>
      <c r="C473" s="6"/>
      <c r="D473" s="6"/>
      <c r="E473" s="6"/>
      <c r="F473" s="6"/>
      <c r="G473" s="6"/>
      <c r="H473" s="7"/>
      <c r="I473" s="7"/>
      <c r="J473" s="7"/>
      <c r="K473" s="7"/>
      <c r="L473" s="7"/>
      <c r="M473" s="240"/>
      <c r="N473" s="240"/>
      <c r="O473" s="240"/>
      <c r="P473" s="7"/>
      <c r="Q473" s="7"/>
      <c r="R473" s="7"/>
      <c r="S473" s="7"/>
      <c r="T473" s="7"/>
      <c r="U473" s="7"/>
      <c r="V473" s="7"/>
      <c r="W473" s="7"/>
      <c r="X473" s="6"/>
      <c r="Y473" s="6"/>
      <c r="Z473" s="6"/>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ht="5.15" customHeight="1" outlineLevel="1" x14ac:dyDescent="0.35">
      <c r="A474" s="5"/>
      <c r="B474" s="6"/>
      <c r="C474" s="9" t="s">
        <v>0</v>
      </c>
      <c r="D474" s="9"/>
      <c r="E474" s="9"/>
      <c r="F474" s="9"/>
      <c r="G474" s="9"/>
      <c r="H474" s="9"/>
      <c r="I474" s="9"/>
      <c r="J474" s="9"/>
      <c r="K474" s="10"/>
      <c r="L474" s="10"/>
      <c r="M474" s="242"/>
      <c r="N474" s="242"/>
      <c r="O474" s="242"/>
      <c r="P474" s="10"/>
      <c r="Q474" s="10"/>
      <c r="R474" s="10"/>
      <c r="S474" s="10"/>
      <c r="T474" s="10"/>
      <c r="U474" s="10"/>
      <c r="V474" s="10"/>
      <c r="W474" s="11"/>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35">
      <c r="A475" s="5"/>
      <c r="B475" s="6"/>
      <c r="C475" s="12"/>
      <c r="D475" s="12"/>
      <c r="E475" s="12" t="s">
        <v>1</v>
      </c>
      <c r="F475" s="13"/>
      <c r="G475" s="14" t="s">
        <v>422</v>
      </c>
      <c r="H475" s="13"/>
      <c r="I475" s="13"/>
      <c r="J475" s="13"/>
      <c r="K475" s="13"/>
      <c r="L475" s="13"/>
      <c r="M475" s="245"/>
      <c r="N475" s="245"/>
      <c r="O475" s="245"/>
      <c r="P475" s="13"/>
      <c r="Q475" s="13"/>
      <c r="R475" s="13"/>
      <c r="S475" s="15"/>
      <c r="T475" s="13"/>
      <c r="U475" s="15"/>
      <c r="V475" s="15"/>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35">
      <c r="A476" s="5"/>
      <c r="B476" s="6"/>
      <c r="C476" s="12"/>
      <c r="D476" s="12"/>
      <c r="E476" s="17"/>
      <c r="F476" s="13"/>
      <c r="G476" s="18"/>
      <c r="H476" s="13" t="s">
        <v>26</v>
      </c>
      <c r="I476" s="13"/>
      <c r="J476" s="13"/>
      <c r="K476" s="13"/>
      <c r="L476" s="13"/>
      <c r="M476" s="245"/>
      <c r="N476" s="245"/>
      <c r="O476" s="245"/>
      <c r="P476" s="13"/>
      <c r="Q476" s="13"/>
      <c r="R476" s="13"/>
      <c r="S476" s="15"/>
      <c r="T476" s="19"/>
      <c r="U476" s="15"/>
      <c r="V476" s="15"/>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35">
      <c r="A477" s="5"/>
      <c r="B477" s="6"/>
      <c r="C477" s="17"/>
      <c r="D477" s="12"/>
      <c r="E477" s="17"/>
      <c r="F477" s="13"/>
      <c r="G477" s="13" t="s">
        <v>2</v>
      </c>
      <c r="H477" s="13"/>
      <c r="I477" s="13"/>
      <c r="J477" s="13"/>
      <c r="K477" s="13"/>
      <c r="L477" s="13"/>
      <c r="M477" s="245"/>
      <c r="N477" s="245"/>
      <c r="O477" s="245"/>
      <c r="P477" s="13"/>
      <c r="Q477" s="13"/>
      <c r="R477" s="13"/>
      <c r="S477" s="15"/>
      <c r="T477" s="19"/>
      <c r="U477" s="15"/>
      <c r="V477" s="15"/>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35">
      <c r="A478" s="5"/>
      <c r="B478" s="6"/>
      <c r="C478" s="20">
        <v>0</v>
      </c>
      <c r="D478" s="12"/>
      <c r="E478" s="17"/>
      <c r="F478" s="13"/>
      <c r="G478" s="21"/>
      <c r="H478" s="13"/>
      <c r="I478" s="13"/>
      <c r="J478" s="13"/>
      <c r="K478" s="13"/>
      <c r="L478" s="13"/>
      <c r="M478" s="245"/>
      <c r="N478" s="245"/>
      <c r="O478" s="245"/>
      <c r="P478" s="13"/>
      <c r="Q478" s="13"/>
      <c r="R478" s="13"/>
      <c r="S478" s="15"/>
      <c r="T478" s="19"/>
      <c r="U478" s="15"/>
      <c r="V478" s="15"/>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35">
      <c r="A479" s="5"/>
      <c r="B479" s="6"/>
      <c r="C479" s="17"/>
      <c r="D479" s="17"/>
      <c r="E479" s="17"/>
      <c r="F479" s="17"/>
      <c r="G479" s="17"/>
      <c r="H479" s="17"/>
      <c r="I479" s="17"/>
      <c r="J479" s="22"/>
      <c r="K479" s="22"/>
      <c r="L479" s="22"/>
      <c r="M479" s="819"/>
      <c r="N479" s="819"/>
      <c r="O479" s="819"/>
      <c r="P479" s="22"/>
      <c r="Q479" s="22"/>
      <c r="R479" s="22"/>
      <c r="S479" s="22"/>
      <c r="T479" s="22"/>
      <c r="U479" s="22"/>
      <c r="V479" s="22"/>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35">
      <c r="A480" s="5"/>
      <c r="B480" s="6"/>
      <c r="C480" s="17"/>
      <c r="D480" s="17"/>
      <c r="E480" s="17"/>
      <c r="F480" s="17"/>
      <c r="G480" s="17"/>
      <c r="H480" s="17"/>
      <c r="I480" s="17"/>
      <c r="J480" s="17"/>
      <c r="K480" s="17"/>
      <c r="L480" s="22"/>
      <c r="M480" s="819"/>
      <c r="N480" s="819"/>
      <c r="O480" s="819"/>
      <c r="P480" s="22"/>
      <c r="Q480" s="22"/>
      <c r="R480" s="22"/>
      <c r="S480" s="22"/>
      <c r="T480" s="22"/>
      <c r="U480" s="22"/>
      <c r="V480" s="22"/>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35">
      <c r="A481" s="5"/>
      <c r="B481" s="6"/>
      <c r="C481" s="17"/>
      <c r="D481" s="17"/>
      <c r="E481" s="17"/>
      <c r="F481" s="17"/>
      <c r="G481" s="17"/>
      <c r="H481" s="17"/>
      <c r="I481" s="23"/>
      <c r="J481" s="23"/>
      <c r="K481" s="23"/>
      <c r="L481" s="23"/>
      <c r="M481" s="255"/>
      <c r="N481" s="255"/>
      <c r="O481" s="255"/>
      <c r="P481" s="23"/>
      <c r="Q481" s="24"/>
      <c r="R481" s="24"/>
      <c r="S481" s="22"/>
      <c r="T481" s="22"/>
      <c r="U481" s="22"/>
      <c r="V481" s="22"/>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35">
      <c r="A482" s="5"/>
      <c r="B482" s="6"/>
      <c r="C482" s="17"/>
      <c r="D482" s="17"/>
      <c r="E482" s="17"/>
      <c r="F482" s="17"/>
      <c r="G482" s="17"/>
      <c r="H482" s="17"/>
      <c r="I482" s="255" t="s">
        <v>446</v>
      </c>
      <c r="J482" s="255" t="s">
        <v>63</v>
      </c>
      <c r="K482" s="255" t="s">
        <v>64</v>
      </c>
      <c r="L482" s="255" t="s">
        <v>65</v>
      </c>
      <c r="M482" s="255" t="s">
        <v>66</v>
      </c>
      <c r="N482" s="255" t="s">
        <v>1003</v>
      </c>
      <c r="O482" s="255" t="s">
        <v>1004</v>
      </c>
      <c r="P482" s="255" t="s">
        <v>1005</v>
      </c>
      <c r="Q482" s="24"/>
      <c r="R482" s="24"/>
      <c r="S482" s="22"/>
      <c r="T482" s="22"/>
      <c r="U482" s="22"/>
      <c r="V482" s="22"/>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4.5" outlineLevel="1" x14ac:dyDescent="0.35">
      <c r="A483" s="5"/>
      <c r="B483" s="6"/>
      <c r="C483" s="17"/>
      <c r="D483" s="17"/>
      <c r="E483" s="17"/>
      <c r="F483" s="26"/>
      <c r="G483" s="27"/>
      <c r="H483" s="27" t="s">
        <v>81</v>
      </c>
      <c r="I483" s="370">
        <v>0</v>
      </c>
      <c r="J483" s="370">
        <v>0</v>
      </c>
      <c r="K483" s="370">
        <v>0</v>
      </c>
      <c r="L483" s="370">
        <v>1.0416666666666666E-2</v>
      </c>
      <c r="M483" s="370">
        <v>1.0416666666666666E-2</v>
      </c>
      <c r="N483" s="370">
        <v>0</v>
      </c>
      <c r="O483" s="370">
        <v>0</v>
      </c>
      <c r="P483" s="370">
        <v>0</v>
      </c>
      <c r="Q483" s="62"/>
      <c r="R483" s="62"/>
      <c r="S483" s="62"/>
      <c r="T483" s="62"/>
      <c r="U483" s="62"/>
      <c r="V483" s="60"/>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s="765" customFormat="1" ht="14.5" outlineLevel="1" x14ac:dyDescent="0.35">
      <c r="A484" s="769"/>
      <c r="B484" s="766"/>
      <c r="C484" s="778"/>
      <c r="D484" s="778"/>
      <c r="E484" s="778"/>
      <c r="F484" s="782"/>
      <c r="G484" s="783"/>
      <c r="H484" s="783" t="s">
        <v>1088</v>
      </c>
      <c r="I484" s="370">
        <v>0</v>
      </c>
      <c r="J484" s="370">
        <v>0</v>
      </c>
      <c r="K484" s="370">
        <v>0</v>
      </c>
      <c r="L484" s="370">
        <v>1.0416666666666666E-2</v>
      </c>
      <c r="M484" s="370">
        <v>1.0416666666666666E-2</v>
      </c>
      <c r="N484" s="370">
        <v>0</v>
      </c>
      <c r="O484" s="370">
        <v>0</v>
      </c>
      <c r="P484" s="370">
        <v>0</v>
      </c>
      <c r="Q484" s="62"/>
      <c r="R484" s="62"/>
      <c r="S484" s="62"/>
      <c r="T484" s="62"/>
      <c r="U484" s="62"/>
      <c r="V484" s="60"/>
      <c r="W484" s="773"/>
      <c r="X484" s="768"/>
      <c r="Y484" s="768"/>
      <c r="Z484" s="768"/>
      <c r="AA484" s="768"/>
      <c r="AB484" s="768"/>
      <c r="AC484" s="768"/>
      <c r="AD484" s="768"/>
      <c r="AE484" s="768"/>
      <c r="AF484" s="768"/>
      <c r="AG484" s="768"/>
      <c r="AH484" s="768"/>
      <c r="AI484" s="768"/>
      <c r="AJ484" s="768"/>
      <c r="AK484" s="768"/>
      <c r="AL484" s="768"/>
      <c r="AM484" s="768"/>
      <c r="AN484" s="768"/>
      <c r="AO484" s="768"/>
      <c r="AP484" s="768"/>
      <c r="AQ484" s="768"/>
      <c r="AR484" s="768"/>
      <c r="AS484" s="768"/>
      <c r="AT484" s="768"/>
      <c r="AU484" s="768"/>
      <c r="AV484" s="768"/>
      <c r="AW484" s="768"/>
      <c r="AX484" s="768"/>
      <c r="AY484" s="768"/>
      <c r="AZ484" s="768"/>
      <c r="BA484" s="768"/>
      <c r="BB484" s="768"/>
      <c r="BC484" s="768"/>
      <c r="BD484" s="768"/>
      <c r="BE484" s="768"/>
      <c r="BF484" s="768"/>
      <c r="BG484" s="768"/>
      <c r="BH484" s="768"/>
      <c r="BI484" s="768"/>
      <c r="BJ484" s="768"/>
      <c r="BK484" s="768"/>
      <c r="BL484" s="768"/>
      <c r="BM484" s="768"/>
      <c r="BN484" s="768"/>
      <c r="BO484" s="768"/>
      <c r="BP484" s="768"/>
    </row>
    <row r="485" spans="1:68" s="765" customFormat="1" ht="14.5" outlineLevel="1" x14ac:dyDescent="0.35">
      <c r="A485" s="769"/>
      <c r="B485" s="766"/>
      <c r="C485" s="778"/>
      <c r="D485" s="778"/>
      <c r="E485" s="778"/>
      <c r="F485" s="782"/>
      <c r="G485" s="783"/>
      <c r="H485" s="783" t="s">
        <v>72</v>
      </c>
      <c r="I485" s="370">
        <v>0</v>
      </c>
      <c r="J485" s="370">
        <v>0</v>
      </c>
      <c r="K485" s="370">
        <v>0</v>
      </c>
      <c r="L485" s="370">
        <v>1.0416666666666666E-2</v>
      </c>
      <c r="M485" s="370">
        <v>1.0416666666666666E-2</v>
      </c>
      <c r="N485" s="370">
        <v>0</v>
      </c>
      <c r="O485" s="370">
        <v>0</v>
      </c>
      <c r="P485" s="370">
        <v>0</v>
      </c>
      <c r="Q485" s="62"/>
      <c r="R485" s="62"/>
      <c r="S485" s="62"/>
      <c r="T485" s="62"/>
      <c r="U485" s="62"/>
      <c r="V485" s="60"/>
      <c r="W485" s="773"/>
      <c r="X485" s="768"/>
      <c r="Y485" s="768"/>
      <c r="Z485" s="768"/>
      <c r="AA485" s="768"/>
      <c r="AB485" s="768"/>
      <c r="AC485" s="768"/>
      <c r="AD485" s="768"/>
      <c r="AE485" s="768"/>
      <c r="AF485" s="768"/>
      <c r="AG485" s="768"/>
      <c r="AH485" s="768"/>
      <c r="AI485" s="768"/>
      <c r="AJ485" s="768"/>
      <c r="AK485" s="768"/>
      <c r="AL485" s="768"/>
      <c r="AM485" s="768"/>
      <c r="AN485" s="768"/>
      <c r="AO485" s="768"/>
      <c r="AP485" s="768"/>
      <c r="AQ485" s="768"/>
      <c r="AR485" s="768"/>
      <c r="AS485" s="768"/>
      <c r="AT485" s="768"/>
      <c r="AU485" s="768"/>
      <c r="AV485" s="768"/>
      <c r="AW485" s="768"/>
      <c r="AX485" s="768"/>
      <c r="AY485" s="768"/>
      <c r="AZ485" s="768"/>
      <c r="BA485" s="768"/>
      <c r="BB485" s="768"/>
      <c r="BC485" s="768"/>
      <c r="BD485" s="768"/>
      <c r="BE485" s="768"/>
      <c r="BF485" s="768"/>
      <c r="BG485" s="768"/>
      <c r="BH485" s="768"/>
      <c r="BI485" s="768"/>
      <c r="BJ485" s="768"/>
      <c r="BK485" s="768"/>
      <c r="BL485" s="768"/>
      <c r="BM485" s="768"/>
      <c r="BN485" s="768"/>
      <c r="BO485" s="768"/>
      <c r="BP485" s="768"/>
    </row>
    <row r="486" spans="1:68" ht="14.5" outlineLevel="1" x14ac:dyDescent="0.35">
      <c r="A486" s="5"/>
      <c r="B486" s="6"/>
      <c r="C486" s="17"/>
      <c r="D486" s="17"/>
      <c r="E486" s="17"/>
      <c r="F486" s="26"/>
      <c r="G486" s="27"/>
      <c r="H486" s="27" t="s">
        <v>1089</v>
      </c>
      <c r="I486" s="370">
        <v>0</v>
      </c>
      <c r="J486" s="370">
        <v>0</v>
      </c>
      <c r="K486" s="370">
        <v>0</v>
      </c>
      <c r="L486" s="370">
        <v>1.0416666666666666E-2</v>
      </c>
      <c r="M486" s="370">
        <v>1.0416666666666666E-2</v>
      </c>
      <c r="N486" s="370">
        <v>0</v>
      </c>
      <c r="O486" s="370">
        <v>0</v>
      </c>
      <c r="P486" s="370">
        <v>0</v>
      </c>
      <c r="Q486" s="62"/>
      <c r="R486" s="62"/>
      <c r="S486" s="62"/>
      <c r="T486" s="62"/>
      <c r="U486" s="62"/>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s="765" customFormat="1" ht="12" customHeight="1" outlineLevel="1" x14ac:dyDescent="0.35">
      <c r="A487" s="769"/>
      <c r="B487" s="766"/>
      <c r="C487" s="778"/>
      <c r="D487" s="778"/>
      <c r="E487" s="778"/>
      <c r="F487" s="782"/>
      <c r="G487" s="783"/>
      <c r="H487" s="783" t="s">
        <v>73</v>
      </c>
      <c r="I487" s="370">
        <v>0.33333333333333331</v>
      </c>
      <c r="J487" s="370">
        <v>0.33333333333333331</v>
      </c>
      <c r="K487" s="370">
        <v>0.125</v>
      </c>
      <c r="L487" s="370">
        <v>8.3333333333333329E-2</v>
      </c>
      <c r="M487" s="370">
        <v>8.3333333333333329E-2</v>
      </c>
      <c r="N487" s="370">
        <v>0</v>
      </c>
      <c r="O487" s="370">
        <v>0</v>
      </c>
      <c r="P487" s="370">
        <v>0</v>
      </c>
      <c r="Q487" s="59"/>
      <c r="R487" s="59"/>
      <c r="S487" s="59"/>
      <c r="T487" s="59"/>
      <c r="U487" s="59"/>
      <c r="V487" s="60"/>
      <c r="W487" s="773"/>
      <c r="X487" s="768"/>
      <c r="Y487" s="768"/>
      <c r="Z487" s="768"/>
      <c r="AA487" s="768"/>
      <c r="AB487" s="768"/>
      <c r="AC487" s="768"/>
      <c r="AD487" s="768"/>
      <c r="AE487" s="768"/>
      <c r="AF487" s="768"/>
      <c r="AG487" s="768"/>
      <c r="AH487" s="768"/>
      <c r="AI487" s="768"/>
      <c r="AJ487" s="768"/>
      <c r="AK487" s="768"/>
      <c r="AL487" s="768"/>
      <c r="AM487" s="768"/>
      <c r="AN487" s="768"/>
      <c r="AO487" s="768"/>
      <c r="AP487" s="768"/>
      <c r="AQ487" s="768"/>
      <c r="AR487" s="768"/>
      <c r="AS487" s="768"/>
      <c r="AT487" s="768"/>
      <c r="AU487" s="768"/>
      <c r="AV487" s="768"/>
      <c r="AW487" s="768"/>
      <c r="AX487" s="768"/>
      <c r="AY487" s="768"/>
      <c r="AZ487" s="768"/>
      <c r="BA487" s="768"/>
      <c r="BB487" s="768"/>
      <c r="BC487" s="768"/>
      <c r="BD487" s="768"/>
      <c r="BE487" s="768"/>
      <c r="BF487" s="768"/>
      <c r="BG487" s="768"/>
      <c r="BH487" s="768"/>
      <c r="BI487" s="768"/>
      <c r="BJ487" s="768"/>
      <c r="BK487" s="768"/>
      <c r="BL487" s="768"/>
      <c r="BM487" s="768"/>
      <c r="BN487" s="768"/>
      <c r="BO487" s="768"/>
      <c r="BP487" s="768"/>
    </row>
    <row r="488" spans="1:68" ht="12" customHeight="1" outlineLevel="1" x14ac:dyDescent="0.35">
      <c r="A488" s="5"/>
      <c r="B488" s="6"/>
      <c r="C488" s="17"/>
      <c r="D488" s="17"/>
      <c r="E488" s="17"/>
      <c r="F488" s="26"/>
      <c r="G488" s="198"/>
      <c r="H488" s="198" t="s">
        <v>1085</v>
      </c>
      <c r="I488" s="370">
        <v>0.33333333333333331</v>
      </c>
      <c r="J488" s="370">
        <v>0.33333333333333331</v>
      </c>
      <c r="K488" s="370">
        <v>0.125</v>
      </c>
      <c r="L488" s="370">
        <v>8.3333333333333329E-2</v>
      </c>
      <c r="M488" s="370">
        <v>8.3333333333333329E-2</v>
      </c>
      <c r="N488" s="370">
        <v>0</v>
      </c>
      <c r="O488" s="370">
        <v>0</v>
      </c>
      <c r="P488" s="370">
        <v>0</v>
      </c>
      <c r="Q488" s="59"/>
      <c r="R488" s="59"/>
      <c r="S488" s="59"/>
      <c r="T488" s="59"/>
      <c r="U488" s="59"/>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35">
      <c r="A489" s="5"/>
      <c r="B489" s="6"/>
      <c r="C489" s="17"/>
      <c r="D489" s="17"/>
      <c r="E489" s="17"/>
      <c r="F489" s="33"/>
      <c r="G489" s="198"/>
      <c r="H489" s="198" t="s">
        <v>74</v>
      </c>
      <c r="I489" s="370">
        <v>0.33333333333333331</v>
      </c>
      <c r="J489" s="370">
        <v>0.33333333333333331</v>
      </c>
      <c r="K489" s="370">
        <v>0.125</v>
      </c>
      <c r="L489" s="370">
        <v>8.3333333333333329E-2</v>
      </c>
      <c r="M489" s="370">
        <v>8.3333333333333329E-2</v>
      </c>
      <c r="N489" s="370">
        <v>0</v>
      </c>
      <c r="O489" s="370">
        <v>0</v>
      </c>
      <c r="P489" s="370">
        <v>0</v>
      </c>
      <c r="Q489" s="59"/>
      <c r="R489" s="59"/>
      <c r="S489" s="59"/>
      <c r="T489" s="59"/>
      <c r="U489" s="59"/>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s="765" customFormat="1" ht="12" customHeight="1" outlineLevel="1" x14ac:dyDescent="0.35">
      <c r="A490" s="769"/>
      <c r="B490" s="766"/>
      <c r="C490" s="778"/>
      <c r="D490" s="778"/>
      <c r="E490" s="778"/>
      <c r="F490" s="780"/>
      <c r="G490" s="783"/>
      <c r="H490" s="783" t="s">
        <v>75</v>
      </c>
      <c r="I490" s="370">
        <v>0</v>
      </c>
      <c r="J490" s="370">
        <v>0</v>
      </c>
      <c r="K490" s="370">
        <v>0</v>
      </c>
      <c r="L490" s="370">
        <v>0</v>
      </c>
      <c r="M490" s="370">
        <v>0</v>
      </c>
      <c r="N490" s="370">
        <v>0</v>
      </c>
      <c r="O490" s="370">
        <v>0</v>
      </c>
      <c r="P490" s="370">
        <v>0</v>
      </c>
      <c r="Q490" s="59"/>
      <c r="R490" s="59"/>
      <c r="S490" s="59"/>
      <c r="T490" s="59"/>
      <c r="U490" s="59"/>
      <c r="V490" s="60"/>
      <c r="W490" s="773"/>
      <c r="X490" s="768"/>
      <c r="Y490" s="768"/>
      <c r="Z490" s="768"/>
      <c r="AA490" s="768"/>
      <c r="AB490" s="768"/>
      <c r="AC490" s="768"/>
      <c r="AD490" s="768"/>
      <c r="AE490" s="768"/>
      <c r="AF490" s="768"/>
      <c r="AG490" s="768"/>
      <c r="AH490" s="768"/>
      <c r="AI490" s="768"/>
      <c r="AJ490" s="768"/>
      <c r="AK490" s="768"/>
      <c r="AL490" s="768"/>
      <c r="AM490" s="768"/>
      <c r="AN490" s="768"/>
      <c r="AO490" s="768"/>
      <c r="AP490" s="768"/>
      <c r="AQ490" s="768"/>
      <c r="AR490" s="768"/>
      <c r="AS490" s="768"/>
      <c r="AT490" s="768"/>
      <c r="AU490" s="768"/>
      <c r="AV490" s="768"/>
      <c r="AW490" s="768"/>
      <c r="AX490" s="768"/>
      <c r="AY490" s="768"/>
      <c r="AZ490" s="768"/>
      <c r="BA490" s="768"/>
      <c r="BB490" s="768"/>
      <c r="BC490" s="768"/>
      <c r="BD490" s="768"/>
      <c r="BE490" s="768"/>
      <c r="BF490" s="768"/>
      <c r="BG490" s="768"/>
      <c r="BH490" s="768"/>
      <c r="BI490" s="768"/>
      <c r="BJ490" s="768"/>
      <c r="BK490" s="768"/>
      <c r="BL490" s="768"/>
      <c r="BM490" s="768"/>
      <c r="BN490" s="768"/>
      <c r="BO490" s="768"/>
      <c r="BP490" s="768"/>
    </row>
    <row r="491" spans="1:68" ht="12" customHeight="1" outlineLevel="1" x14ac:dyDescent="0.35">
      <c r="A491" s="5"/>
      <c r="B491" s="6"/>
      <c r="C491" s="17"/>
      <c r="D491" s="17"/>
      <c r="E491" s="17"/>
      <c r="F491" s="33"/>
      <c r="G491" s="198"/>
      <c r="H491" s="198" t="s">
        <v>1087</v>
      </c>
      <c r="I491" s="370">
        <v>0</v>
      </c>
      <c r="J491" s="370">
        <v>0</v>
      </c>
      <c r="K491" s="370">
        <v>0</v>
      </c>
      <c r="L491" s="370">
        <v>0</v>
      </c>
      <c r="M491" s="370">
        <v>0</v>
      </c>
      <c r="N491" s="370">
        <v>0</v>
      </c>
      <c r="O491" s="370">
        <v>0</v>
      </c>
      <c r="P491" s="370">
        <v>0</v>
      </c>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s="765" customFormat="1" ht="12" customHeight="1" outlineLevel="1" x14ac:dyDescent="0.35">
      <c r="A492" s="769"/>
      <c r="B492" s="766"/>
      <c r="C492" s="778"/>
      <c r="D492" s="778"/>
      <c r="E492" s="778"/>
      <c r="F492" s="780"/>
      <c r="G492" s="783"/>
      <c r="H492" s="783" t="s">
        <v>76</v>
      </c>
      <c r="I492" s="370">
        <v>0.33333333333333331</v>
      </c>
      <c r="J492" s="370">
        <v>0.33333333333333331</v>
      </c>
      <c r="K492" s="370">
        <v>0.125</v>
      </c>
      <c r="L492" s="370">
        <v>8.3333333333333329E-2</v>
      </c>
      <c r="M492" s="370">
        <v>8.3333333333333329E-2</v>
      </c>
      <c r="N492" s="370">
        <v>0</v>
      </c>
      <c r="O492" s="370">
        <v>0</v>
      </c>
      <c r="P492" s="370">
        <v>0</v>
      </c>
      <c r="Q492" s="59"/>
      <c r="R492" s="59"/>
      <c r="S492" s="59"/>
      <c r="T492" s="59"/>
      <c r="U492" s="59"/>
      <c r="V492" s="60"/>
      <c r="W492" s="773"/>
      <c r="X492" s="768"/>
      <c r="Y492" s="768"/>
      <c r="Z492" s="768"/>
      <c r="AA492" s="768"/>
      <c r="AB492" s="768"/>
      <c r="AC492" s="768"/>
      <c r="AD492" s="768"/>
      <c r="AE492" s="768"/>
      <c r="AF492" s="768"/>
      <c r="AG492" s="768"/>
      <c r="AH492" s="768"/>
      <c r="AI492" s="768"/>
      <c r="AJ492" s="768"/>
      <c r="AK492" s="768"/>
      <c r="AL492" s="768"/>
      <c r="AM492" s="768"/>
      <c r="AN492" s="768"/>
      <c r="AO492" s="768"/>
      <c r="AP492" s="768"/>
      <c r="AQ492" s="768"/>
      <c r="AR492" s="768"/>
      <c r="AS492" s="768"/>
      <c r="AT492" s="768"/>
      <c r="AU492" s="768"/>
      <c r="AV492" s="768"/>
      <c r="AW492" s="768"/>
      <c r="AX492" s="768"/>
      <c r="AY492" s="768"/>
      <c r="AZ492" s="768"/>
      <c r="BA492" s="768"/>
      <c r="BB492" s="768"/>
      <c r="BC492" s="768"/>
      <c r="BD492" s="768"/>
      <c r="BE492" s="768"/>
      <c r="BF492" s="768"/>
      <c r="BG492" s="768"/>
      <c r="BH492" s="768"/>
      <c r="BI492" s="768"/>
      <c r="BJ492" s="768"/>
      <c r="BK492" s="768"/>
      <c r="BL492" s="768"/>
      <c r="BM492" s="768"/>
      <c r="BN492" s="768"/>
      <c r="BO492" s="768"/>
      <c r="BP492" s="768"/>
    </row>
    <row r="493" spans="1:68" ht="12" customHeight="1" outlineLevel="1" x14ac:dyDescent="0.35">
      <c r="A493" s="5"/>
      <c r="B493" s="6"/>
      <c r="C493" s="17"/>
      <c r="D493" s="17"/>
      <c r="E493" s="17"/>
      <c r="F493" s="33"/>
      <c r="G493" s="198"/>
      <c r="H493" s="198" t="s">
        <v>1086</v>
      </c>
      <c r="I493" s="370">
        <v>0.33333333333333331</v>
      </c>
      <c r="J493" s="370">
        <v>0.33333333333333331</v>
      </c>
      <c r="K493" s="370">
        <v>0.125</v>
      </c>
      <c r="L493" s="370">
        <v>8.3333333333333329E-2</v>
      </c>
      <c r="M493" s="370">
        <v>8.3333333333333329E-2</v>
      </c>
      <c r="N493" s="370">
        <v>0</v>
      </c>
      <c r="O493" s="370">
        <v>0</v>
      </c>
      <c r="P493" s="370">
        <v>0</v>
      </c>
      <c r="Q493" s="59"/>
      <c r="R493" s="59"/>
      <c r="S493" s="59"/>
      <c r="T493" s="59"/>
      <c r="U493" s="59"/>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35">
      <c r="A494" s="5"/>
      <c r="B494" s="6"/>
      <c r="C494" s="17"/>
      <c r="D494" s="17"/>
      <c r="E494" s="17"/>
      <c r="F494" s="33"/>
      <c r="G494" s="198"/>
      <c r="H494" s="198" t="s">
        <v>77</v>
      </c>
      <c r="I494" s="370">
        <v>0.16666666666666666</v>
      </c>
      <c r="J494" s="370">
        <v>0.16666666666666666</v>
      </c>
      <c r="K494" s="370">
        <v>6.25E-2</v>
      </c>
      <c r="L494" s="370">
        <v>4.1666666666666664E-2</v>
      </c>
      <c r="M494" s="370">
        <v>4.1666666666666664E-2</v>
      </c>
      <c r="N494" s="370">
        <v>0</v>
      </c>
      <c r="O494" s="370">
        <v>0</v>
      </c>
      <c r="P494" s="370">
        <v>0</v>
      </c>
      <c r="Q494" s="59"/>
      <c r="R494" s="59"/>
      <c r="S494" s="59"/>
      <c r="T494" s="59"/>
      <c r="U494" s="59"/>
      <c r="V494" s="60"/>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35">
      <c r="A495" s="5"/>
      <c r="B495" s="6"/>
      <c r="C495" s="17"/>
      <c r="D495" s="17"/>
      <c r="E495" s="17"/>
      <c r="F495" s="33"/>
      <c r="G495" s="198"/>
      <c r="H495" s="198" t="s">
        <v>78</v>
      </c>
      <c r="I495" s="370">
        <v>0</v>
      </c>
      <c r="J495" s="370">
        <v>0</v>
      </c>
      <c r="K495" s="370">
        <v>0</v>
      </c>
      <c r="L495" s="370">
        <v>0</v>
      </c>
      <c r="M495" s="370">
        <v>0</v>
      </c>
      <c r="N495" s="370">
        <v>0</v>
      </c>
      <c r="O495" s="370">
        <v>0</v>
      </c>
      <c r="P495" s="370">
        <v>0</v>
      </c>
      <c r="Q495" s="59"/>
      <c r="R495" s="59"/>
      <c r="S495" s="59"/>
      <c r="T495" s="59"/>
      <c r="U495" s="59"/>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35">
      <c r="A496" s="5"/>
      <c r="B496" s="6"/>
      <c r="C496" s="17"/>
      <c r="D496" s="17"/>
      <c r="E496" s="17"/>
      <c r="F496" s="33"/>
      <c r="G496" s="198"/>
      <c r="H496" s="198" t="s">
        <v>250</v>
      </c>
      <c r="I496" s="370">
        <v>0.05</v>
      </c>
      <c r="J496" s="370">
        <v>0.05</v>
      </c>
      <c r="K496" s="370">
        <v>0.05</v>
      </c>
      <c r="L496" s="370">
        <v>0.05</v>
      </c>
      <c r="M496" s="370">
        <v>0.05</v>
      </c>
      <c r="N496" s="370">
        <v>0.05</v>
      </c>
      <c r="O496" s="370">
        <v>0.05</v>
      </c>
      <c r="P496" s="370">
        <v>0.05</v>
      </c>
      <c r="Q496" s="59"/>
      <c r="R496" s="59"/>
      <c r="S496" s="59"/>
      <c r="T496" s="59"/>
      <c r="U496" s="59"/>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84" ht="12" customHeight="1" outlineLevel="1" x14ac:dyDescent="0.35">
      <c r="A497" s="5"/>
      <c r="B497" s="6"/>
      <c r="C497" s="17"/>
      <c r="D497" s="17"/>
      <c r="E497" s="17"/>
      <c r="F497" s="33"/>
      <c r="G497" s="198"/>
      <c r="H497" s="198" t="s">
        <v>82</v>
      </c>
      <c r="I497" s="370">
        <v>0.16666666666666666</v>
      </c>
      <c r="J497" s="370">
        <v>0.16666666666666666</v>
      </c>
      <c r="K497" s="370">
        <v>6.25E-2</v>
      </c>
      <c r="L497" s="370">
        <v>4.1666666666666664E-2</v>
      </c>
      <c r="M497" s="370">
        <v>4.1666666666666664E-2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35">
      <c r="A498" s="5"/>
      <c r="B498" s="6"/>
      <c r="C498" s="17"/>
      <c r="D498" s="17"/>
      <c r="E498" s="17"/>
      <c r="F498" s="33"/>
      <c r="G498" s="198"/>
      <c r="H498" s="198" t="s">
        <v>83</v>
      </c>
      <c r="I498" s="370">
        <v>0.16666666666666666</v>
      </c>
      <c r="J498" s="370">
        <v>0.16666666666666666</v>
      </c>
      <c r="K498" s="370">
        <v>6.25E-2</v>
      </c>
      <c r="L498" s="370">
        <v>4.1666666666666664E-2</v>
      </c>
      <c r="M498" s="370">
        <v>4.1666666666666664E-2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ht="12" customHeight="1" outlineLevel="1" x14ac:dyDescent="0.35">
      <c r="A499" s="5"/>
      <c r="B499" s="6"/>
      <c r="C499" s="17"/>
      <c r="D499" s="17"/>
      <c r="E499" s="17"/>
      <c r="F499" s="33"/>
      <c r="G499" s="198"/>
      <c r="H499" s="198" t="s">
        <v>84</v>
      </c>
      <c r="I499" s="370">
        <v>0.16666666666666666</v>
      </c>
      <c r="J499" s="370">
        <v>0.16666666666666666</v>
      </c>
      <c r="K499" s="370">
        <v>6.25E-2</v>
      </c>
      <c r="L499" s="370">
        <v>4.1666666666666664E-2</v>
      </c>
      <c r="M499" s="370">
        <v>4.1666666666666664E-2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84" ht="12" customHeight="1" outlineLevel="1" x14ac:dyDescent="0.35">
      <c r="A500" s="5"/>
      <c r="B500" s="6"/>
      <c r="C500" s="17"/>
      <c r="D500" s="17"/>
      <c r="E500" s="17"/>
      <c r="F500" s="33"/>
      <c r="G500" s="34"/>
      <c r="H500" s="34"/>
      <c r="I500" s="64"/>
      <c r="J500" s="63"/>
      <c r="K500" s="63"/>
      <c r="L500" s="63"/>
      <c r="M500" s="63"/>
      <c r="N500" s="63"/>
      <c r="O500" s="63"/>
      <c r="P500" s="63"/>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ht="5.15" customHeight="1" outlineLevel="1" x14ac:dyDescent="0.35">
      <c r="A501" s="5"/>
      <c r="B501" s="6"/>
      <c r="C501" s="17"/>
      <c r="D501" s="17"/>
      <c r="E501" s="17"/>
      <c r="F501" s="36"/>
      <c r="G501" s="37"/>
      <c r="H501" s="37"/>
      <c r="I501" s="37"/>
      <c r="J501" s="38"/>
      <c r="K501" s="38"/>
      <c r="L501" s="38"/>
      <c r="M501" s="268"/>
      <c r="N501" s="268"/>
      <c r="O501" s="268"/>
      <c r="P501" s="38"/>
      <c r="Q501" s="38"/>
      <c r="R501" s="38"/>
      <c r="S501" s="38"/>
      <c r="T501" s="38"/>
      <c r="U501" s="38"/>
      <c r="V501" s="3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84" ht="25" customHeight="1" outlineLevel="1" x14ac:dyDescent="0.35">
      <c r="A502" s="5"/>
      <c r="B502" s="6"/>
      <c r="C502" s="39"/>
      <c r="D502" s="39"/>
      <c r="E502" s="39"/>
      <c r="F502" s="39"/>
      <c r="G502" s="40" t="str">
        <f>G475</f>
        <v>Yield reduction - Frost</v>
      </c>
      <c r="H502" s="39"/>
      <c r="I502" s="39"/>
      <c r="J502" s="39"/>
      <c r="K502" s="39"/>
      <c r="L502" s="39"/>
      <c r="M502" s="269"/>
      <c r="N502" s="269"/>
      <c r="O502" s="269"/>
      <c r="P502" s="39"/>
      <c r="Q502" s="39"/>
      <c r="R502" s="39"/>
      <c r="S502" s="39"/>
      <c r="T502" s="39"/>
      <c r="U502" s="39"/>
      <c r="V502" s="39"/>
      <c r="W502" s="41" t="s">
        <v>24</v>
      </c>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35">
      <c r="A503" s="5"/>
      <c r="B503" s="6"/>
      <c r="C503" s="6"/>
      <c r="D503" s="6"/>
      <c r="E503" s="6"/>
      <c r="F503" s="7"/>
      <c r="G503" s="7"/>
      <c r="H503" s="7"/>
      <c r="I503" s="7"/>
      <c r="J503" s="7"/>
      <c r="K503" s="7"/>
      <c r="L503" s="7"/>
      <c r="M503" s="240"/>
      <c r="N503" s="240"/>
      <c r="O503" s="240"/>
      <c r="P503" s="7"/>
      <c r="Q503" s="7"/>
      <c r="R503" s="7"/>
      <c r="S503" s="7"/>
      <c r="T503" s="7"/>
      <c r="U503" s="7"/>
      <c r="V503" s="7"/>
      <c r="W503" s="7"/>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c r="BQ503" s="7"/>
      <c r="BR503" s="7"/>
      <c r="BS503" s="7"/>
      <c r="BT503" s="7"/>
      <c r="BU503" s="7"/>
      <c r="BV503" s="7"/>
      <c r="BW503" s="7"/>
      <c r="BX503" s="7"/>
      <c r="BY503" s="7"/>
      <c r="BZ503" s="7"/>
      <c r="CA503" s="7"/>
      <c r="CB503" s="7"/>
      <c r="CC503" s="7"/>
      <c r="CD503" s="7"/>
      <c r="CE503" s="7"/>
      <c r="CF503" s="7"/>
    </row>
    <row r="504" spans="1:84" ht="12" customHeight="1" outlineLevel="1" x14ac:dyDescent="0.35">
      <c r="A504" s="5"/>
      <c r="B504" s="6"/>
      <c r="C504" s="6"/>
      <c r="D504" s="6"/>
      <c r="E504" s="6"/>
      <c r="F504" s="6"/>
      <c r="G504" s="6"/>
      <c r="H504" s="7"/>
      <c r="I504" s="7"/>
      <c r="J504" s="7"/>
      <c r="K504" s="7"/>
      <c r="L504" s="7"/>
      <c r="M504" s="7"/>
      <c r="N504" s="7"/>
      <c r="O504" s="7"/>
      <c r="P504" s="7"/>
      <c r="Q504" s="7"/>
      <c r="R504" s="7"/>
      <c r="S504" s="7"/>
      <c r="T504" s="7"/>
      <c r="U504" s="7"/>
      <c r="V504" s="7"/>
      <c r="W504" s="7"/>
      <c r="X504" s="6"/>
      <c r="Y504" s="6"/>
      <c r="Z504" s="6"/>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84" ht="5.15" customHeight="1" outlineLevel="1" thickBot="1" x14ac:dyDescent="0.4">
      <c r="A505" s="5"/>
      <c r="B505" s="6"/>
      <c r="C505" s="6"/>
      <c r="D505" s="6"/>
      <c r="E505" s="6"/>
      <c r="F505" s="6"/>
      <c r="G505" s="6"/>
      <c r="H505" s="7"/>
      <c r="I505" s="7"/>
      <c r="J505" s="7"/>
      <c r="K505" s="7"/>
      <c r="L505" s="7"/>
      <c r="M505" s="7"/>
      <c r="N505" s="7"/>
      <c r="O505" s="7"/>
      <c r="P505" s="7"/>
      <c r="Q505" s="7"/>
      <c r="R505" s="7"/>
      <c r="S505" s="7"/>
      <c r="T505" s="7"/>
      <c r="U505" s="7"/>
      <c r="V505" s="7"/>
      <c r="W505" s="7"/>
      <c r="X505" s="6"/>
      <c r="Y505" s="6"/>
      <c r="Z505" s="6"/>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84" ht="5.15" customHeight="1" outlineLevel="1" x14ac:dyDescent="0.35">
      <c r="A506" s="5"/>
      <c r="B506" s="6"/>
      <c r="C506" s="9" t="s">
        <v>0</v>
      </c>
      <c r="D506" s="9"/>
      <c r="E506" s="9"/>
      <c r="F506" s="9"/>
      <c r="G506" s="9"/>
      <c r="H506" s="9"/>
      <c r="I506" s="9"/>
      <c r="J506" s="9"/>
      <c r="K506" s="317"/>
      <c r="L506" s="10"/>
      <c r="M506" s="10"/>
      <c r="N506" s="10"/>
      <c r="O506" s="10"/>
      <c r="P506" s="10"/>
      <c r="Q506" s="10"/>
      <c r="R506" s="10"/>
      <c r="S506" s="10"/>
      <c r="T506" s="10"/>
      <c r="U506" s="10"/>
      <c r="V506" s="10"/>
      <c r="W506" s="11"/>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35">
      <c r="A507" s="5"/>
      <c r="B507" s="6"/>
      <c r="C507" s="12"/>
      <c r="D507" s="12"/>
      <c r="E507" s="12" t="s">
        <v>1</v>
      </c>
      <c r="F507" s="13"/>
      <c r="G507" s="14" t="s">
        <v>380</v>
      </c>
      <c r="H507" s="13"/>
      <c r="I507" s="13"/>
      <c r="J507" s="13"/>
      <c r="K507" s="13"/>
      <c r="L507" s="13"/>
      <c r="M507" s="13"/>
      <c r="N507" s="13"/>
      <c r="O507" s="13"/>
      <c r="P507" s="13"/>
      <c r="Q507" s="13"/>
      <c r="R507" s="13"/>
      <c r="S507" s="15"/>
      <c r="T507" s="13"/>
      <c r="U507" s="15"/>
      <c r="V507" s="15"/>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35">
      <c r="A508" s="5"/>
      <c r="B508" s="6"/>
      <c r="C508" s="12"/>
      <c r="D508" s="12"/>
      <c r="E508" s="17"/>
      <c r="F508" s="13"/>
      <c r="G508" s="18"/>
      <c r="H508" s="13"/>
      <c r="I508" s="13"/>
      <c r="J508" s="13"/>
      <c r="K508" s="13"/>
      <c r="L508" s="13"/>
      <c r="M508" s="13"/>
      <c r="N508" s="13"/>
      <c r="O508" s="13"/>
      <c r="P508" s="13"/>
      <c r="Q508" s="13"/>
      <c r="R508" s="13"/>
      <c r="S508" s="15"/>
      <c r="T508" s="19"/>
      <c r="U508" s="15"/>
      <c r="V508" s="15"/>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35">
      <c r="A509" s="5"/>
      <c r="B509" s="6"/>
      <c r="C509" s="17"/>
      <c r="D509" s="12"/>
      <c r="E509" s="17"/>
      <c r="F509" s="13"/>
      <c r="G509" s="13"/>
      <c r="H509" s="13"/>
      <c r="I509" s="13" t="s">
        <v>408</v>
      </c>
      <c r="J509" s="13"/>
      <c r="K509" s="13"/>
      <c r="L509" s="13"/>
      <c r="M509" s="13"/>
      <c r="N509" s="13"/>
      <c r="O509" s="13"/>
      <c r="P509" s="13"/>
      <c r="Q509" s="13"/>
      <c r="R509" s="13"/>
      <c r="S509" s="15"/>
      <c r="T509" s="19"/>
      <c r="U509" s="15"/>
      <c r="V509" s="15"/>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12" customHeight="1" outlineLevel="1" x14ac:dyDescent="0.35">
      <c r="A510" s="5"/>
      <c r="B510" s="6"/>
      <c r="C510" s="17"/>
      <c r="D510" s="17"/>
      <c r="E510" s="17"/>
      <c r="F510" s="17"/>
      <c r="G510" s="17"/>
      <c r="H510" s="17"/>
      <c r="I510" s="17"/>
      <c r="J510" s="17"/>
      <c r="K510" s="17"/>
      <c r="L510" s="17"/>
      <c r="M510" s="17"/>
      <c r="N510" s="17"/>
      <c r="O510" s="17"/>
      <c r="P510" s="17"/>
      <c r="Q510" s="314"/>
      <c r="R510" s="314"/>
      <c r="S510" s="314"/>
      <c r="T510" s="314"/>
      <c r="U510" s="314"/>
      <c r="V510" s="314"/>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12" customHeight="1" outlineLevel="1" x14ac:dyDescent="0.35">
      <c r="A511" s="5"/>
      <c r="B511" s="6"/>
      <c r="C511" s="17"/>
      <c r="D511" s="17"/>
      <c r="E511" s="17"/>
      <c r="F511" s="17"/>
      <c r="G511" s="17"/>
      <c r="H511" s="17"/>
      <c r="I511" s="17"/>
      <c r="J511" s="17"/>
      <c r="K511" s="17"/>
      <c r="L511" s="17"/>
      <c r="M511" s="17"/>
      <c r="N511" s="17"/>
      <c r="O511" s="17"/>
      <c r="P511" s="17"/>
      <c r="Q511" s="24"/>
      <c r="R511" s="24"/>
      <c r="S511" s="314"/>
      <c r="T511" s="314"/>
      <c r="U511" s="314"/>
      <c r="V511" s="314"/>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35">
      <c r="A512" s="5"/>
      <c r="B512" s="6"/>
      <c r="C512" s="17"/>
      <c r="D512" s="17"/>
      <c r="E512" s="17"/>
      <c r="F512" s="17"/>
      <c r="G512" s="17"/>
      <c r="H512" s="17" t="s">
        <v>121</v>
      </c>
      <c r="I512" s="17" t="s">
        <v>122</v>
      </c>
      <c r="J512" s="17" t="s">
        <v>123</v>
      </c>
      <c r="K512" s="17" t="s">
        <v>124</v>
      </c>
      <c r="L512" s="17" t="s">
        <v>125</v>
      </c>
      <c r="M512" s="23"/>
      <c r="N512" s="23"/>
      <c r="O512" s="23"/>
      <c r="P512" s="24"/>
      <c r="Q512" s="24"/>
      <c r="R512" s="24"/>
      <c r="S512" s="314"/>
      <c r="T512" s="314"/>
      <c r="U512" s="314"/>
      <c r="V512" s="314"/>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35">
      <c r="A513" s="5"/>
      <c r="B513" s="6"/>
      <c r="C513" s="17"/>
      <c r="D513" s="17"/>
      <c r="E513" s="17"/>
      <c r="F513" s="33"/>
      <c r="H513" s="331" t="s">
        <v>405</v>
      </c>
      <c r="I513" s="373">
        <v>0</v>
      </c>
      <c r="J513" s="373">
        <v>0.97</v>
      </c>
      <c r="K513" s="377">
        <v>43600</v>
      </c>
      <c r="L513" s="373">
        <v>5</v>
      </c>
      <c r="M513" s="66"/>
      <c r="N513" s="66"/>
      <c r="O513" s="66"/>
      <c r="P513" s="66"/>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35">
      <c r="A514" s="5"/>
      <c r="B514" s="6"/>
      <c r="C514" s="17"/>
      <c r="D514" s="17"/>
      <c r="E514" s="17"/>
      <c r="F514" s="33"/>
      <c r="H514" s="332" t="s">
        <v>406</v>
      </c>
      <c r="I514" s="373">
        <v>1</v>
      </c>
      <c r="J514" s="373">
        <v>0.86</v>
      </c>
      <c r="K514" s="377">
        <v>43617</v>
      </c>
      <c r="L514" s="373">
        <v>5</v>
      </c>
      <c r="M514" s="66"/>
      <c r="N514" s="66"/>
      <c r="O514" s="66"/>
      <c r="P514" s="66"/>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35">
      <c r="A515" s="5"/>
      <c r="B515" s="6"/>
      <c r="C515" s="17"/>
      <c r="D515" s="17"/>
      <c r="E515" s="17"/>
      <c r="F515" s="33"/>
      <c r="H515" s="332" t="s">
        <v>68</v>
      </c>
      <c r="I515" s="373">
        <v>1</v>
      </c>
      <c r="J515" s="373">
        <v>0.7</v>
      </c>
      <c r="K515" s="377">
        <v>43653</v>
      </c>
      <c r="L515" s="373">
        <v>5</v>
      </c>
      <c r="M515" s="66"/>
      <c r="N515" s="66"/>
      <c r="O515" s="66"/>
      <c r="P515" s="66"/>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35">
      <c r="A516" s="5"/>
      <c r="B516" s="6"/>
      <c r="C516" s="17"/>
      <c r="D516" s="17"/>
      <c r="E516" s="17"/>
      <c r="F516" s="33"/>
      <c r="H516" s="332" t="s">
        <v>407</v>
      </c>
      <c r="I516" s="373">
        <v>1</v>
      </c>
      <c r="J516" s="373">
        <v>0.87</v>
      </c>
      <c r="K516" s="377">
        <v>43653</v>
      </c>
      <c r="L516" s="373">
        <v>5</v>
      </c>
      <c r="M516" s="66"/>
      <c r="N516" s="66"/>
      <c r="O516" s="66"/>
      <c r="P516" s="66"/>
      <c r="Q516" s="61"/>
      <c r="R516" s="61"/>
      <c r="S516" s="61"/>
      <c r="T516" s="61"/>
      <c r="U516" s="61"/>
      <c r="V516" s="6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35">
      <c r="A517" s="5"/>
      <c r="B517" s="6"/>
      <c r="C517" s="17"/>
      <c r="D517" s="17"/>
      <c r="E517" s="17"/>
      <c r="F517" s="33"/>
      <c r="H517" s="333" t="s">
        <v>71</v>
      </c>
      <c r="I517" s="373">
        <v>1</v>
      </c>
      <c r="J517" s="373">
        <v>1.3</v>
      </c>
      <c r="K517" s="377">
        <v>43556</v>
      </c>
      <c r="L517" s="373">
        <v>5</v>
      </c>
      <c r="M517" s="66"/>
      <c r="N517" s="66"/>
      <c r="O517" s="66"/>
      <c r="P517" s="66"/>
      <c r="Q517" s="61"/>
      <c r="R517" s="61"/>
      <c r="S517" s="61"/>
      <c r="T517" s="61"/>
      <c r="U517" s="61"/>
      <c r="V517" s="60"/>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35">
      <c r="A518" s="5"/>
      <c r="B518" s="6"/>
      <c r="C518" s="17"/>
      <c r="D518" s="17"/>
      <c r="E518" s="17"/>
      <c r="F518" s="33"/>
      <c r="H518" s="333" t="s">
        <v>70</v>
      </c>
      <c r="I518" s="373">
        <v>1</v>
      </c>
      <c r="J518" s="373">
        <v>1.1000000000000001</v>
      </c>
      <c r="K518" s="377">
        <v>43647</v>
      </c>
      <c r="L518" s="373">
        <v>5</v>
      </c>
      <c r="M518" s="66"/>
      <c r="N518" s="66"/>
      <c r="O518" s="66"/>
      <c r="P518" s="66"/>
      <c r="Q518" s="61"/>
      <c r="R518" s="61"/>
      <c r="S518" s="61"/>
      <c r="T518" s="61"/>
      <c r="U518" s="61"/>
      <c r="V518" s="60"/>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35">
      <c r="A519" s="5"/>
      <c r="B519" s="6"/>
      <c r="C519" s="17"/>
      <c r="D519" s="17"/>
      <c r="E519" s="17"/>
      <c r="F519" s="33"/>
      <c r="H519" s="333" t="s">
        <v>69</v>
      </c>
      <c r="I519" s="373">
        <v>1</v>
      </c>
      <c r="J519" s="373">
        <v>1.1499999999999999</v>
      </c>
      <c r="K519" s="377">
        <v>43511</v>
      </c>
      <c r="L519" s="373">
        <v>90</v>
      </c>
      <c r="M519" s="316"/>
      <c r="N519" s="65"/>
      <c r="O519" s="65"/>
      <c r="P519" s="65"/>
      <c r="Q519" s="59"/>
      <c r="R519" s="59"/>
      <c r="S519" s="59"/>
      <c r="T519" s="59"/>
      <c r="U519" s="59"/>
      <c r="V519" s="60"/>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35">
      <c r="A520" s="5"/>
      <c r="B520" s="6"/>
      <c r="C520" s="17"/>
      <c r="D520" s="17"/>
      <c r="E520" s="17"/>
      <c r="F520" s="33"/>
      <c r="O520" s="66"/>
      <c r="P520" s="66"/>
      <c r="Q520" s="61"/>
      <c r="R520" s="61"/>
      <c r="S520" s="61"/>
      <c r="T520" s="61"/>
      <c r="U520" s="61"/>
      <c r="V520" s="60"/>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5.15" customHeight="1" outlineLevel="1" x14ac:dyDescent="0.35">
      <c r="A521" s="5"/>
      <c r="B521" s="6"/>
      <c r="C521" s="17"/>
      <c r="D521" s="17"/>
      <c r="E521" s="17"/>
      <c r="F521" s="36"/>
      <c r="G521" s="37"/>
      <c r="H521" s="37"/>
      <c r="I521" s="37"/>
      <c r="J521" s="38"/>
      <c r="K521" s="38"/>
      <c r="L521" s="38"/>
      <c r="M521" s="38"/>
      <c r="N521" s="38"/>
      <c r="O521" s="38"/>
      <c r="P521" s="38"/>
      <c r="Q521" s="38"/>
      <c r="R521" s="38"/>
      <c r="S521" s="38"/>
      <c r="T521" s="38"/>
      <c r="U521" s="38"/>
      <c r="V521" s="30"/>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25" customHeight="1" outlineLevel="1" x14ac:dyDescent="0.35">
      <c r="A522" s="5"/>
      <c r="B522" s="6"/>
      <c r="C522" s="39"/>
      <c r="D522" s="39"/>
      <c r="E522" s="39"/>
      <c r="F522" s="39"/>
      <c r="G522" s="40" t="str">
        <f>G507</f>
        <v>Fert info</v>
      </c>
      <c r="H522" s="39"/>
      <c r="I522" s="39"/>
      <c r="J522" s="39"/>
      <c r="K522" s="39"/>
      <c r="L522" s="39"/>
      <c r="M522" s="39"/>
      <c r="N522" s="39"/>
      <c r="O522" s="39"/>
      <c r="P522" s="39"/>
      <c r="Q522" s="39"/>
      <c r="R522" s="39"/>
      <c r="S522" s="39"/>
      <c r="T522" s="39"/>
      <c r="U522" s="39"/>
      <c r="V522" s="39"/>
      <c r="W522" s="41" t="s">
        <v>24</v>
      </c>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35">
      <c r="A523" s="5"/>
      <c r="B523" s="6"/>
      <c r="C523" s="6"/>
      <c r="D523" s="6"/>
      <c r="E523" s="6"/>
      <c r="F523" s="7"/>
      <c r="G523" s="7"/>
      <c r="H523" s="7"/>
      <c r="I523" s="7"/>
      <c r="J523" s="7"/>
      <c r="K523" s="7"/>
      <c r="L523" s="7"/>
      <c r="M523" s="7"/>
      <c r="N523" s="7"/>
      <c r="O523" s="7"/>
      <c r="P523" s="7"/>
      <c r="Q523" s="7"/>
      <c r="R523" s="7"/>
      <c r="S523" s="7"/>
      <c r="T523" s="7"/>
      <c r="U523" s="7"/>
      <c r="V523" s="7"/>
      <c r="W523" s="7"/>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35">
      <c r="A524" s="5"/>
      <c r="B524" s="6"/>
      <c r="C524" s="6"/>
      <c r="D524" s="6"/>
      <c r="E524" s="6"/>
      <c r="F524" s="6"/>
      <c r="G524" s="6"/>
      <c r="H524" s="7"/>
      <c r="I524" s="7"/>
      <c r="J524" s="7"/>
      <c r="K524" s="7"/>
      <c r="L524" s="7"/>
      <c r="M524" s="240"/>
      <c r="N524" s="240"/>
      <c r="O524" s="240"/>
      <c r="P524" s="7"/>
      <c r="Q524" s="7"/>
      <c r="R524" s="7"/>
      <c r="S524" s="7"/>
      <c r="T524" s="7"/>
      <c r="U524" s="7"/>
      <c r="V524" s="7"/>
      <c r="W524" s="7"/>
      <c r="X524" s="6"/>
      <c r="Y524" s="6"/>
      <c r="Z524" s="6"/>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5.15" customHeight="1" outlineLevel="1" thickBot="1" x14ac:dyDescent="0.4">
      <c r="A525" s="5"/>
      <c r="B525" s="6"/>
      <c r="C525" s="6"/>
      <c r="D525" s="6"/>
      <c r="E525" s="6"/>
      <c r="F525" s="6"/>
      <c r="G525" s="6"/>
      <c r="H525" s="7"/>
      <c r="I525" s="7"/>
      <c r="J525" s="7"/>
      <c r="K525" s="7"/>
      <c r="L525" s="7"/>
      <c r="M525" s="240"/>
      <c r="N525" s="240"/>
      <c r="O525" s="240"/>
      <c r="P525" s="7"/>
      <c r="Q525" s="7"/>
      <c r="R525" s="7"/>
      <c r="S525" s="7"/>
      <c r="T525" s="7"/>
      <c r="U525" s="7"/>
      <c r="V525" s="7"/>
      <c r="W525" s="7"/>
      <c r="X525" s="6"/>
      <c r="Y525" s="6"/>
      <c r="Z525" s="6"/>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5.15" customHeight="1" outlineLevel="1" x14ac:dyDescent="0.35">
      <c r="A526" s="5"/>
      <c r="B526" s="6"/>
      <c r="C526" s="9" t="s">
        <v>0</v>
      </c>
      <c r="D526" s="9"/>
      <c r="E526" s="9"/>
      <c r="F526" s="9"/>
      <c r="G526" s="9"/>
      <c r="H526" s="9"/>
      <c r="I526" s="9"/>
      <c r="J526" s="9"/>
      <c r="K526" s="10"/>
      <c r="L526" s="10"/>
      <c r="M526" s="242"/>
      <c r="N526" s="242"/>
      <c r="O526" s="242"/>
      <c r="P526" s="10"/>
      <c r="Q526" s="10"/>
      <c r="R526" s="10"/>
      <c r="S526" s="10"/>
      <c r="T526" s="10"/>
      <c r="U526" s="10"/>
      <c r="V526" s="10"/>
      <c r="W526" s="11"/>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35">
      <c r="A527" s="5"/>
      <c r="B527" s="6"/>
      <c r="C527" s="12"/>
      <c r="D527" s="12"/>
      <c r="E527" s="12" t="s">
        <v>1</v>
      </c>
      <c r="F527" s="13"/>
      <c r="G527" s="14" t="s">
        <v>33</v>
      </c>
      <c r="H527" s="13"/>
      <c r="I527" s="13"/>
      <c r="J527" s="13"/>
      <c r="K527" s="13"/>
      <c r="L527" s="13"/>
      <c r="M527" s="245"/>
      <c r="N527" s="245"/>
      <c r="O527" s="245"/>
      <c r="P527" s="13"/>
      <c r="Q527" s="13"/>
      <c r="R527" s="13"/>
      <c r="S527" s="15"/>
      <c r="T527" s="13"/>
      <c r="U527" s="15"/>
      <c r="V527" s="15"/>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35">
      <c r="A528" s="5"/>
      <c r="B528" s="6"/>
      <c r="C528" s="12"/>
      <c r="D528" s="12"/>
      <c r="E528" s="17"/>
      <c r="F528" s="13"/>
      <c r="G528" s="18"/>
      <c r="H528" s="13" t="s">
        <v>26</v>
      </c>
      <c r="I528" s="13"/>
      <c r="J528" s="13"/>
      <c r="K528" s="13"/>
      <c r="L528" s="13"/>
      <c r="M528" s="245"/>
      <c r="N528" s="245"/>
      <c r="O528" s="245"/>
      <c r="P528" s="13"/>
      <c r="Q528" s="13"/>
      <c r="R528" s="13"/>
      <c r="S528" s="15"/>
      <c r="T528" s="19"/>
      <c r="U528" s="15"/>
      <c r="V528" s="15"/>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35">
      <c r="A529" s="5"/>
      <c r="B529" s="6"/>
      <c r="C529" s="17"/>
      <c r="D529" s="12"/>
      <c r="E529" s="17"/>
      <c r="F529" s="13"/>
      <c r="G529" s="13" t="s">
        <v>2</v>
      </c>
      <c r="H529" s="43" t="s">
        <v>34</v>
      </c>
      <c r="I529" s="13"/>
      <c r="J529" s="13"/>
      <c r="K529" s="13"/>
      <c r="L529" s="13"/>
      <c r="M529" s="245"/>
      <c r="N529" s="245"/>
      <c r="O529" s="245"/>
      <c r="P529" s="13"/>
      <c r="Q529" s="13"/>
      <c r="R529" s="13"/>
      <c r="S529" s="15"/>
      <c r="T529" s="19"/>
      <c r="U529" s="15"/>
      <c r="V529" s="15"/>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35">
      <c r="A530" s="5"/>
      <c r="B530" s="6"/>
      <c r="C530" s="20">
        <v>0</v>
      </c>
      <c r="D530" s="12"/>
      <c r="E530" s="17"/>
      <c r="F530" s="13"/>
      <c r="G530" s="21"/>
      <c r="H530" s="13"/>
      <c r="I530" s="13"/>
      <c r="J530" s="13"/>
      <c r="K530" s="13"/>
      <c r="L530" s="13"/>
      <c r="M530" s="245"/>
      <c r="N530" s="245"/>
      <c r="O530" s="245"/>
      <c r="P530" s="13"/>
      <c r="Q530" s="13"/>
      <c r="R530" s="13"/>
      <c r="S530" s="15"/>
      <c r="T530" s="19"/>
      <c r="U530" s="15"/>
      <c r="V530" s="15"/>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35">
      <c r="A531" s="5"/>
      <c r="B531" s="6"/>
      <c r="C531" s="17"/>
      <c r="D531" s="17"/>
      <c r="E531" s="17"/>
      <c r="F531" s="17"/>
      <c r="G531" s="17"/>
      <c r="H531" s="17"/>
      <c r="I531" s="17"/>
      <c r="J531" s="22"/>
      <c r="K531" s="22"/>
      <c r="L531" s="22"/>
      <c r="M531" s="819"/>
      <c r="N531" s="819"/>
      <c r="O531" s="819"/>
      <c r="P531" s="22"/>
      <c r="Q531" s="22"/>
      <c r="R531" s="22"/>
      <c r="S531" s="22"/>
      <c r="T531" s="22"/>
      <c r="U531" s="22"/>
      <c r="V531" s="22"/>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35">
      <c r="A532" s="5"/>
      <c r="B532" s="6"/>
      <c r="C532" s="17"/>
      <c r="D532" s="17"/>
      <c r="E532" s="17"/>
      <c r="F532" s="17"/>
      <c r="G532" s="17"/>
      <c r="H532" s="17"/>
      <c r="I532" s="17"/>
      <c r="J532" s="17"/>
      <c r="K532" s="17"/>
      <c r="L532" s="17"/>
      <c r="M532" s="249"/>
      <c r="N532" s="249"/>
      <c r="O532" s="249"/>
      <c r="P532" s="17"/>
      <c r="Q532" s="22"/>
      <c r="R532" s="22"/>
      <c r="S532" s="22"/>
      <c r="T532" s="22"/>
      <c r="U532" s="22"/>
      <c r="V532" s="22"/>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35">
      <c r="A533" s="5"/>
      <c r="B533" s="6"/>
      <c r="C533" s="17"/>
      <c r="D533" s="17"/>
      <c r="E533" s="17"/>
      <c r="F533" s="17"/>
      <c r="G533" s="17"/>
      <c r="H533" s="17"/>
      <c r="I533" s="17"/>
      <c r="J533" s="17"/>
      <c r="K533" s="17"/>
      <c r="L533" s="17"/>
      <c r="M533" s="249"/>
      <c r="N533" s="249"/>
      <c r="O533" s="249"/>
      <c r="P533" s="17"/>
      <c r="Q533" s="24"/>
      <c r="R533" s="24"/>
      <c r="S533" s="22"/>
      <c r="T533" s="22"/>
      <c r="U533" s="22"/>
      <c r="V533" s="22"/>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35">
      <c r="A534" s="5"/>
      <c r="B534" s="6"/>
      <c r="C534" s="17"/>
      <c r="D534" s="17"/>
      <c r="E534" s="17"/>
      <c r="F534" s="17"/>
      <c r="G534" s="17"/>
      <c r="H534" s="17"/>
      <c r="I534" s="255" t="s">
        <v>446</v>
      </c>
      <c r="J534" s="255" t="s">
        <v>63</v>
      </c>
      <c r="K534" s="255" t="s">
        <v>64</v>
      </c>
      <c r="L534" s="255" t="s">
        <v>65</v>
      </c>
      <c r="M534" s="255" t="s">
        <v>66</v>
      </c>
      <c r="N534" s="255" t="s">
        <v>1003</v>
      </c>
      <c r="O534" s="255" t="s">
        <v>1004</v>
      </c>
      <c r="P534" s="255" t="s">
        <v>1005</v>
      </c>
      <c r="Q534" s="24"/>
      <c r="R534" s="24"/>
      <c r="S534" s="22"/>
      <c r="T534" s="22"/>
      <c r="U534" s="22"/>
      <c r="V534" s="22"/>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35">
      <c r="A535" s="5"/>
      <c r="B535" s="6"/>
      <c r="C535" s="17"/>
      <c r="D535" s="17"/>
      <c r="E535" s="17"/>
      <c r="F535" s="33"/>
      <c r="H535" s="331" t="s">
        <v>405</v>
      </c>
      <c r="I535" s="374">
        <v>0.62</v>
      </c>
      <c r="J535" s="374">
        <v>0.62</v>
      </c>
      <c r="K535" s="374">
        <v>0.77</v>
      </c>
      <c r="L535" s="374">
        <v>1</v>
      </c>
      <c r="M535" s="374">
        <v>1</v>
      </c>
      <c r="N535" s="374">
        <v>1</v>
      </c>
      <c r="O535" s="374">
        <v>1</v>
      </c>
      <c r="P535" s="374">
        <v>1</v>
      </c>
      <c r="Q535" s="61"/>
      <c r="R535" s="61"/>
      <c r="S535" s="61"/>
      <c r="T535" s="61"/>
      <c r="U535" s="61"/>
      <c r="V535" s="60"/>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35">
      <c r="A536" s="5"/>
      <c r="B536" s="6"/>
      <c r="C536" s="17"/>
      <c r="D536" s="17"/>
      <c r="E536" s="17"/>
      <c r="F536" s="33"/>
      <c r="H536" s="332" t="s">
        <v>406</v>
      </c>
      <c r="I536" s="374">
        <v>0.62</v>
      </c>
      <c r="J536" s="374">
        <v>0.62</v>
      </c>
      <c r="K536" s="374">
        <v>0.77</v>
      </c>
      <c r="L536" s="374">
        <v>1</v>
      </c>
      <c r="M536" s="374">
        <v>1</v>
      </c>
      <c r="N536" s="374">
        <v>1</v>
      </c>
      <c r="O536" s="374">
        <v>1</v>
      </c>
      <c r="P536" s="374">
        <v>1</v>
      </c>
      <c r="Q536" s="61"/>
      <c r="R536" s="61"/>
      <c r="S536" s="61"/>
      <c r="T536" s="61"/>
      <c r="U536" s="61"/>
      <c r="V536" s="60"/>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35">
      <c r="A537" s="5"/>
      <c r="B537" s="6"/>
      <c r="C537" s="17"/>
      <c r="D537" s="17"/>
      <c r="E537" s="17"/>
      <c r="F537" s="33"/>
      <c r="G537" s="75"/>
      <c r="H537" s="332" t="s">
        <v>68</v>
      </c>
      <c r="I537" s="374">
        <v>0.62</v>
      </c>
      <c r="J537" s="374">
        <v>0.62</v>
      </c>
      <c r="K537" s="374">
        <v>0.77</v>
      </c>
      <c r="L537" s="374">
        <v>1</v>
      </c>
      <c r="M537" s="374">
        <v>1</v>
      </c>
      <c r="N537" s="374">
        <v>1</v>
      </c>
      <c r="O537" s="374">
        <v>1</v>
      </c>
      <c r="P537" s="374">
        <v>1</v>
      </c>
      <c r="Q537" s="61"/>
      <c r="R537" s="61"/>
      <c r="S537" s="61"/>
      <c r="T537" s="61"/>
      <c r="U537" s="61"/>
      <c r="V537" s="6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35">
      <c r="A538" s="5"/>
      <c r="B538" s="6"/>
      <c r="C538" s="17"/>
      <c r="D538" s="17"/>
      <c r="E538" s="17"/>
      <c r="F538" s="33"/>
      <c r="G538" s="75"/>
      <c r="H538" s="332" t="s">
        <v>407</v>
      </c>
      <c r="I538" s="374">
        <v>0.62</v>
      </c>
      <c r="J538" s="374">
        <v>0.62</v>
      </c>
      <c r="K538" s="374">
        <v>0.77</v>
      </c>
      <c r="L538" s="374">
        <v>1</v>
      </c>
      <c r="M538" s="374">
        <v>1</v>
      </c>
      <c r="N538" s="374">
        <v>1</v>
      </c>
      <c r="O538" s="374">
        <v>1</v>
      </c>
      <c r="P538" s="374">
        <v>1</v>
      </c>
      <c r="Q538" s="61"/>
      <c r="R538" s="61"/>
      <c r="S538" s="61"/>
      <c r="T538" s="61"/>
      <c r="U538" s="61"/>
      <c r="V538" s="60"/>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35">
      <c r="A539" s="5"/>
      <c r="B539" s="6"/>
      <c r="C539" s="17"/>
      <c r="D539" s="17"/>
      <c r="E539" s="17"/>
      <c r="F539" s="33"/>
      <c r="G539" s="75"/>
      <c r="H539" s="332" t="s">
        <v>71</v>
      </c>
      <c r="I539" s="374">
        <v>0.7</v>
      </c>
      <c r="J539" s="374">
        <v>1</v>
      </c>
      <c r="K539" s="374">
        <v>1</v>
      </c>
      <c r="L539" s="374">
        <v>1</v>
      </c>
      <c r="M539" s="374">
        <v>1</v>
      </c>
      <c r="N539" s="374">
        <v>1</v>
      </c>
      <c r="O539" s="374">
        <v>1</v>
      </c>
      <c r="P539" s="374">
        <v>1</v>
      </c>
      <c r="Q539" s="61"/>
      <c r="R539" s="61"/>
      <c r="S539" s="61"/>
      <c r="T539" s="61"/>
      <c r="U539" s="61"/>
      <c r="V539" s="60"/>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35">
      <c r="A540" s="5"/>
      <c r="B540" s="6"/>
      <c r="C540" s="17"/>
      <c r="D540" s="17"/>
      <c r="E540" s="17"/>
      <c r="F540" s="33"/>
      <c r="G540" s="75"/>
      <c r="H540" s="332" t="s">
        <v>70</v>
      </c>
      <c r="I540" s="374">
        <v>0.67</v>
      </c>
      <c r="J540" s="374">
        <v>1</v>
      </c>
      <c r="K540" s="374">
        <v>0.83</v>
      </c>
      <c r="L540" s="374">
        <v>0.83</v>
      </c>
      <c r="M540" s="374">
        <v>0.83</v>
      </c>
      <c r="N540" s="374">
        <v>1</v>
      </c>
      <c r="O540" s="374">
        <v>1</v>
      </c>
      <c r="P540" s="374">
        <v>1</v>
      </c>
      <c r="Q540" s="61"/>
      <c r="R540" s="61"/>
      <c r="S540" s="61"/>
      <c r="T540" s="61"/>
      <c r="U540" s="61"/>
      <c r="V540" s="60"/>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35">
      <c r="A541" s="5"/>
      <c r="B541" s="6"/>
      <c r="C541" s="17"/>
      <c r="D541" s="17"/>
      <c r="E541" s="17"/>
      <c r="F541" s="33"/>
      <c r="G541" s="75"/>
      <c r="H541" s="332" t="s">
        <v>69</v>
      </c>
      <c r="I541" s="374">
        <v>0.42</v>
      </c>
      <c r="J541" s="374">
        <v>0.83</v>
      </c>
      <c r="K541" s="374">
        <v>0.83</v>
      </c>
      <c r="L541" s="374">
        <v>1</v>
      </c>
      <c r="M541" s="374">
        <v>1</v>
      </c>
      <c r="N541" s="374">
        <v>1</v>
      </c>
      <c r="O541" s="374">
        <v>1</v>
      </c>
      <c r="P541" s="374">
        <v>1</v>
      </c>
      <c r="Q541" s="61"/>
      <c r="R541" s="61"/>
      <c r="S541" s="61"/>
      <c r="T541" s="61"/>
      <c r="U541" s="61"/>
      <c r="V541" s="60"/>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35">
      <c r="A542" s="5"/>
      <c r="B542" s="6"/>
      <c r="C542" s="17"/>
      <c r="D542" s="17"/>
      <c r="E542" s="17"/>
      <c r="F542" s="33"/>
      <c r="M542" s="75"/>
      <c r="N542" s="75"/>
      <c r="O542" s="75"/>
      <c r="Q542" s="61"/>
      <c r="R542" s="61"/>
      <c r="S542" s="61"/>
      <c r="T542" s="61"/>
      <c r="U542" s="61"/>
      <c r="V542" s="60"/>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35">
      <c r="A543" s="5"/>
      <c r="B543" s="6"/>
      <c r="C543" s="17"/>
      <c r="D543" s="17"/>
      <c r="E543" s="17"/>
      <c r="F543" s="33"/>
      <c r="M543" s="75"/>
      <c r="N543" s="75"/>
      <c r="O543" s="75"/>
      <c r="Q543" s="61"/>
      <c r="R543" s="61"/>
      <c r="S543" s="61"/>
      <c r="T543" s="61"/>
      <c r="U543" s="61"/>
      <c r="V543" s="60"/>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5.15" customHeight="1" outlineLevel="1" x14ac:dyDescent="0.35">
      <c r="A544" s="5"/>
      <c r="B544" s="6"/>
      <c r="C544" s="17"/>
      <c r="D544" s="17"/>
      <c r="E544" s="17"/>
      <c r="F544" s="36"/>
      <c r="G544" s="37"/>
      <c r="H544" s="37"/>
      <c r="I544" s="37"/>
      <c r="J544" s="38"/>
      <c r="K544" s="38"/>
      <c r="L544" s="38"/>
      <c r="M544" s="268"/>
      <c r="N544" s="268"/>
      <c r="O544" s="268"/>
      <c r="P544" s="38"/>
      <c r="Q544" s="38"/>
      <c r="R544" s="38"/>
      <c r="S544" s="38"/>
      <c r="T544" s="38"/>
      <c r="U544" s="38"/>
      <c r="V544" s="3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25" customHeight="1" outlineLevel="1" x14ac:dyDescent="0.35">
      <c r="A545" s="5"/>
      <c r="B545" s="6"/>
      <c r="C545" s="39"/>
      <c r="D545" s="39"/>
      <c r="E545" s="39"/>
      <c r="F545" s="39"/>
      <c r="G545" s="40" t="str">
        <f>G527</f>
        <v>Fert by Soil</v>
      </c>
      <c r="H545" s="39"/>
      <c r="I545" s="39"/>
      <c r="J545" s="39"/>
      <c r="K545" s="39"/>
      <c r="L545" s="39"/>
      <c r="M545" s="269"/>
      <c r="N545" s="269"/>
      <c r="O545" s="269"/>
      <c r="P545" s="39"/>
      <c r="Q545" s="39"/>
      <c r="R545" s="39"/>
      <c r="S545" s="39"/>
      <c r="T545" s="39"/>
      <c r="U545" s="39"/>
      <c r="V545" s="39"/>
      <c r="W545" s="41" t="s">
        <v>24</v>
      </c>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35">
      <c r="A546" s="5"/>
      <c r="B546" s="6"/>
      <c r="C546" s="6"/>
      <c r="D546" s="6"/>
      <c r="E546" s="6"/>
      <c r="F546" s="7"/>
      <c r="G546" s="7"/>
      <c r="H546" s="7"/>
      <c r="I546" s="7"/>
      <c r="J546" s="7"/>
      <c r="K546" s="7"/>
      <c r="L546" s="7"/>
      <c r="M546" s="240"/>
      <c r="N546" s="240"/>
      <c r="O546" s="240"/>
      <c r="P546" s="7"/>
      <c r="Q546" s="7"/>
      <c r="R546" s="7"/>
      <c r="S546" s="7"/>
      <c r="T546" s="7"/>
      <c r="U546" s="7"/>
      <c r="V546" s="7"/>
      <c r="W546" s="7"/>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35">
      <c r="A547" s="5"/>
      <c r="B547" s="6"/>
      <c r="C547" s="6"/>
      <c r="D547" s="6"/>
      <c r="E547" s="6"/>
      <c r="F547" s="6"/>
      <c r="G547" s="6"/>
      <c r="H547" s="7"/>
      <c r="I547" s="7"/>
      <c r="J547" s="7"/>
      <c r="K547" s="7"/>
      <c r="L547" s="7"/>
      <c r="M547" s="240"/>
      <c r="N547" s="240"/>
      <c r="O547" s="240"/>
      <c r="P547" s="7"/>
      <c r="Q547" s="7"/>
      <c r="R547" s="7"/>
      <c r="S547" s="7"/>
      <c r="T547" s="7"/>
      <c r="U547" s="7"/>
      <c r="V547" s="7"/>
      <c r="W547" s="7"/>
      <c r="X547" s="6"/>
      <c r="Y547" s="6"/>
      <c r="Z547" s="6"/>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5.15" customHeight="1" outlineLevel="1" thickBot="1" x14ac:dyDescent="0.4">
      <c r="A548" s="5"/>
      <c r="B548" s="6"/>
      <c r="C548" s="6"/>
      <c r="D548" s="6"/>
      <c r="E548" s="6"/>
      <c r="F548" s="6"/>
      <c r="G548" s="6"/>
      <c r="H548" s="7"/>
      <c r="I548" s="7"/>
      <c r="J548" s="7"/>
      <c r="K548" s="7"/>
      <c r="L548" s="7"/>
      <c r="M548" s="240"/>
      <c r="N548" s="240"/>
      <c r="O548" s="240"/>
      <c r="P548" s="7"/>
      <c r="Q548" s="7"/>
      <c r="R548" s="7"/>
      <c r="S548" s="7"/>
      <c r="T548" s="7"/>
      <c r="U548" s="7"/>
      <c r="V548" s="7"/>
      <c r="W548" s="7"/>
      <c r="X548" s="6"/>
      <c r="Y548" s="6"/>
      <c r="Z548" s="6"/>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5.15" customHeight="1" outlineLevel="1" x14ac:dyDescent="0.35">
      <c r="A549" s="5"/>
      <c r="B549" s="6"/>
      <c r="C549" s="9" t="s">
        <v>0</v>
      </c>
      <c r="D549" s="9"/>
      <c r="E549" s="9"/>
      <c r="F549" s="9"/>
      <c r="G549" s="9"/>
      <c r="H549" s="9"/>
      <c r="I549" s="9"/>
      <c r="J549" s="9"/>
      <c r="K549" s="10"/>
      <c r="L549" s="10"/>
      <c r="M549" s="242"/>
      <c r="N549" s="242"/>
      <c r="O549" s="242"/>
      <c r="P549" s="10"/>
      <c r="Q549" s="10"/>
      <c r="R549" s="10"/>
      <c r="S549" s="10"/>
      <c r="T549" s="10"/>
      <c r="U549" s="10"/>
      <c r="V549" s="10"/>
      <c r="W549" s="11"/>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35">
      <c r="A550" s="5"/>
      <c r="B550" s="6"/>
      <c r="C550" s="12"/>
      <c r="D550" s="12"/>
      <c r="E550" s="12" t="s">
        <v>1</v>
      </c>
      <c r="F550" s="13"/>
      <c r="G550" s="14" t="s">
        <v>35</v>
      </c>
      <c r="H550" s="13"/>
      <c r="I550" s="13"/>
      <c r="J550" s="13"/>
      <c r="K550" s="13"/>
      <c r="L550" s="13"/>
      <c r="M550" s="245"/>
      <c r="N550" s="245"/>
      <c r="O550" s="245"/>
      <c r="P550" s="13"/>
      <c r="Q550" s="13"/>
      <c r="R550" s="13"/>
      <c r="S550" s="15"/>
      <c r="T550" s="13"/>
      <c r="U550" s="15"/>
      <c r="V550" s="15"/>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35">
      <c r="A551" s="5"/>
      <c r="B551" s="6"/>
      <c r="C551" s="12"/>
      <c r="D551" s="12"/>
      <c r="E551" s="17"/>
      <c r="F551" s="13"/>
      <c r="G551" s="18"/>
      <c r="H551" s="13" t="s">
        <v>26</v>
      </c>
      <c r="I551" s="13"/>
      <c r="J551" s="13"/>
      <c r="K551" s="13"/>
      <c r="L551" s="13"/>
      <c r="M551" s="245"/>
      <c r="N551" s="245"/>
      <c r="O551" s="245"/>
      <c r="P551" s="13"/>
      <c r="Q551" s="13"/>
      <c r="R551" s="13"/>
      <c r="S551" s="15"/>
      <c r="T551" s="19"/>
      <c r="U551" s="15"/>
      <c r="V551" s="15"/>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35">
      <c r="A552" s="5"/>
      <c r="B552" s="6"/>
      <c r="C552" s="17"/>
      <c r="D552" s="12"/>
      <c r="E552" s="17"/>
      <c r="F552" s="13"/>
      <c r="G552" s="13" t="s">
        <v>2</v>
      </c>
      <c r="H552" s="43" t="s">
        <v>34</v>
      </c>
      <c r="I552" s="13"/>
      <c r="J552" s="13"/>
      <c r="K552" s="13"/>
      <c r="L552" s="13"/>
      <c r="M552" s="245"/>
      <c r="N552" s="245"/>
      <c r="O552" s="245"/>
      <c r="P552" s="13"/>
      <c r="Q552" s="13"/>
      <c r="R552" s="13"/>
      <c r="S552" s="15"/>
      <c r="T552" s="19"/>
      <c r="U552" s="15"/>
      <c r="V552" s="15"/>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35">
      <c r="A553" s="5"/>
      <c r="B553" s="6"/>
      <c r="C553" s="20">
        <v>0</v>
      </c>
      <c r="D553" s="12"/>
      <c r="E553" s="17"/>
      <c r="F553" s="13"/>
      <c r="G553" s="21"/>
      <c r="H553" s="13"/>
      <c r="I553" s="13"/>
      <c r="J553" s="13"/>
      <c r="K553" s="13"/>
      <c r="L553" s="13"/>
      <c r="M553" s="245"/>
      <c r="N553" s="245"/>
      <c r="O553" s="245"/>
      <c r="P553" s="13"/>
      <c r="Q553" s="13"/>
      <c r="R553" s="13"/>
      <c r="S553" s="15"/>
      <c r="T553" s="19"/>
      <c r="U553" s="15"/>
      <c r="V553" s="15"/>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35">
      <c r="A554" s="5"/>
      <c r="B554" s="6"/>
      <c r="C554" s="17"/>
      <c r="D554" s="17"/>
      <c r="E554" s="17"/>
      <c r="F554" s="17"/>
      <c r="G554" s="17"/>
      <c r="H554" s="17"/>
      <c r="I554" s="17"/>
      <c r="J554" s="22"/>
      <c r="K554" s="22"/>
      <c r="L554" s="22"/>
      <c r="M554" s="819"/>
      <c r="N554" s="819"/>
      <c r="O554" s="819"/>
      <c r="P554" s="22"/>
      <c r="Q554" s="22"/>
      <c r="R554" s="22"/>
      <c r="S554" s="22"/>
      <c r="T554" s="22"/>
      <c r="U554" s="22"/>
      <c r="V554" s="22"/>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35">
      <c r="A555" s="5"/>
      <c r="B555" s="6"/>
      <c r="C555" s="17"/>
      <c r="D555" s="17"/>
      <c r="E555" s="17"/>
      <c r="F555" s="17"/>
      <c r="G555" s="17"/>
      <c r="H555" s="17"/>
      <c r="I555" s="17"/>
      <c r="J555" s="17"/>
      <c r="K555" s="17"/>
      <c r="L555" s="22"/>
      <c r="M555" s="819"/>
      <c r="N555" s="819"/>
      <c r="O555" s="819"/>
      <c r="P555" s="22"/>
      <c r="Q555" s="22"/>
      <c r="R555" s="22"/>
      <c r="S555" s="22"/>
      <c r="T555" s="22"/>
      <c r="U555" s="22"/>
      <c r="V555" s="22"/>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35">
      <c r="A556" s="5"/>
      <c r="B556" s="6"/>
      <c r="C556" s="17"/>
      <c r="D556" s="17"/>
      <c r="E556" s="17"/>
      <c r="F556" s="17"/>
      <c r="G556" s="17"/>
      <c r="H556" s="17"/>
      <c r="I556" s="17"/>
      <c r="J556" s="23"/>
      <c r="K556" s="23"/>
      <c r="L556" s="23"/>
      <c r="M556" s="255"/>
      <c r="N556" s="255"/>
      <c r="O556" s="255"/>
      <c r="P556" s="23"/>
      <c r="Q556" s="24"/>
      <c r="R556" s="24"/>
      <c r="S556" s="22"/>
      <c r="T556" s="22"/>
      <c r="U556" s="22"/>
      <c r="V556" s="22"/>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35">
      <c r="A557" s="5"/>
      <c r="B557" s="6"/>
      <c r="C557" s="17"/>
      <c r="D557" s="17"/>
      <c r="E557" s="17"/>
      <c r="F557" s="17"/>
      <c r="G557" s="17"/>
      <c r="H557" s="17"/>
      <c r="I557" s="255" t="s">
        <v>446</v>
      </c>
      <c r="J557" s="255" t="s">
        <v>63</v>
      </c>
      <c r="K557" s="255" t="s">
        <v>64</v>
      </c>
      <c r="L557" s="255" t="s">
        <v>65</v>
      </c>
      <c r="M557" s="255" t="s">
        <v>66</v>
      </c>
      <c r="N557" s="255" t="s">
        <v>1003</v>
      </c>
      <c r="O557" s="255" t="s">
        <v>1004</v>
      </c>
      <c r="P557" s="255" t="s">
        <v>1005</v>
      </c>
      <c r="Q557" s="24"/>
      <c r="R557" s="24"/>
      <c r="S557" s="22"/>
      <c r="T557" s="22"/>
      <c r="U557" s="22"/>
      <c r="V557" s="22"/>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4.5" outlineLevel="1" x14ac:dyDescent="0.35">
      <c r="A558" s="5"/>
      <c r="B558" s="6"/>
      <c r="C558" s="17"/>
      <c r="D558" s="17"/>
      <c r="E558" s="17"/>
      <c r="F558" s="26"/>
      <c r="G558" s="27"/>
      <c r="H558" s="34" t="s">
        <v>383</v>
      </c>
      <c r="I558" s="374">
        <v>1</v>
      </c>
      <c r="J558" s="374">
        <v>1</v>
      </c>
      <c r="K558" s="374">
        <v>1</v>
      </c>
      <c r="L558" s="374">
        <v>1</v>
      </c>
      <c r="M558" s="374">
        <v>1</v>
      </c>
      <c r="N558" s="374">
        <v>1</v>
      </c>
      <c r="O558" s="374">
        <v>1</v>
      </c>
      <c r="P558" s="374">
        <v>1</v>
      </c>
      <c r="Q558" s="222"/>
      <c r="R558" s="222"/>
      <c r="S558" s="222"/>
      <c r="T558" s="222"/>
      <c r="U558" s="222"/>
      <c r="V558" s="223"/>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4.5" outlineLevel="1" x14ac:dyDescent="0.35">
      <c r="A559" s="5"/>
      <c r="B559" s="6"/>
      <c r="C559" s="17"/>
      <c r="D559" s="17"/>
      <c r="E559" s="17"/>
      <c r="F559" s="26"/>
      <c r="G559" s="27"/>
      <c r="H559" s="34" t="s">
        <v>384</v>
      </c>
      <c r="I559" s="374">
        <v>1</v>
      </c>
      <c r="J559" s="374">
        <v>1</v>
      </c>
      <c r="K559" s="374">
        <v>1</v>
      </c>
      <c r="L559" s="374">
        <v>1</v>
      </c>
      <c r="M559" s="374">
        <v>1</v>
      </c>
      <c r="N559" s="374">
        <v>1</v>
      </c>
      <c r="O559" s="374">
        <v>1</v>
      </c>
      <c r="P559" s="374">
        <v>1</v>
      </c>
      <c r="Q559" s="222"/>
      <c r="R559" s="222"/>
      <c r="S559" s="222"/>
      <c r="T559" s="222"/>
      <c r="U559" s="222"/>
      <c r="V559" s="223"/>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4.5" outlineLevel="1" x14ac:dyDescent="0.35">
      <c r="A560" s="5"/>
      <c r="B560" s="6"/>
      <c r="C560" s="17"/>
      <c r="D560" s="17"/>
      <c r="E560" s="17"/>
      <c r="F560" s="26"/>
      <c r="G560" s="27"/>
      <c r="H560" s="34" t="s">
        <v>385</v>
      </c>
      <c r="I560" s="374">
        <v>1</v>
      </c>
      <c r="J560" s="374">
        <v>1</v>
      </c>
      <c r="K560" s="374">
        <v>1</v>
      </c>
      <c r="L560" s="374">
        <v>1</v>
      </c>
      <c r="M560" s="374">
        <v>1</v>
      </c>
      <c r="N560" s="374">
        <v>1</v>
      </c>
      <c r="O560" s="374">
        <v>1</v>
      </c>
      <c r="P560" s="374">
        <v>1</v>
      </c>
      <c r="Q560" s="222"/>
      <c r="R560" s="222"/>
      <c r="S560" s="222"/>
      <c r="T560" s="222"/>
      <c r="U560" s="222"/>
      <c r="V560" s="223"/>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4.5" outlineLevel="1" x14ac:dyDescent="0.35">
      <c r="A561" s="5"/>
      <c r="B561" s="6"/>
      <c r="C561" s="17"/>
      <c r="D561" s="17"/>
      <c r="E561" s="17"/>
      <c r="F561" s="26"/>
      <c r="G561" s="27"/>
      <c r="H561" s="34" t="s">
        <v>375</v>
      </c>
      <c r="I561" s="374">
        <v>1</v>
      </c>
      <c r="J561" s="374">
        <v>1</v>
      </c>
      <c r="K561" s="374">
        <v>1</v>
      </c>
      <c r="L561" s="374">
        <v>1</v>
      </c>
      <c r="M561" s="374">
        <v>1</v>
      </c>
      <c r="N561" s="374">
        <v>1</v>
      </c>
      <c r="O561" s="374">
        <v>1</v>
      </c>
      <c r="P561" s="374">
        <v>1</v>
      </c>
      <c r="Q561" s="222"/>
      <c r="R561" s="222"/>
      <c r="S561" s="222"/>
      <c r="T561" s="222"/>
      <c r="U561" s="222"/>
      <c r="V561" s="223"/>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4.5" outlineLevel="1" x14ac:dyDescent="0.35">
      <c r="A562" s="5"/>
      <c r="B562" s="6"/>
      <c r="C562" s="17"/>
      <c r="D562" s="17"/>
      <c r="E562" s="17"/>
      <c r="F562" s="26"/>
      <c r="G562" s="27"/>
      <c r="H562" s="34" t="s">
        <v>376</v>
      </c>
      <c r="I562" s="374">
        <v>1</v>
      </c>
      <c r="J562" s="374">
        <v>1</v>
      </c>
      <c r="K562" s="374">
        <v>1</v>
      </c>
      <c r="L562" s="374">
        <v>1</v>
      </c>
      <c r="M562" s="374">
        <v>1</v>
      </c>
      <c r="N562" s="374">
        <v>1</v>
      </c>
      <c r="O562" s="374">
        <v>1</v>
      </c>
      <c r="P562" s="374">
        <v>1</v>
      </c>
      <c r="Q562" s="222"/>
      <c r="R562" s="222"/>
      <c r="S562" s="222"/>
      <c r="T562" s="222"/>
      <c r="U562" s="222"/>
      <c r="V562" s="223"/>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4.5" outlineLevel="1" x14ac:dyDescent="0.35">
      <c r="A563" s="5"/>
      <c r="B563" s="6"/>
      <c r="C563" s="17"/>
      <c r="D563" s="17"/>
      <c r="E563" s="17"/>
      <c r="F563" s="26"/>
      <c r="G563" s="27"/>
      <c r="H563" s="34" t="s">
        <v>377</v>
      </c>
      <c r="I563" s="374">
        <v>1</v>
      </c>
      <c r="J563" s="374">
        <v>1</v>
      </c>
      <c r="K563" s="374">
        <v>1</v>
      </c>
      <c r="L563" s="374">
        <v>1</v>
      </c>
      <c r="M563" s="374">
        <v>1</v>
      </c>
      <c r="N563" s="374">
        <v>1</v>
      </c>
      <c r="O563" s="374">
        <v>1</v>
      </c>
      <c r="P563" s="374">
        <v>1</v>
      </c>
      <c r="Q563" s="222"/>
      <c r="R563" s="222"/>
      <c r="S563" s="222"/>
      <c r="T563" s="222"/>
      <c r="U563" s="222"/>
      <c r="V563" s="223"/>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35">
      <c r="A564" s="5"/>
      <c r="B564" s="6"/>
      <c r="C564" s="17"/>
      <c r="D564" s="17"/>
      <c r="E564" s="17"/>
      <c r="F564" s="33"/>
      <c r="G564" s="34"/>
      <c r="H564" s="34"/>
      <c r="I564" s="34"/>
      <c r="J564" s="34"/>
      <c r="K564" s="34"/>
      <c r="L564" s="34"/>
      <c r="M564" s="261"/>
      <c r="N564" s="261"/>
      <c r="O564" s="261"/>
      <c r="P564" s="34"/>
      <c r="Q564" s="224"/>
      <c r="R564" s="224"/>
      <c r="S564" s="224"/>
      <c r="T564" s="224"/>
      <c r="U564" s="224"/>
      <c r="V564" s="223"/>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5.15" customHeight="1" outlineLevel="1" x14ac:dyDescent="0.35">
      <c r="A565" s="5"/>
      <c r="B565" s="6"/>
      <c r="C565" s="17"/>
      <c r="D565" s="17"/>
      <c r="E565" s="17"/>
      <c r="F565" s="36"/>
      <c r="G565" s="37"/>
      <c r="H565" s="37"/>
      <c r="I565" s="37"/>
      <c r="J565" s="38"/>
      <c r="K565" s="38"/>
      <c r="L565" s="38"/>
      <c r="M565" s="268"/>
      <c r="N565" s="268"/>
      <c r="O565" s="268"/>
      <c r="P565" s="38"/>
      <c r="Q565" s="38"/>
      <c r="R565" s="38"/>
      <c r="S565" s="38"/>
      <c r="T565" s="38"/>
      <c r="U565" s="38"/>
      <c r="V565" s="30"/>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25" customHeight="1" outlineLevel="1" x14ac:dyDescent="0.35">
      <c r="A566" s="5"/>
      <c r="B566" s="6"/>
      <c r="C566" s="39"/>
      <c r="D566" s="39"/>
      <c r="E566" s="39"/>
      <c r="F566" s="39"/>
      <c r="G566" s="40" t="str">
        <f>G550</f>
        <v>Chemical by Soil</v>
      </c>
      <c r="H566" s="39"/>
      <c r="I566" s="39"/>
      <c r="J566" s="39"/>
      <c r="K566" s="39"/>
      <c r="L566" s="39"/>
      <c r="M566" s="269"/>
      <c r="N566" s="269"/>
      <c r="O566" s="269"/>
      <c r="P566" s="39"/>
      <c r="Q566" s="39"/>
      <c r="R566" s="39"/>
      <c r="S566" s="39"/>
      <c r="T566" s="39"/>
      <c r="U566" s="39"/>
      <c r="V566" s="39"/>
      <c r="W566" s="41" t="s">
        <v>24</v>
      </c>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35">
      <c r="A567" s="5"/>
      <c r="B567" s="6"/>
      <c r="C567" s="6"/>
      <c r="D567" s="6"/>
      <c r="E567" s="6"/>
      <c r="F567" s="7"/>
      <c r="G567" s="7"/>
      <c r="H567" s="7"/>
      <c r="I567" s="7"/>
      <c r="J567" s="7"/>
      <c r="K567" s="7"/>
      <c r="L567" s="7"/>
      <c r="M567" s="240"/>
      <c r="N567" s="240"/>
      <c r="O567" s="240"/>
      <c r="P567" s="7"/>
      <c r="Q567" s="7"/>
      <c r="R567" s="7"/>
      <c r="S567" s="7"/>
      <c r="T567" s="7"/>
      <c r="U567" s="7"/>
      <c r="V567" s="7"/>
      <c r="W567" s="7"/>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35">
      <c r="A568" s="5"/>
      <c r="B568" s="6"/>
      <c r="C568" s="6"/>
      <c r="D568" s="6"/>
      <c r="E568" s="6"/>
      <c r="F568" s="6"/>
      <c r="G568" s="6"/>
      <c r="H568" s="7"/>
      <c r="I568" s="7"/>
      <c r="J568" s="7"/>
      <c r="K568" s="7"/>
      <c r="L568" s="7"/>
      <c r="M568" s="7"/>
      <c r="N568" s="7"/>
      <c r="O568" s="7"/>
      <c r="P568" s="7"/>
      <c r="Q568" s="7"/>
      <c r="R568" s="7"/>
      <c r="S568" s="7"/>
      <c r="T568" s="7"/>
      <c r="U568" s="7"/>
      <c r="V568" s="7"/>
      <c r="W568" s="7"/>
      <c r="X568" s="6"/>
      <c r="Y568" s="6"/>
      <c r="Z568" s="6"/>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5.15" customHeight="1" outlineLevel="1" thickBot="1" x14ac:dyDescent="0.4">
      <c r="A569" s="5"/>
      <c r="B569" s="6"/>
      <c r="C569" s="6"/>
      <c r="D569" s="6"/>
      <c r="E569" s="6"/>
      <c r="F569" s="6"/>
      <c r="G569" s="6"/>
      <c r="H569" s="7"/>
      <c r="I569" s="7"/>
      <c r="J569" s="7"/>
      <c r="K569" s="7"/>
      <c r="L569" s="7"/>
      <c r="M569" s="7"/>
      <c r="N569" s="7"/>
      <c r="O569" s="7"/>
      <c r="P569" s="7"/>
      <c r="Q569" s="7"/>
      <c r="R569" s="7"/>
      <c r="S569" s="7"/>
      <c r="T569" s="7"/>
      <c r="U569" s="7"/>
      <c r="V569" s="7"/>
      <c r="W569" s="7"/>
      <c r="X569" s="6"/>
      <c r="Y569" s="6"/>
      <c r="Z569" s="6"/>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5.15" customHeight="1" outlineLevel="1" x14ac:dyDescent="0.35">
      <c r="A570" s="5"/>
      <c r="B570" s="6"/>
      <c r="C570" s="9" t="s">
        <v>0</v>
      </c>
      <c r="D570" s="9"/>
      <c r="E570" s="9"/>
      <c r="F570" s="9"/>
      <c r="G570" s="9"/>
      <c r="H570" s="9"/>
      <c r="I570" s="9"/>
      <c r="J570" s="9"/>
      <c r="K570" s="10"/>
      <c r="L570" s="10"/>
      <c r="M570" s="10"/>
      <c r="N570" s="10"/>
      <c r="O570" s="10"/>
      <c r="P570" s="10"/>
      <c r="Q570" s="10"/>
      <c r="R570" s="10"/>
      <c r="S570" s="10"/>
      <c r="T570" s="10"/>
      <c r="U570" s="10"/>
      <c r="V570" s="10"/>
      <c r="W570" s="11"/>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35">
      <c r="A571" s="5"/>
      <c r="B571" s="6"/>
      <c r="C571" s="12"/>
      <c r="D571" s="12"/>
      <c r="E571" s="12" t="s">
        <v>1</v>
      </c>
      <c r="F571" s="13"/>
      <c r="G571" s="14" t="s">
        <v>261</v>
      </c>
      <c r="H571" s="13"/>
      <c r="I571" s="13"/>
      <c r="J571" s="13"/>
      <c r="K571" s="13"/>
      <c r="L571" s="13"/>
      <c r="M571" s="13"/>
      <c r="N571" s="13"/>
      <c r="O571" s="13"/>
      <c r="P571" s="13"/>
      <c r="Q571" s="13"/>
      <c r="R571" s="13"/>
      <c r="S571" s="15"/>
      <c r="T571" s="13"/>
      <c r="U571" s="15"/>
      <c r="V571" s="15"/>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35">
      <c r="A572" s="5"/>
      <c r="B572" s="6"/>
      <c r="C572" s="12"/>
      <c r="D572" s="12"/>
      <c r="E572" s="17"/>
      <c r="F572" s="13"/>
      <c r="G572" s="18"/>
      <c r="H572" s="13" t="s">
        <v>262</v>
      </c>
      <c r="I572" s="13"/>
      <c r="J572" s="13"/>
      <c r="K572" s="13"/>
      <c r="L572" s="13"/>
      <c r="M572" s="13"/>
      <c r="N572" s="13"/>
      <c r="O572" s="13"/>
      <c r="P572" s="13"/>
      <c r="Q572" s="13"/>
      <c r="R572" s="13"/>
      <c r="S572" s="15"/>
      <c r="T572" s="19"/>
      <c r="U572" s="15"/>
      <c r="V572" s="15"/>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35">
      <c r="A573" s="5"/>
      <c r="B573" s="6"/>
      <c r="C573" s="17"/>
      <c r="D573" s="12"/>
      <c r="E573" s="17"/>
      <c r="F573" s="13"/>
      <c r="G573" s="13"/>
      <c r="H573" s="13"/>
      <c r="I573" s="13"/>
      <c r="J573" s="13"/>
      <c r="K573" s="13"/>
      <c r="L573" s="13"/>
      <c r="M573" s="13"/>
      <c r="N573" s="13"/>
      <c r="O573" s="13"/>
      <c r="P573" s="13"/>
      <c r="Q573" s="13"/>
      <c r="R573" s="13"/>
      <c r="S573" s="15"/>
      <c r="T573" s="19"/>
      <c r="U573" s="15"/>
      <c r="V573" s="15"/>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35">
      <c r="A574" s="5"/>
      <c r="B574" s="6"/>
      <c r="C574" s="20">
        <v>0</v>
      </c>
      <c r="D574" s="12"/>
      <c r="E574" s="17"/>
      <c r="F574" s="13"/>
      <c r="G574" s="21"/>
      <c r="H574" s="13"/>
      <c r="I574" s="13"/>
      <c r="J574" s="13"/>
      <c r="K574" s="13"/>
      <c r="L574" s="13"/>
      <c r="M574" s="13"/>
      <c r="N574" s="13"/>
      <c r="O574" s="13"/>
      <c r="P574" s="13"/>
      <c r="Q574" s="13"/>
      <c r="R574" s="13"/>
      <c r="S574" s="15"/>
      <c r="T574" s="19"/>
      <c r="U574" s="15"/>
      <c r="V574" s="15"/>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35">
      <c r="A575" s="5"/>
      <c r="B575" s="6"/>
      <c r="C575" s="17"/>
      <c r="D575" s="17"/>
      <c r="E575" s="17"/>
      <c r="F575" s="17"/>
      <c r="G575" s="17"/>
      <c r="H575" s="17"/>
      <c r="I575" s="17"/>
      <c r="J575" s="22"/>
      <c r="K575" s="22"/>
      <c r="L575" s="22"/>
      <c r="M575" s="22"/>
      <c r="N575" s="22"/>
      <c r="O575" s="22"/>
      <c r="P575" s="22"/>
      <c r="Q575" s="22"/>
      <c r="R575" s="22"/>
      <c r="S575" s="22"/>
      <c r="T575" s="22"/>
      <c r="U575" s="22"/>
      <c r="V575" s="22"/>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35">
      <c r="A576" s="5"/>
      <c r="B576" s="6"/>
      <c r="C576" s="17"/>
      <c r="D576" s="17"/>
      <c r="E576" s="17"/>
      <c r="F576" s="17"/>
      <c r="G576" s="17"/>
      <c r="H576" s="17"/>
      <c r="I576" s="17"/>
      <c r="J576" s="17"/>
      <c r="K576" s="17"/>
      <c r="L576" s="22"/>
      <c r="M576" s="22"/>
      <c r="N576" s="22"/>
      <c r="O576" s="22"/>
      <c r="P576" s="22"/>
      <c r="Q576" s="22"/>
      <c r="R576" s="22"/>
      <c r="S576" s="22"/>
      <c r="T576" s="22"/>
      <c r="U576" s="22"/>
      <c r="V576" s="22"/>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35">
      <c r="A577" s="5"/>
      <c r="B577" s="6"/>
      <c r="C577" s="17"/>
      <c r="D577" s="17"/>
      <c r="E577" s="17"/>
      <c r="F577" s="17"/>
      <c r="G577" s="17"/>
      <c r="H577" s="17"/>
      <c r="I577" s="17"/>
      <c r="J577" s="23"/>
      <c r="K577" s="23"/>
      <c r="L577" s="23"/>
      <c r="M577" s="23"/>
      <c r="N577" s="23"/>
      <c r="O577" s="23"/>
      <c r="P577" s="23"/>
      <c r="Q577" s="24"/>
      <c r="R577" s="24"/>
      <c r="S577" s="22"/>
      <c r="T577" s="22"/>
      <c r="U577" s="22"/>
      <c r="V577" s="22"/>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35">
      <c r="A578" s="5"/>
      <c r="B578" s="6"/>
      <c r="C578" s="17"/>
      <c r="D578" s="17"/>
      <c r="E578" s="17"/>
      <c r="F578" s="17"/>
      <c r="G578" s="17"/>
      <c r="H578" s="17"/>
      <c r="I578" s="17"/>
      <c r="J578" s="23" t="s">
        <v>124</v>
      </c>
      <c r="K578" s="23" t="s">
        <v>125</v>
      </c>
      <c r="L578" s="23"/>
      <c r="M578" s="23"/>
      <c r="N578" s="23"/>
      <c r="O578" s="23"/>
      <c r="P578" s="24"/>
      <c r="Q578" s="24"/>
      <c r="R578" s="24"/>
      <c r="S578" s="22"/>
      <c r="T578" s="22"/>
      <c r="U578" s="22"/>
      <c r="V578" s="22"/>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4.5" outlineLevel="1" x14ac:dyDescent="0.35">
      <c r="A579" s="5"/>
      <c r="B579" s="6"/>
      <c r="C579" s="17"/>
      <c r="D579" s="17"/>
      <c r="E579" s="17"/>
      <c r="F579" s="26"/>
      <c r="G579" s="27"/>
      <c r="H579" s="27"/>
      <c r="I579" s="27" t="str">
        <f t="shared" ref="I579:I584" si="52">H558</f>
        <v>pre seeding</v>
      </c>
      <c r="J579" s="367">
        <v>43570</v>
      </c>
      <c r="K579" s="378">
        <v>35</v>
      </c>
      <c r="L579" s="221"/>
      <c r="M579" s="221"/>
      <c r="N579" s="221"/>
      <c r="O579" s="221"/>
      <c r="P579" s="221"/>
      <c r="Q579" s="222"/>
      <c r="R579" s="222"/>
      <c r="S579" s="222"/>
      <c r="T579" s="222"/>
      <c r="U579" s="222"/>
      <c r="V579" s="223"/>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4.5" outlineLevel="1" x14ac:dyDescent="0.35">
      <c r="A580" s="5"/>
      <c r="B580" s="6"/>
      <c r="C580" s="17"/>
      <c r="D580" s="17"/>
      <c r="E580" s="17"/>
      <c r="F580" s="26"/>
      <c r="G580" s="27"/>
      <c r="H580" s="27"/>
      <c r="I580" s="27" t="str">
        <f t="shared" si="52"/>
        <v>at seeding</v>
      </c>
      <c r="J580" s="367">
        <v>43600</v>
      </c>
      <c r="K580" s="378">
        <v>15</v>
      </c>
      <c r="L580" s="221"/>
      <c r="M580" s="221"/>
      <c r="N580" s="221"/>
      <c r="O580" s="221"/>
      <c r="P580" s="221"/>
      <c r="Q580" s="222"/>
      <c r="R580" s="222"/>
      <c r="S580" s="222"/>
      <c r="T580" s="222"/>
      <c r="U580" s="222"/>
      <c r="V580" s="223"/>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4.5" outlineLevel="1" x14ac:dyDescent="0.35">
      <c r="A581" s="5"/>
      <c r="B581" s="6"/>
      <c r="C581" s="17"/>
      <c r="D581" s="17"/>
      <c r="E581" s="17"/>
      <c r="F581" s="26"/>
      <c r="G581" s="27"/>
      <c r="H581" s="27"/>
      <c r="I581" s="27" t="str">
        <f t="shared" si="52"/>
        <v>post seeding</v>
      </c>
      <c r="J581" s="367">
        <v>43617</v>
      </c>
      <c r="K581" s="378">
        <v>90</v>
      </c>
      <c r="L581" s="221"/>
      <c r="M581" s="221"/>
      <c r="N581" s="221"/>
      <c r="O581" s="221"/>
      <c r="P581" s="221"/>
      <c r="Q581" s="222"/>
      <c r="R581" s="222"/>
      <c r="S581" s="222"/>
      <c r="T581" s="222"/>
      <c r="U581" s="222"/>
      <c r="V581" s="223"/>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4.5" outlineLevel="1" x14ac:dyDescent="0.35">
      <c r="A582" s="5"/>
      <c r="B582" s="6"/>
      <c r="C582" s="17"/>
      <c r="D582" s="17"/>
      <c r="E582" s="17"/>
      <c r="F582" s="26"/>
      <c r="G582" s="27"/>
      <c r="H582" s="27"/>
      <c r="I582" s="27" t="str">
        <f t="shared" si="52"/>
        <v>cereal</v>
      </c>
      <c r="J582" s="367">
        <v>43661</v>
      </c>
      <c r="K582" s="378">
        <v>35</v>
      </c>
      <c r="L582" s="221"/>
      <c r="M582" s="221"/>
      <c r="N582" s="221"/>
      <c r="O582" s="221"/>
      <c r="P582" s="221"/>
      <c r="Q582" s="222"/>
      <c r="R582" s="222"/>
      <c r="S582" s="222"/>
      <c r="T582" s="222"/>
      <c r="U582" s="222"/>
      <c r="V582" s="223"/>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35">
      <c r="A583" s="5"/>
      <c r="B583" s="6"/>
      <c r="C583" s="17"/>
      <c r="D583" s="17"/>
      <c r="E583" s="17"/>
      <c r="F583" s="33"/>
      <c r="G583" s="34"/>
      <c r="H583" s="34"/>
      <c r="I583" s="27" t="str">
        <f t="shared" si="52"/>
        <v>oilseed</v>
      </c>
      <c r="J583" s="367">
        <v>43661</v>
      </c>
      <c r="K583" s="378">
        <v>35</v>
      </c>
      <c r="L583" s="221"/>
      <c r="M583" s="221"/>
      <c r="N583" s="221"/>
      <c r="O583" s="221"/>
      <c r="P583" s="221"/>
      <c r="Q583" s="224"/>
      <c r="R583" s="224"/>
      <c r="S583" s="224"/>
      <c r="T583" s="224"/>
      <c r="U583" s="224"/>
      <c r="V583" s="223"/>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4.5" outlineLevel="1" x14ac:dyDescent="0.35">
      <c r="A584" s="5"/>
      <c r="B584" s="6"/>
      <c r="C584" s="17"/>
      <c r="D584" s="17"/>
      <c r="E584" s="17"/>
      <c r="F584" s="26"/>
      <c r="G584" s="27"/>
      <c r="H584" s="27"/>
      <c r="I584" s="27" t="str">
        <f t="shared" si="52"/>
        <v>pulse</v>
      </c>
      <c r="J584" s="367">
        <v>43661</v>
      </c>
      <c r="K584" s="378">
        <v>35</v>
      </c>
      <c r="L584" s="221"/>
      <c r="M584" s="221"/>
      <c r="N584" s="221"/>
      <c r="O584" s="221"/>
      <c r="P584" s="221"/>
      <c r="Q584" s="222"/>
      <c r="R584" s="222"/>
      <c r="S584" s="222"/>
      <c r="T584" s="222"/>
      <c r="U584" s="222"/>
      <c r="V584" s="223"/>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35">
      <c r="A585" s="5"/>
      <c r="B585" s="6"/>
      <c r="C585" s="17"/>
      <c r="D585" s="17"/>
      <c r="E585" s="17"/>
      <c r="F585" s="33"/>
      <c r="G585" s="34"/>
      <c r="H585" s="34"/>
      <c r="I585" s="34"/>
      <c r="J585" s="34"/>
      <c r="K585" s="34"/>
      <c r="L585" s="34"/>
      <c r="M585" s="34"/>
      <c r="N585" s="34"/>
      <c r="O585" s="221"/>
      <c r="P585" s="221"/>
      <c r="Q585" s="224"/>
      <c r="R585" s="224"/>
      <c r="S585" s="224"/>
      <c r="T585" s="224"/>
      <c r="U585" s="224"/>
      <c r="V585" s="223"/>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5.15" customHeight="1" outlineLevel="1" x14ac:dyDescent="0.35">
      <c r="A586" s="5"/>
      <c r="B586" s="6"/>
      <c r="C586" s="17"/>
      <c r="D586" s="17"/>
      <c r="E586" s="17"/>
      <c r="F586" s="36"/>
      <c r="G586" s="37"/>
      <c r="H586" s="37"/>
      <c r="I586" s="37"/>
      <c r="J586" s="38"/>
      <c r="K586" s="38"/>
      <c r="L586" s="38"/>
      <c r="M586" s="38"/>
      <c r="N586" s="38"/>
      <c r="O586" s="38"/>
      <c r="P586" s="38"/>
      <c r="Q586" s="38"/>
      <c r="R586" s="38"/>
      <c r="S586" s="38"/>
      <c r="T586" s="38"/>
      <c r="U586" s="38"/>
      <c r="V586" s="3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25" customHeight="1" outlineLevel="1" x14ac:dyDescent="0.35">
      <c r="A587" s="5"/>
      <c r="B587" s="6"/>
      <c r="C587" s="39"/>
      <c r="D587" s="39"/>
      <c r="E587" s="39"/>
      <c r="F587" s="39"/>
      <c r="G587" s="40" t="str">
        <f>G571</f>
        <v>Chemical info</v>
      </c>
      <c r="H587" s="39"/>
      <c r="I587" s="39"/>
      <c r="J587" s="39"/>
      <c r="K587" s="39"/>
      <c r="L587" s="39"/>
      <c r="M587" s="39"/>
      <c r="N587" s="39"/>
      <c r="O587" s="39"/>
      <c r="P587" s="39"/>
      <c r="Q587" s="39"/>
      <c r="R587" s="39"/>
      <c r="S587" s="39"/>
      <c r="T587" s="39"/>
      <c r="U587" s="39"/>
      <c r="V587" s="39"/>
      <c r="W587" s="41" t="s">
        <v>24</v>
      </c>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35">
      <c r="A588" s="5"/>
      <c r="B588" s="6"/>
      <c r="C588" s="6"/>
      <c r="D588" s="6"/>
      <c r="E588" s="6"/>
      <c r="F588" s="7"/>
      <c r="G588" s="7"/>
      <c r="H588" s="7"/>
      <c r="I588" s="7"/>
      <c r="J588" s="7"/>
      <c r="K588" s="7"/>
      <c r="L588" s="7"/>
      <c r="M588" s="7"/>
      <c r="N588" s="7"/>
      <c r="O588" s="7"/>
      <c r="P588" s="7"/>
      <c r="Q588" s="7"/>
      <c r="R588" s="7"/>
      <c r="S588" s="7"/>
      <c r="T588" s="7"/>
      <c r="U588" s="7"/>
      <c r="V588" s="7"/>
      <c r="W588" s="7"/>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35">
      <c r="A589" s="5"/>
      <c r="B589" s="6"/>
      <c r="C589" s="6"/>
      <c r="D589" s="6"/>
      <c r="E589" s="6"/>
      <c r="F589" s="6"/>
      <c r="G589" s="6"/>
      <c r="H589" s="7"/>
      <c r="I589" s="7"/>
      <c r="J589" s="7"/>
      <c r="K589" s="7"/>
      <c r="L589" s="7"/>
      <c r="M589" s="7"/>
      <c r="N589" s="240"/>
      <c r="O589" s="240"/>
      <c r="P589" s="240"/>
      <c r="Q589" s="7"/>
      <c r="R589" s="7"/>
      <c r="S589" s="7"/>
      <c r="T589" s="7"/>
      <c r="U589" s="7"/>
      <c r="V589" s="7"/>
      <c r="W589" s="7"/>
      <c r="X589" s="6"/>
      <c r="Y589" s="6"/>
      <c r="Z589" s="6"/>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5.15" customHeight="1" outlineLevel="1" thickBot="1" x14ac:dyDescent="0.4">
      <c r="A590" s="5"/>
      <c r="B590" s="6"/>
      <c r="C590" s="6"/>
      <c r="D590" s="6"/>
      <c r="E590" s="6"/>
      <c r="F590" s="6"/>
      <c r="G590" s="6"/>
      <c r="H590" s="7"/>
      <c r="I590" s="7"/>
      <c r="J590" s="7"/>
      <c r="K590" s="7"/>
      <c r="L590" s="7"/>
      <c r="M590" s="7"/>
      <c r="N590" s="240"/>
      <c r="O590" s="240"/>
      <c r="P590" s="240"/>
      <c r="Q590" s="7"/>
      <c r="R590" s="7"/>
      <c r="S590" s="7"/>
      <c r="T590" s="7"/>
      <c r="U590" s="7"/>
      <c r="V590" s="7"/>
      <c r="W590" s="7"/>
      <c r="X590" s="6"/>
      <c r="Y590" s="6"/>
      <c r="Z590" s="6"/>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5.15" customHeight="1" outlineLevel="1" x14ac:dyDescent="0.35">
      <c r="A591" s="5"/>
      <c r="B591" s="6"/>
      <c r="C591" s="9" t="s">
        <v>0</v>
      </c>
      <c r="D591" s="9"/>
      <c r="E591" s="9"/>
      <c r="F591" s="9"/>
      <c r="G591" s="9"/>
      <c r="H591" s="9"/>
      <c r="I591" s="9"/>
      <c r="J591" s="9"/>
      <c r="K591" s="10"/>
      <c r="L591" s="10"/>
      <c r="M591" s="10"/>
      <c r="N591" s="242"/>
      <c r="O591" s="242"/>
      <c r="P591" s="242"/>
      <c r="Q591" s="10"/>
      <c r="R591" s="10"/>
      <c r="S591" s="10"/>
      <c r="T591" s="10"/>
      <c r="U591" s="10"/>
      <c r="V591" s="10"/>
      <c r="W591" s="11"/>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35">
      <c r="A592" s="5"/>
      <c r="B592" s="6"/>
      <c r="C592" s="12"/>
      <c r="D592" s="12"/>
      <c r="E592" s="12" t="s">
        <v>1</v>
      </c>
      <c r="F592" s="13"/>
      <c r="G592" s="14" t="s">
        <v>36</v>
      </c>
      <c r="H592" s="13"/>
      <c r="I592" s="13"/>
      <c r="J592" s="13"/>
      <c r="K592" s="13"/>
      <c r="L592" s="13"/>
      <c r="M592" s="13"/>
      <c r="N592" s="245"/>
      <c r="O592" s="245"/>
      <c r="P592" s="245"/>
      <c r="Q592" s="13"/>
      <c r="R592" s="13"/>
      <c r="S592" s="13"/>
      <c r="T592" s="13"/>
      <c r="U592" s="15"/>
      <c r="V592" s="15"/>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35">
      <c r="A593" s="5"/>
      <c r="B593" s="6"/>
      <c r="C593" s="12"/>
      <c r="D593" s="12"/>
      <c r="E593" s="17"/>
      <c r="F593" s="13"/>
      <c r="G593" s="13" t="s">
        <v>37</v>
      </c>
      <c r="H593" s="13"/>
      <c r="I593" s="315" t="s">
        <v>378</v>
      </c>
      <c r="J593" s="13"/>
      <c r="K593" s="13"/>
      <c r="L593" s="13"/>
      <c r="M593" s="13"/>
      <c r="N593" s="245"/>
      <c r="O593" s="245"/>
      <c r="P593" s="245"/>
      <c r="Q593" s="13"/>
      <c r="R593" s="13"/>
      <c r="S593" s="13"/>
      <c r="T593" s="19"/>
      <c r="U593" s="15"/>
      <c r="V593" s="15"/>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35">
      <c r="A594" s="5"/>
      <c r="B594" s="6"/>
      <c r="C594" s="17"/>
      <c r="D594" s="12"/>
      <c r="E594" s="17"/>
      <c r="F594" s="13"/>
      <c r="G594" s="45">
        <v>38576.728703703702</v>
      </c>
      <c r="H594" s="13"/>
      <c r="I594" s="13"/>
      <c r="J594" s="13"/>
      <c r="K594" s="13"/>
      <c r="L594" s="13"/>
      <c r="M594" s="13"/>
      <c r="N594" s="245"/>
      <c r="O594" s="245"/>
      <c r="P594" s="245"/>
      <c r="Q594" s="13"/>
      <c r="R594" s="13"/>
      <c r="S594" s="13"/>
      <c r="T594" s="19"/>
      <c r="U594" s="15"/>
      <c r="V594" s="15"/>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35">
      <c r="A595" s="5"/>
      <c r="B595" s="6"/>
      <c r="C595" s="20">
        <v>0</v>
      </c>
      <c r="D595" s="12"/>
      <c r="E595" s="17"/>
      <c r="F595" s="13"/>
      <c r="G595" s="21"/>
      <c r="H595" s="13"/>
      <c r="I595" s="13"/>
      <c r="J595" s="13"/>
      <c r="K595" s="13"/>
      <c r="L595" s="13"/>
      <c r="M595" s="13"/>
      <c r="N595" s="245"/>
      <c r="O595" s="245"/>
      <c r="P595" s="245"/>
      <c r="Q595" s="13"/>
      <c r="R595" s="13"/>
      <c r="S595" s="13"/>
      <c r="T595" s="19"/>
      <c r="U595" s="15"/>
      <c r="V595" s="15"/>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2" customHeight="1" outlineLevel="1" x14ac:dyDescent="0.35">
      <c r="A596" s="5"/>
      <c r="B596" s="6"/>
      <c r="C596" s="17"/>
      <c r="D596" s="17"/>
      <c r="E596" s="17"/>
      <c r="F596" s="17"/>
      <c r="G596" s="17"/>
      <c r="H596" s="17"/>
      <c r="I596" s="17"/>
      <c r="J596" s="22"/>
      <c r="K596" s="22"/>
      <c r="L596" s="22"/>
      <c r="M596" s="22"/>
      <c r="N596" s="819"/>
      <c r="O596" s="819"/>
      <c r="P596" s="819"/>
      <c r="Q596" s="22"/>
      <c r="R596" s="22"/>
      <c r="S596" s="22"/>
      <c r="T596" s="22"/>
      <c r="U596" s="22"/>
      <c r="V596" s="22"/>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35">
      <c r="A597" s="5"/>
      <c r="B597" s="6"/>
      <c r="C597" s="17"/>
      <c r="D597" s="17"/>
      <c r="E597" s="17"/>
      <c r="F597" s="17"/>
      <c r="G597" s="17"/>
      <c r="H597" s="943"/>
      <c r="I597" s="17"/>
      <c r="J597" s="17"/>
      <c r="K597" s="22"/>
      <c r="L597" s="22"/>
      <c r="M597" s="22"/>
      <c r="N597" s="819"/>
      <c r="O597" s="819"/>
      <c r="P597" s="819"/>
      <c r="Q597" s="22"/>
      <c r="R597" s="22"/>
      <c r="S597" s="22"/>
      <c r="T597" s="22"/>
      <c r="U597" s="22"/>
      <c r="V597" s="22"/>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35">
      <c r="A598" s="5"/>
      <c r="B598" s="6"/>
      <c r="C598" s="17"/>
      <c r="D598" s="17"/>
      <c r="E598" s="17"/>
      <c r="F598" s="17"/>
      <c r="G598" s="17"/>
      <c r="H598" s="943"/>
      <c r="I598" s="17"/>
      <c r="J598" s="23" t="s">
        <v>38</v>
      </c>
      <c r="K598" s="22" t="s">
        <v>39</v>
      </c>
      <c r="L598" s="24"/>
      <c r="M598" s="24"/>
      <c r="N598" s="256"/>
      <c r="O598" s="256"/>
      <c r="P598" s="256"/>
      <c r="Q598" s="24"/>
      <c r="R598" s="24"/>
      <c r="S598" s="24"/>
      <c r="T598" s="22"/>
      <c r="U598" s="22"/>
      <c r="V598" s="22"/>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35">
      <c r="A599" s="5"/>
      <c r="B599" s="6"/>
      <c r="C599" s="17"/>
      <c r="D599" s="17"/>
      <c r="E599" s="17"/>
      <c r="F599" s="17"/>
      <c r="G599" s="17" t="s">
        <v>40</v>
      </c>
      <c r="H599" s="943"/>
      <c r="I599" s="17"/>
      <c r="J599" s="255" t="s">
        <v>446</v>
      </c>
      <c r="K599" s="255" t="s">
        <v>63</v>
      </c>
      <c r="L599" s="255" t="s">
        <v>64</v>
      </c>
      <c r="M599" s="255" t="s">
        <v>65</v>
      </c>
      <c r="N599" s="255" t="s">
        <v>66</v>
      </c>
      <c r="O599" s="255" t="s">
        <v>1003</v>
      </c>
      <c r="P599" s="255" t="s">
        <v>1004</v>
      </c>
      <c r="Q599" s="255" t="s">
        <v>1005</v>
      </c>
      <c r="R599" s="23"/>
      <c r="S599" s="23" t="s">
        <v>266</v>
      </c>
      <c r="T599" s="22"/>
      <c r="U599" s="22"/>
      <c r="V599" s="22"/>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35">
      <c r="A600" s="5"/>
      <c r="B600" s="6"/>
      <c r="C600" s="17"/>
      <c r="D600" s="17"/>
      <c r="E600" s="17"/>
      <c r="F600" s="26"/>
      <c r="G600" s="49"/>
      <c r="H600" s="31"/>
      <c r="I600" s="27" t="s">
        <v>81</v>
      </c>
      <c r="J600" s="379">
        <v>5</v>
      </c>
      <c r="K600" s="379">
        <v>5</v>
      </c>
      <c r="L600" s="379">
        <v>5</v>
      </c>
      <c r="M600" s="379">
        <v>5</v>
      </c>
      <c r="N600" s="379">
        <v>5</v>
      </c>
      <c r="O600" s="379">
        <v>5</v>
      </c>
      <c r="P600" s="379">
        <v>5</v>
      </c>
      <c r="Q600" s="379">
        <v>5</v>
      </c>
      <c r="R600" s="27"/>
      <c r="S600" s="382">
        <v>0</v>
      </c>
      <c r="T600" s="59"/>
      <c r="U600" s="59"/>
      <c r="V600" s="60"/>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s="765" customFormat="1" ht="12" customHeight="1" outlineLevel="1" x14ac:dyDescent="0.35">
      <c r="A601" s="769"/>
      <c r="B601" s="766"/>
      <c r="C601" s="778"/>
      <c r="D601" s="778"/>
      <c r="E601" s="778"/>
      <c r="F601" s="782"/>
      <c r="G601" s="781"/>
      <c r="H601" s="31"/>
      <c r="I601" s="783" t="s">
        <v>1088</v>
      </c>
      <c r="J601" s="379">
        <v>5</v>
      </c>
      <c r="K601" s="379">
        <v>5</v>
      </c>
      <c r="L601" s="379">
        <v>5</v>
      </c>
      <c r="M601" s="379">
        <v>5</v>
      </c>
      <c r="N601" s="379">
        <v>5</v>
      </c>
      <c r="O601" s="379">
        <v>5</v>
      </c>
      <c r="P601" s="379">
        <v>5</v>
      </c>
      <c r="Q601" s="379">
        <v>5</v>
      </c>
      <c r="R601" s="783"/>
      <c r="S601" s="382">
        <v>0</v>
      </c>
      <c r="T601" s="59"/>
      <c r="U601" s="59"/>
      <c r="V601" s="60"/>
      <c r="W601" s="773"/>
      <c r="X601" s="768"/>
      <c r="Y601" s="768"/>
      <c r="Z601" s="768"/>
      <c r="AA601" s="768"/>
      <c r="AB601" s="768"/>
      <c r="AC601" s="768"/>
      <c r="AD601" s="768"/>
      <c r="AE601" s="768"/>
      <c r="AF601" s="768"/>
      <c r="AG601" s="768"/>
      <c r="AH601" s="768"/>
      <c r="AI601" s="768"/>
      <c r="AJ601" s="768"/>
      <c r="AK601" s="768"/>
      <c r="AL601" s="768"/>
      <c r="AM601" s="768"/>
      <c r="AN601" s="768"/>
      <c r="AO601" s="768"/>
      <c r="AP601" s="768"/>
      <c r="AQ601" s="768"/>
      <c r="AR601" s="768"/>
      <c r="AS601" s="768"/>
      <c r="AT601" s="768"/>
      <c r="AU601" s="768"/>
      <c r="AV601" s="768"/>
      <c r="AW601" s="768"/>
      <c r="AX601" s="768"/>
      <c r="AY601" s="768"/>
      <c r="AZ601" s="768"/>
      <c r="BA601" s="768"/>
      <c r="BB601" s="768"/>
      <c r="BC601" s="768"/>
      <c r="BD601" s="768"/>
      <c r="BE601" s="768"/>
      <c r="BF601" s="768"/>
      <c r="BG601" s="768"/>
      <c r="BH601" s="768"/>
      <c r="BI601" s="768"/>
      <c r="BJ601" s="768"/>
      <c r="BK601" s="768"/>
      <c r="BL601" s="768"/>
      <c r="BM601" s="768"/>
      <c r="BN601" s="768"/>
      <c r="BO601" s="768"/>
      <c r="BP601" s="768"/>
    </row>
    <row r="602" spans="1:68" s="765" customFormat="1" ht="12" customHeight="1" outlineLevel="1" x14ac:dyDescent="0.35">
      <c r="A602" s="769"/>
      <c r="B602" s="766"/>
      <c r="C602" s="778"/>
      <c r="D602" s="778"/>
      <c r="E602" s="778"/>
      <c r="F602" s="782"/>
      <c r="G602" s="781"/>
      <c r="H602" s="31"/>
      <c r="I602" s="783" t="s">
        <v>72</v>
      </c>
      <c r="J602" s="379">
        <v>3</v>
      </c>
      <c r="K602" s="379">
        <v>3</v>
      </c>
      <c r="L602" s="379">
        <v>3</v>
      </c>
      <c r="M602" s="379">
        <v>3</v>
      </c>
      <c r="N602" s="379">
        <v>3</v>
      </c>
      <c r="O602" s="379">
        <v>3</v>
      </c>
      <c r="P602" s="379">
        <v>3</v>
      </c>
      <c r="Q602" s="379">
        <v>3</v>
      </c>
      <c r="R602" s="783"/>
      <c r="S602" s="382">
        <v>0</v>
      </c>
      <c r="T602" s="59"/>
      <c r="U602" s="59"/>
      <c r="V602" s="60"/>
      <c r="W602" s="773"/>
      <c r="X602" s="768"/>
      <c r="Y602" s="768"/>
      <c r="Z602" s="768"/>
      <c r="AA602" s="768"/>
      <c r="AB602" s="768"/>
      <c r="AC602" s="768"/>
      <c r="AD602" s="768"/>
      <c r="AE602" s="768"/>
      <c r="AF602" s="768"/>
      <c r="AG602" s="768"/>
      <c r="AH602" s="768"/>
      <c r="AI602" s="768"/>
      <c r="AJ602" s="768"/>
      <c r="AK602" s="768"/>
      <c r="AL602" s="768"/>
      <c r="AM602" s="768"/>
      <c r="AN602" s="768"/>
      <c r="AO602" s="768"/>
      <c r="AP602" s="768"/>
      <c r="AQ602" s="768"/>
      <c r="AR602" s="768"/>
      <c r="AS602" s="768"/>
      <c r="AT602" s="768"/>
      <c r="AU602" s="768"/>
      <c r="AV602" s="768"/>
      <c r="AW602" s="768"/>
      <c r="AX602" s="768"/>
      <c r="AY602" s="768"/>
      <c r="AZ602" s="768"/>
      <c r="BA602" s="768"/>
      <c r="BB602" s="768"/>
      <c r="BC602" s="768"/>
      <c r="BD602" s="768"/>
      <c r="BE602" s="768"/>
      <c r="BF602" s="768"/>
      <c r="BG602" s="768"/>
      <c r="BH602" s="768"/>
      <c r="BI602" s="768"/>
      <c r="BJ602" s="768"/>
      <c r="BK602" s="768"/>
      <c r="BL602" s="768"/>
      <c r="BM602" s="768"/>
      <c r="BN602" s="768"/>
      <c r="BO602" s="768"/>
      <c r="BP602" s="768"/>
    </row>
    <row r="603" spans="1:68" ht="12" customHeight="1" outlineLevel="1" x14ac:dyDescent="0.35">
      <c r="A603" s="5"/>
      <c r="B603" s="6"/>
      <c r="C603" s="17"/>
      <c r="D603" s="17"/>
      <c r="E603" s="17"/>
      <c r="F603" s="26"/>
      <c r="G603" s="49"/>
      <c r="H603" s="31"/>
      <c r="I603" s="27" t="s">
        <v>1089</v>
      </c>
      <c r="J603" s="379">
        <v>3</v>
      </c>
      <c r="K603" s="379">
        <v>3</v>
      </c>
      <c r="L603" s="379">
        <v>3</v>
      </c>
      <c r="M603" s="379">
        <v>3</v>
      </c>
      <c r="N603" s="379">
        <v>3</v>
      </c>
      <c r="O603" s="379">
        <v>3</v>
      </c>
      <c r="P603" s="379">
        <v>3</v>
      </c>
      <c r="Q603" s="379">
        <v>3</v>
      </c>
      <c r="R603" s="27"/>
      <c r="S603" s="382">
        <v>0</v>
      </c>
      <c r="T603" s="59"/>
      <c r="U603" s="59"/>
      <c r="V603" s="60"/>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s="765" customFormat="1" ht="12" customHeight="1" outlineLevel="1" x14ac:dyDescent="0.35">
      <c r="A604" s="769"/>
      <c r="B604" s="766"/>
      <c r="C604" s="778"/>
      <c r="D604" s="778"/>
      <c r="E604" s="778"/>
      <c r="F604" s="782"/>
      <c r="G604" s="781"/>
      <c r="H604" s="31"/>
      <c r="I604" s="783" t="s">
        <v>73</v>
      </c>
      <c r="J604" s="380">
        <v>120</v>
      </c>
      <c r="K604" s="380">
        <v>120</v>
      </c>
      <c r="L604" s="380">
        <v>120</v>
      </c>
      <c r="M604" s="380">
        <v>120</v>
      </c>
      <c r="N604" s="380">
        <v>120</v>
      </c>
      <c r="O604" s="380">
        <v>120</v>
      </c>
      <c r="P604" s="380">
        <v>120</v>
      </c>
      <c r="Q604" s="380">
        <v>120</v>
      </c>
      <c r="R604" s="783"/>
      <c r="S604" s="382">
        <v>1</v>
      </c>
      <c r="T604" s="59"/>
      <c r="U604" s="59"/>
      <c r="V604" s="60"/>
      <c r="W604" s="773"/>
      <c r="X604" s="768"/>
      <c r="Y604" s="768"/>
      <c r="Z604" s="768"/>
      <c r="AA604" s="768"/>
      <c r="AB604" s="768"/>
      <c r="AC604" s="768"/>
      <c r="AD604" s="768"/>
      <c r="AE604" s="768"/>
      <c r="AF604" s="768"/>
      <c r="AG604" s="768"/>
      <c r="AH604" s="768"/>
      <c r="AI604" s="768"/>
      <c r="AJ604" s="768"/>
      <c r="AK604" s="768"/>
      <c r="AL604" s="768"/>
      <c r="AM604" s="768"/>
      <c r="AN604" s="768"/>
      <c r="AO604" s="768"/>
      <c r="AP604" s="768"/>
      <c r="AQ604" s="768"/>
      <c r="AR604" s="768"/>
      <c r="AS604" s="768"/>
      <c r="AT604" s="768"/>
      <c r="AU604" s="768"/>
      <c r="AV604" s="768"/>
      <c r="AW604" s="768"/>
      <c r="AX604" s="768"/>
      <c r="AY604" s="768"/>
      <c r="AZ604" s="768"/>
      <c r="BA604" s="768"/>
      <c r="BB604" s="768"/>
      <c r="BC604" s="768"/>
      <c r="BD604" s="768"/>
      <c r="BE604" s="768"/>
      <c r="BF604" s="768"/>
      <c r="BG604" s="768"/>
      <c r="BH604" s="768"/>
      <c r="BI604" s="768"/>
      <c r="BJ604" s="768"/>
      <c r="BK604" s="768"/>
      <c r="BL604" s="768"/>
      <c r="BM604" s="768"/>
      <c r="BN604" s="768"/>
      <c r="BO604" s="768"/>
      <c r="BP604" s="768"/>
    </row>
    <row r="605" spans="1:68" ht="12" customHeight="1" outlineLevel="1" x14ac:dyDescent="0.35">
      <c r="A605" s="5"/>
      <c r="B605" s="6"/>
      <c r="C605" s="17"/>
      <c r="D605" s="17"/>
      <c r="E605" s="17"/>
      <c r="F605" s="26"/>
      <c r="G605" s="49"/>
      <c r="H605" s="31"/>
      <c r="I605" s="27" t="s">
        <v>1085</v>
      </c>
      <c r="J605" s="380">
        <v>120</v>
      </c>
      <c r="K605" s="380">
        <v>120</v>
      </c>
      <c r="L605" s="380">
        <v>120</v>
      </c>
      <c r="M605" s="380">
        <v>120</v>
      </c>
      <c r="N605" s="380">
        <v>120</v>
      </c>
      <c r="O605" s="380">
        <v>120</v>
      </c>
      <c r="P605" s="380">
        <v>120</v>
      </c>
      <c r="Q605" s="380">
        <v>120</v>
      </c>
      <c r="R605" s="27"/>
      <c r="S605" s="382">
        <v>1</v>
      </c>
      <c r="T605" s="59"/>
      <c r="U605" s="59"/>
      <c r="V605" s="60"/>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35">
      <c r="A606" s="5"/>
      <c r="B606" s="6"/>
      <c r="C606" s="17"/>
      <c r="D606" s="17"/>
      <c r="E606" s="17"/>
      <c r="F606" s="26"/>
      <c r="G606" s="49"/>
      <c r="H606" s="31"/>
      <c r="I606" s="27" t="s">
        <v>74</v>
      </c>
      <c r="J606" s="380">
        <v>120</v>
      </c>
      <c r="K606" s="380">
        <v>120</v>
      </c>
      <c r="L606" s="380">
        <v>120</v>
      </c>
      <c r="M606" s="380">
        <v>120</v>
      </c>
      <c r="N606" s="380">
        <v>120</v>
      </c>
      <c r="O606" s="380">
        <v>120</v>
      </c>
      <c r="P606" s="380">
        <v>120</v>
      </c>
      <c r="Q606" s="380">
        <v>120</v>
      </c>
      <c r="R606" s="27"/>
      <c r="S606" s="382">
        <v>1</v>
      </c>
      <c r="T606" s="59"/>
      <c r="U606" s="59"/>
      <c r="V606" s="60"/>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s="765" customFormat="1" ht="12" customHeight="1" outlineLevel="1" x14ac:dyDescent="0.35">
      <c r="A607" s="769"/>
      <c r="B607" s="766"/>
      <c r="C607" s="778"/>
      <c r="D607" s="778"/>
      <c r="E607" s="778"/>
      <c r="F607" s="777"/>
      <c r="G607" s="781"/>
      <c r="H607" s="31"/>
      <c r="I607" s="783" t="s">
        <v>75</v>
      </c>
      <c r="J607" s="380">
        <v>120</v>
      </c>
      <c r="K607" s="380">
        <v>120</v>
      </c>
      <c r="L607" s="380">
        <v>120</v>
      </c>
      <c r="M607" s="380">
        <v>120</v>
      </c>
      <c r="N607" s="380">
        <v>120</v>
      </c>
      <c r="O607" s="380">
        <v>120</v>
      </c>
      <c r="P607" s="380">
        <v>120</v>
      </c>
      <c r="Q607" s="380">
        <v>120</v>
      </c>
      <c r="R607" s="783"/>
      <c r="S607" s="382">
        <v>1</v>
      </c>
      <c r="T607" s="59"/>
      <c r="U607" s="59"/>
      <c r="V607" s="60"/>
      <c r="W607" s="773"/>
      <c r="X607" s="768"/>
      <c r="Y607" s="768"/>
      <c r="Z607" s="768"/>
      <c r="AA607" s="768"/>
      <c r="AB607" s="768"/>
      <c r="AC607" s="768"/>
      <c r="AD607" s="768"/>
      <c r="AE607" s="768"/>
      <c r="AF607" s="768"/>
      <c r="AG607" s="768"/>
      <c r="AH607" s="768"/>
      <c r="AI607" s="768"/>
      <c r="AJ607" s="768"/>
      <c r="AK607" s="768"/>
      <c r="AL607" s="768"/>
      <c r="AM607" s="768"/>
      <c r="AN607" s="768"/>
      <c r="AO607" s="768"/>
      <c r="AP607" s="768"/>
      <c r="AQ607" s="768"/>
      <c r="AR607" s="768"/>
      <c r="AS607" s="768"/>
      <c r="AT607" s="768"/>
      <c r="AU607" s="768"/>
      <c r="AV607" s="768"/>
      <c r="AW607" s="768"/>
      <c r="AX607" s="768"/>
      <c r="AY607" s="768"/>
      <c r="AZ607" s="768"/>
      <c r="BA607" s="768"/>
      <c r="BB607" s="768"/>
      <c r="BC607" s="768"/>
      <c r="BD607" s="768"/>
      <c r="BE607" s="768"/>
      <c r="BF607" s="768"/>
      <c r="BG607" s="768"/>
      <c r="BH607" s="768"/>
      <c r="BI607" s="768"/>
      <c r="BJ607" s="768"/>
      <c r="BK607" s="768"/>
      <c r="BL607" s="768"/>
      <c r="BM607" s="768"/>
      <c r="BN607" s="768"/>
      <c r="BO607" s="768"/>
      <c r="BP607" s="768"/>
    </row>
    <row r="608" spans="1:68" ht="12" customHeight="1" outlineLevel="1" x14ac:dyDescent="0.35">
      <c r="A608" s="5"/>
      <c r="B608" s="6"/>
      <c r="C608" s="17"/>
      <c r="D608" s="17"/>
      <c r="E608" s="17"/>
      <c r="F608" s="36"/>
      <c r="G608" s="49"/>
      <c r="H608" s="31"/>
      <c r="I608" s="27" t="s">
        <v>1087</v>
      </c>
      <c r="J608" s="380">
        <v>120</v>
      </c>
      <c r="K608" s="380">
        <v>120</v>
      </c>
      <c r="L608" s="380">
        <v>120</v>
      </c>
      <c r="M608" s="380">
        <v>120</v>
      </c>
      <c r="N608" s="380">
        <v>120</v>
      </c>
      <c r="O608" s="380">
        <v>120</v>
      </c>
      <c r="P608" s="380">
        <v>120</v>
      </c>
      <c r="Q608" s="380">
        <v>120</v>
      </c>
      <c r="R608" s="27"/>
      <c r="S608" s="382">
        <v>1</v>
      </c>
      <c r="T608" s="59"/>
      <c r="U608" s="59"/>
      <c r="V608" s="60"/>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s="765" customFormat="1" ht="12" customHeight="1" outlineLevel="1" x14ac:dyDescent="0.35">
      <c r="A609" s="769"/>
      <c r="B609" s="766"/>
      <c r="C609" s="778"/>
      <c r="D609" s="778"/>
      <c r="E609" s="778"/>
      <c r="F609" s="780"/>
      <c r="G609" s="779"/>
      <c r="H609" s="779"/>
      <c r="I609" s="783" t="s">
        <v>76</v>
      </c>
      <c r="J609" s="380">
        <v>100</v>
      </c>
      <c r="K609" s="380">
        <v>100</v>
      </c>
      <c r="L609" s="380">
        <v>100</v>
      </c>
      <c r="M609" s="380">
        <v>100</v>
      </c>
      <c r="N609" s="380">
        <v>100</v>
      </c>
      <c r="O609" s="380">
        <v>100</v>
      </c>
      <c r="P609" s="380">
        <v>100</v>
      </c>
      <c r="Q609" s="380">
        <v>100</v>
      </c>
      <c r="R609" s="783"/>
      <c r="S609" s="382">
        <v>1</v>
      </c>
      <c r="T609" s="59"/>
      <c r="U609" s="59"/>
      <c r="V609" s="60"/>
      <c r="W609" s="773"/>
      <c r="X609" s="768"/>
      <c r="Y609" s="768"/>
      <c r="Z609" s="768"/>
      <c r="AA609" s="768"/>
      <c r="AB609" s="768"/>
      <c r="AC609" s="768"/>
      <c r="AD609" s="768"/>
      <c r="AE609" s="768"/>
      <c r="AF609" s="768"/>
      <c r="AG609" s="768"/>
      <c r="AH609" s="768"/>
      <c r="AI609" s="768"/>
      <c r="AJ609" s="768"/>
      <c r="AK609" s="768"/>
      <c r="AL609" s="768"/>
      <c r="AM609" s="768"/>
      <c r="AN609" s="768"/>
      <c r="AO609" s="768"/>
      <c r="AP609" s="768"/>
      <c r="AQ609" s="768"/>
      <c r="AR609" s="768"/>
      <c r="AS609" s="768"/>
      <c r="AT609" s="768"/>
      <c r="AU609" s="768"/>
      <c r="AV609" s="768"/>
      <c r="AW609" s="768"/>
      <c r="AX609" s="768"/>
      <c r="AY609" s="768"/>
      <c r="AZ609" s="768"/>
      <c r="BA609" s="768"/>
      <c r="BB609" s="768"/>
      <c r="BC609" s="768"/>
      <c r="BD609" s="768"/>
      <c r="BE609" s="768"/>
      <c r="BF609" s="768"/>
      <c r="BG609" s="768"/>
      <c r="BH609" s="768"/>
      <c r="BI609" s="768"/>
      <c r="BJ609" s="768"/>
      <c r="BK609" s="768"/>
      <c r="BL609" s="768"/>
      <c r="BM609" s="768"/>
      <c r="BN609" s="768"/>
      <c r="BO609" s="768"/>
      <c r="BP609" s="768"/>
    </row>
    <row r="610" spans="1:68" ht="12" customHeight="1" outlineLevel="1" x14ac:dyDescent="0.35">
      <c r="A610" s="5"/>
      <c r="B610" s="6"/>
      <c r="C610" s="17"/>
      <c r="D610" s="17"/>
      <c r="E610" s="17"/>
      <c r="F610" s="33"/>
      <c r="G610" s="34"/>
      <c r="H610" s="34"/>
      <c r="I610" s="27" t="s">
        <v>1086</v>
      </c>
      <c r="J610" s="380">
        <v>100</v>
      </c>
      <c r="K610" s="380">
        <v>100</v>
      </c>
      <c r="L610" s="380">
        <v>100</v>
      </c>
      <c r="M610" s="380">
        <v>100</v>
      </c>
      <c r="N610" s="380">
        <v>100</v>
      </c>
      <c r="O610" s="380">
        <v>100</v>
      </c>
      <c r="P610" s="380">
        <v>100</v>
      </c>
      <c r="Q610" s="380">
        <v>100</v>
      </c>
      <c r="R610" s="27"/>
      <c r="S610" s="382">
        <v>1</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35">
      <c r="A611" s="5"/>
      <c r="B611" s="6"/>
      <c r="C611" s="17"/>
      <c r="D611" s="17"/>
      <c r="E611" s="17"/>
      <c r="F611" s="33"/>
      <c r="G611" s="34"/>
      <c r="H611" s="34"/>
      <c r="I611" s="27" t="s">
        <v>77</v>
      </c>
      <c r="J611" s="380">
        <v>90</v>
      </c>
      <c r="K611" s="380">
        <v>90</v>
      </c>
      <c r="L611" s="380">
        <v>90</v>
      </c>
      <c r="M611" s="380">
        <v>90</v>
      </c>
      <c r="N611" s="380">
        <v>90</v>
      </c>
      <c r="O611" s="380">
        <v>90</v>
      </c>
      <c r="P611" s="380">
        <v>90</v>
      </c>
      <c r="Q611" s="380">
        <v>90</v>
      </c>
      <c r="R611" s="27"/>
      <c r="S611" s="382">
        <v>1</v>
      </c>
      <c r="T611" s="59"/>
      <c r="U611" s="59"/>
      <c r="V611" s="60"/>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35">
      <c r="A612" s="5"/>
      <c r="B612" s="6"/>
      <c r="C612" s="17"/>
      <c r="D612" s="17"/>
      <c r="E612" s="17"/>
      <c r="F612" s="26"/>
      <c r="G612" s="49"/>
      <c r="H612" s="31"/>
      <c r="I612" s="27" t="s">
        <v>78</v>
      </c>
      <c r="J612" s="379">
        <v>140</v>
      </c>
      <c r="K612" s="379">
        <v>140</v>
      </c>
      <c r="L612" s="379">
        <v>140</v>
      </c>
      <c r="M612" s="379">
        <v>140</v>
      </c>
      <c r="N612" s="379">
        <v>140</v>
      </c>
      <c r="O612" s="379">
        <v>140</v>
      </c>
      <c r="P612" s="379">
        <v>140</v>
      </c>
      <c r="Q612" s="379">
        <v>140</v>
      </c>
      <c r="R612" s="27"/>
      <c r="S612" s="382">
        <v>1</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outlineLevel="1" x14ac:dyDescent="0.35">
      <c r="A613" s="5"/>
      <c r="B613" s="6"/>
      <c r="C613" s="17"/>
      <c r="D613" s="17"/>
      <c r="E613" s="17"/>
      <c r="F613" s="26"/>
      <c r="G613" s="49"/>
      <c r="H613" s="31"/>
      <c r="I613" s="27" t="s">
        <v>250</v>
      </c>
      <c r="J613" s="381">
        <v>100</v>
      </c>
      <c r="K613" s="381">
        <v>100</v>
      </c>
      <c r="L613" s="381">
        <v>100</v>
      </c>
      <c r="M613" s="381">
        <v>100</v>
      </c>
      <c r="N613" s="381">
        <v>100</v>
      </c>
      <c r="O613" s="381">
        <v>100</v>
      </c>
      <c r="P613" s="381">
        <v>100</v>
      </c>
      <c r="Q613" s="381">
        <v>100</v>
      </c>
      <c r="R613" s="27"/>
      <c r="S613" s="382">
        <v>1</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outlineLevel="1" x14ac:dyDescent="0.35">
      <c r="A614" s="5"/>
      <c r="B614" s="6"/>
      <c r="C614" s="17"/>
      <c r="D614" s="17"/>
      <c r="E614" s="17"/>
      <c r="F614" s="26"/>
      <c r="G614" s="50"/>
      <c r="H614" s="51"/>
      <c r="I614" s="68" t="s">
        <v>82</v>
      </c>
      <c r="J614" s="381">
        <v>90</v>
      </c>
      <c r="K614" s="381">
        <v>90</v>
      </c>
      <c r="L614" s="381">
        <v>90</v>
      </c>
      <c r="M614" s="381">
        <v>90</v>
      </c>
      <c r="N614" s="381">
        <v>90</v>
      </c>
      <c r="O614" s="381">
        <v>90</v>
      </c>
      <c r="P614" s="381">
        <v>90</v>
      </c>
      <c r="Q614" s="381">
        <v>90</v>
      </c>
      <c r="R614" s="68"/>
      <c r="S614" s="383">
        <v>1</v>
      </c>
      <c r="T614" s="61"/>
      <c r="U614" s="61"/>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35">
      <c r="A615" s="5"/>
      <c r="B615" s="6"/>
      <c r="C615" s="17"/>
      <c r="D615" s="17"/>
      <c r="E615" s="17"/>
      <c r="F615" s="26"/>
      <c r="G615" s="50"/>
      <c r="H615" s="51"/>
      <c r="I615" s="68" t="s">
        <v>83</v>
      </c>
      <c r="J615" s="381">
        <v>90</v>
      </c>
      <c r="K615" s="381">
        <v>90</v>
      </c>
      <c r="L615" s="381">
        <v>90</v>
      </c>
      <c r="M615" s="381">
        <v>90</v>
      </c>
      <c r="N615" s="381">
        <v>90</v>
      </c>
      <c r="O615" s="381">
        <v>90</v>
      </c>
      <c r="P615" s="381">
        <v>90</v>
      </c>
      <c r="Q615" s="381">
        <v>90</v>
      </c>
      <c r="R615" s="68"/>
      <c r="S615" s="383">
        <v>1</v>
      </c>
      <c r="T615" s="61"/>
      <c r="U615" s="61"/>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35">
      <c r="A616" s="5"/>
      <c r="B616" s="6"/>
      <c r="C616" s="17"/>
      <c r="D616" s="17"/>
      <c r="E616" s="17"/>
      <c r="F616" s="26"/>
      <c r="G616" s="50"/>
      <c r="H616" s="51"/>
      <c r="I616" s="68" t="s">
        <v>84</v>
      </c>
      <c r="J616" s="381">
        <v>90</v>
      </c>
      <c r="K616" s="381">
        <v>90</v>
      </c>
      <c r="L616" s="381">
        <v>90</v>
      </c>
      <c r="M616" s="381">
        <v>90</v>
      </c>
      <c r="N616" s="381">
        <v>90</v>
      </c>
      <c r="O616" s="381">
        <v>90</v>
      </c>
      <c r="P616" s="381">
        <v>90</v>
      </c>
      <c r="Q616" s="381">
        <v>90</v>
      </c>
      <c r="R616" s="68"/>
      <c r="S616" s="383">
        <v>1</v>
      </c>
      <c r="T616" s="61"/>
      <c r="U616" s="61"/>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outlineLevel="1" x14ac:dyDescent="0.35">
      <c r="A617" s="5"/>
      <c r="B617" s="6"/>
      <c r="C617" s="17"/>
      <c r="D617" s="17"/>
      <c r="E617" s="17"/>
      <c r="F617" s="26"/>
      <c r="G617" s="50"/>
      <c r="H617" s="51"/>
      <c r="I617" s="67" t="s">
        <v>80</v>
      </c>
      <c r="J617" s="381">
        <v>10</v>
      </c>
      <c r="K617" s="381">
        <v>10</v>
      </c>
      <c r="L617" s="381">
        <v>10</v>
      </c>
      <c r="M617" s="381">
        <v>10</v>
      </c>
      <c r="N617" s="381">
        <v>10</v>
      </c>
      <c r="O617" s="381">
        <v>10</v>
      </c>
      <c r="P617" s="381">
        <v>10</v>
      </c>
      <c r="Q617" s="381">
        <v>10</v>
      </c>
      <c r="R617" s="67"/>
      <c r="S617" s="383">
        <v>0</v>
      </c>
      <c r="T617" s="61"/>
      <c r="U617" s="61"/>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35">
      <c r="A618" s="5"/>
      <c r="B618" s="6"/>
      <c r="C618" s="17"/>
      <c r="D618" s="17"/>
      <c r="E618" s="17"/>
      <c r="F618" s="26"/>
      <c r="G618" s="50"/>
      <c r="H618" s="51"/>
      <c r="I618" s="67" t="s">
        <v>85</v>
      </c>
      <c r="J618" s="381">
        <v>10</v>
      </c>
      <c r="K618" s="381">
        <v>10</v>
      </c>
      <c r="L618" s="381">
        <v>10</v>
      </c>
      <c r="M618" s="381">
        <v>10</v>
      </c>
      <c r="N618" s="381">
        <v>10</v>
      </c>
      <c r="O618" s="381">
        <v>10</v>
      </c>
      <c r="P618" s="381">
        <v>10</v>
      </c>
      <c r="Q618" s="381">
        <v>10</v>
      </c>
      <c r="R618" s="67"/>
      <c r="S618" s="383">
        <v>0</v>
      </c>
      <c r="T618" s="61"/>
      <c r="U618" s="61"/>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outlineLevel="1" x14ac:dyDescent="0.35">
      <c r="A619" s="5"/>
      <c r="B619" s="6"/>
      <c r="C619" s="17"/>
      <c r="D619" s="17"/>
      <c r="E619" s="17"/>
      <c r="F619" s="26"/>
      <c r="G619" s="50"/>
      <c r="H619" s="51"/>
      <c r="I619" s="67" t="s">
        <v>256</v>
      </c>
      <c r="J619" s="381">
        <v>2</v>
      </c>
      <c r="K619" s="381">
        <v>2</v>
      </c>
      <c r="L619" s="381">
        <v>2</v>
      </c>
      <c r="M619" s="381">
        <v>2</v>
      </c>
      <c r="N619" s="381">
        <v>2</v>
      </c>
      <c r="O619" s="381">
        <v>2</v>
      </c>
      <c r="P619" s="381">
        <v>2</v>
      </c>
      <c r="Q619" s="381">
        <v>2</v>
      </c>
      <c r="R619" s="67"/>
      <c r="S619" s="383">
        <v>0</v>
      </c>
      <c r="T619" s="61"/>
      <c r="U619" s="61"/>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35">
      <c r="A620" s="5"/>
      <c r="B620" s="6"/>
      <c r="C620" s="17"/>
      <c r="D620" s="17"/>
      <c r="E620" s="17"/>
      <c r="F620" s="26"/>
      <c r="G620" s="50"/>
      <c r="H620" s="51"/>
      <c r="I620" s="67" t="s">
        <v>257</v>
      </c>
      <c r="J620" s="381">
        <v>10</v>
      </c>
      <c r="K620" s="381">
        <v>10</v>
      </c>
      <c r="L620" s="381">
        <v>10</v>
      </c>
      <c r="M620" s="381">
        <v>10</v>
      </c>
      <c r="N620" s="381">
        <v>10</v>
      </c>
      <c r="O620" s="381">
        <v>10</v>
      </c>
      <c r="P620" s="381">
        <v>10</v>
      </c>
      <c r="Q620" s="381">
        <v>10</v>
      </c>
      <c r="R620" s="67"/>
      <c r="S620" s="383">
        <v>0</v>
      </c>
      <c r="T620" s="61"/>
      <c r="U620" s="61"/>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35">
      <c r="A621" s="5"/>
      <c r="B621" s="6"/>
      <c r="C621" s="17"/>
      <c r="D621" s="17"/>
      <c r="E621" s="17"/>
      <c r="F621" s="26"/>
      <c r="G621" s="50"/>
      <c r="H621" s="51"/>
      <c r="I621" s="8" t="s">
        <v>258</v>
      </c>
      <c r="J621" s="381">
        <v>10</v>
      </c>
      <c r="K621" s="381">
        <v>10</v>
      </c>
      <c r="L621" s="381">
        <v>10</v>
      </c>
      <c r="M621" s="381">
        <v>10</v>
      </c>
      <c r="N621" s="381">
        <v>10</v>
      </c>
      <c r="O621" s="381">
        <v>10</v>
      </c>
      <c r="P621" s="381">
        <v>10</v>
      </c>
      <c r="Q621" s="381">
        <v>10</v>
      </c>
      <c r="S621" s="383">
        <v>0</v>
      </c>
      <c r="T621" s="61"/>
      <c r="U621" s="61"/>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35">
      <c r="A622" s="5"/>
      <c r="B622" s="6"/>
      <c r="C622" s="17"/>
      <c r="D622" s="17"/>
      <c r="E622" s="17"/>
      <c r="F622" s="26"/>
      <c r="G622" s="50"/>
      <c r="H622" s="51"/>
      <c r="I622" s="8" t="s">
        <v>259</v>
      </c>
      <c r="J622" s="381">
        <v>10</v>
      </c>
      <c r="K622" s="381">
        <v>10</v>
      </c>
      <c r="L622" s="381">
        <v>10</v>
      </c>
      <c r="M622" s="381">
        <v>10</v>
      </c>
      <c r="N622" s="381">
        <v>10</v>
      </c>
      <c r="O622" s="381">
        <v>10</v>
      </c>
      <c r="P622" s="381">
        <v>10</v>
      </c>
      <c r="Q622" s="381">
        <v>10</v>
      </c>
      <c r="S622" s="383">
        <v>0</v>
      </c>
      <c r="T622" s="61"/>
      <c r="U622" s="61"/>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35">
      <c r="A623" s="5"/>
      <c r="B623" s="6"/>
      <c r="C623" s="17"/>
      <c r="D623" s="17"/>
      <c r="E623" s="17"/>
      <c r="F623" s="26"/>
      <c r="G623" s="50"/>
      <c r="H623" s="51"/>
      <c r="I623" s="51"/>
      <c r="J623" s="51"/>
      <c r="K623" s="51"/>
      <c r="L623" s="51"/>
      <c r="M623" s="51"/>
      <c r="N623" s="51"/>
      <c r="O623" s="51"/>
      <c r="P623" s="51"/>
      <c r="Q623" s="51"/>
      <c r="R623" s="61"/>
      <c r="S623" s="61"/>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15" customHeight="1" outlineLevel="1" x14ac:dyDescent="0.35">
      <c r="A624" s="5"/>
      <c r="B624" s="6"/>
      <c r="C624" s="17"/>
      <c r="D624" s="17"/>
      <c r="E624" s="17"/>
      <c r="F624" s="36"/>
      <c r="G624" s="37"/>
      <c r="H624" s="37"/>
      <c r="I624" s="37"/>
      <c r="J624" s="38"/>
      <c r="K624" s="38"/>
      <c r="L624" s="38"/>
      <c r="M624" s="38"/>
      <c r="N624" s="268"/>
      <c r="O624" s="268"/>
      <c r="P624" s="268"/>
      <c r="Q624" s="38"/>
      <c r="R624" s="38"/>
      <c r="S624" s="38"/>
      <c r="T624" s="38"/>
      <c r="U624" s="38"/>
      <c r="V624" s="3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5" customHeight="1" outlineLevel="1" x14ac:dyDescent="0.35">
      <c r="A625" s="5"/>
      <c r="B625" s="6"/>
      <c r="C625" s="39"/>
      <c r="D625" s="39"/>
      <c r="E625" s="39"/>
      <c r="F625" s="39"/>
      <c r="G625" s="40" t="str">
        <f>G592</f>
        <v>SEEDING RATES</v>
      </c>
      <c r="H625" s="39"/>
      <c r="I625" s="39"/>
      <c r="J625" s="39"/>
      <c r="K625" s="39"/>
      <c r="L625" s="39"/>
      <c r="M625" s="39"/>
      <c r="N625" s="269"/>
      <c r="O625" s="269"/>
      <c r="P625" s="26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35">
      <c r="A626" s="5"/>
      <c r="B626" s="6"/>
      <c r="C626" s="6"/>
      <c r="D626" s="6"/>
      <c r="E626" s="6"/>
      <c r="F626" s="7"/>
      <c r="G626" s="7"/>
      <c r="H626" s="7"/>
      <c r="I626" s="7"/>
      <c r="J626" s="7"/>
      <c r="K626" s="7"/>
      <c r="L626" s="7"/>
      <c r="M626" s="7"/>
      <c r="N626" s="240"/>
      <c r="O626" s="240"/>
      <c r="P626" s="240"/>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x14ac:dyDescent="0.35">
      <c r="A627" s="5"/>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15" customHeight="1" thickBot="1" x14ac:dyDescent="0.4">
      <c r="A628" s="5"/>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15" customHeight="1" x14ac:dyDescent="0.35">
      <c r="A629" s="5"/>
      <c r="B629" s="6"/>
      <c r="C629" s="9" t="s">
        <v>0</v>
      </c>
      <c r="D629" s="9"/>
      <c r="E629" s="9"/>
      <c r="F629" s="9"/>
      <c r="G629" s="9"/>
      <c r="H629" s="9"/>
      <c r="I629" s="9"/>
      <c r="J629" s="9"/>
      <c r="K629" s="9"/>
      <c r="L629" s="9"/>
      <c r="M629" s="9"/>
      <c r="N629" s="9"/>
      <c r="O629" s="9"/>
      <c r="P629" s="9"/>
      <c r="Q629" s="10"/>
      <c r="R629" s="9"/>
      <c r="S629" s="9"/>
      <c r="T629" s="9"/>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x14ac:dyDescent="0.35">
      <c r="A630" s="5"/>
      <c r="B630" s="6"/>
      <c r="C630" s="12"/>
      <c r="D630" s="12"/>
      <c r="E630" s="12" t="s">
        <v>1</v>
      </c>
      <c r="F630" s="13"/>
      <c r="G630" s="14" t="s">
        <v>41</v>
      </c>
      <c r="H630" s="14"/>
      <c r="I630" s="13"/>
      <c r="J630" s="13"/>
      <c r="K630" s="13"/>
      <c r="L630" s="13"/>
      <c r="M630" s="13"/>
      <c r="N630" s="13"/>
      <c r="O630" s="13"/>
      <c r="P630" s="13"/>
      <c r="Q630" s="13"/>
      <c r="R630" s="13"/>
      <c r="S630" s="13"/>
      <c r="T630" s="13"/>
      <c r="U630" s="13"/>
      <c r="V630" s="13"/>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x14ac:dyDescent="0.35">
      <c r="A631" s="5"/>
      <c r="B631" s="6"/>
      <c r="C631" s="12"/>
      <c r="D631" s="12"/>
      <c r="E631" s="17"/>
      <c r="F631" s="13"/>
      <c r="G631" s="13" t="s">
        <v>42</v>
      </c>
      <c r="H631" s="13"/>
      <c r="J631" s="13"/>
      <c r="K631" s="13"/>
      <c r="L631" s="13"/>
      <c r="M631" s="13"/>
      <c r="N631" s="52" t="s">
        <v>43</v>
      </c>
      <c r="O631" s="13"/>
      <c r="P631" s="13"/>
      <c r="Q631" s="13"/>
      <c r="R631" s="13"/>
      <c r="S631" s="13"/>
      <c r="T631" s="13"/>
      <c r="U631" s="13"/>
      <c r="V631" s="13"/>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x14ac:dyDescent="0.35">
      <c r="A632" s="5"/>
      <c r="B632" s="6"/>
      <c r="C632" s="17"/>
      <c r="D632" s="12"/>
      <c r="E632" s="17"/>
      <c r="F632" s="13"/>
      <c r="G632" s="45">
        <v>38576.728738425925</v>
      </c>
      <c r="H632" s="45"/>
      <c r="J632" s="13"/>
      <c r="K632" s="13"/>
      <c r="L632" s="13"/>
      <c r="M632" s="13"/>
      <c r="N632" s="13" t="s">
        <v>44</v>
      </c>
      <c r="O632" s="13"/>
      <c r="P632" s="13"/>
      <c r="Q632" s="13"/>
      <c r="R632" s="13"/>
      <c r="S632" s="13"/>
      <c r="T632" s="13"/>
      <c r="U632" s="13"/>
      <c r="V632" s="13"/>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x14ac:dyDescent="0.35">
      <c r="A633" s="5"/>
      <c r="B633" s="6"/>
      <c r="C633" s="20">
        <v>0</v>
      </c>
      <c r="D633" s="12"/>
      <c r="E633" s="17"/>
      <c r="F633" s="13"/>
      <c r="G633" s="21"/>
      <c r="H633" s="21"/>
      <c r="J633" s="13"/>
      <c r="N633" s="315" t="s">
        <v>378</v>
      </c>
      <c r="Q633" s="13"/>
      <c r="U633" s="13"/>
      <c r="V633" s="13"/>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x14ac:dyDescent="0.35">
      <c r="A634" s="5"/>
      <c r="B634" s="6"/>
      <c r="C634" s="17"/>
      <c r="D634" s="17"/>
      <c r="E634" s="17"/>
      <c r="F634" s="17"/>
      <c r="G634" s="17"/>
      <c r="H634" s="17"/>
      <c r="I634" s="17"/>
      <c r="J634" s="17"/>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x14ac:dyDescent="0.35">
      <c r="A635" s="5"/>
      <c r="B635" s="6"/>
      <c r="C635" s="17"/>
      <c r="D635" s="17"/>
      <c r="E635" s="17"/>
      <c r="F635" s="17"/>
      <c r="G635" s="53"/>
      <c r="H635" s="53"/>
      <c r="I635" s="53"/>
      <c r="J635" s="53"/>
      <c r="K635" s="53"/>
      <c r="L635" s="25"/>
      <c r="M635" s="25"/>
      <c r="N635" s="53"/>
      <c r="O635" s="25"/>
      <c r="P635" s="25"/>
      <c r="Q635" s="46"/>
      <c r="R635" s="53"/>
      <c r="S635" s="53"/>
      <c r="T635" s="53"/>
      <c r="U635" s="22"/>
      <c r="V635" s="46"/>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35">
      <c r="A636" s="5"/>
      <c r="B636" s="6"/>
      <c r="C636" s="17"/>
      <c r="D636" s="17"/>
      <c r="E636" s="17"/>
      <c r="F636" s="17"/>
      <c r="G636" s="53"/>
      <c r="H636" s="53" t="s">
        <v>48</v>
      </c>
      <c r="I636" s="53" t="s">
        <v>48</v>
      </c>
      <c r="J636" s="53"/>
      <c r="K636" s="53"/>
      <c r="L636" s="25" t="s">
        <v>49</v>
      </c>
      <c r="M636" s="25" t="s">
        <v>50</v>
      </c>
      <c r="N636" s="25"/>
      <c r="O636" s="25" t="s">
        <v>49</v>
      </c>
      <c r="P636" s="25" t="s">
        <v>50</v>
      </c>
      <c r="Q636" s="47"/>
      <c r="R636" s="53"/>
      <c r="S636" s="53"/>
      <c r="T636" s="53"/>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35">
      <c r="A637" s="5"/>
      <c r="B637" s="6"/>
      <c r="C637" s="17"/>
      <c r="D637" s="17"/>
      <c r="E637" s="17"/>
      <c r="F637" s="17"/>
      <c r="G637" s="46" t="s">
        <v>459</v>
      </c>
      <c r="H637" s="53" t="s">
        <v>265</v>
      </c>
      <c r="I637" s="53" t="s">
        <v>45</v>
      </c>
      <c r="J637" s="53" t="s">
        <v>267</v>
      </c>
      <c r="K637" s="25" t="s">
        <v>46</v>
      </c>
      <c r="L637" s="25" t="s">
        <v>268</v>
      </c>
      <c r="M637" s="25" t="s">
        <v>269</v>
      </c>
      <c r="N637" s="25" t="s">
        <v>47</v>
      </c>
      <c r="O637" s="25" t="s">
        <v>271</v>
      </c>
      <c r="P637" s="25" t="s">
        <v>272</v>
      </c>
      <c r="Q637" s="227" t="s">
        <v>270</v>
      </c>
      <c r="R637" s="53"/>
      <c r="S637" s="53"/>
      <c r="T637" s="53"/>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x14ac:dyDescent="0.35">
      <c r="A638" s="5"/>
      <c r="B638" s="6"/>
      <c r="C638" s="17"/>
      <c r="D638" s="17"/>
      <c r="E638" s="17"/>
      <c r="F638" s="26"/>
      <c r="G638" s="29" t="s">
        <v>81</v>
      </c>
      <c r="H638" s="384">
        <v>4500</v>
      </c>
      <c r="I638" s="384">
        <v>27.5</v>
      </c>
      <c r="J638" s="385">
        <v>1</v>
      </c>
      <c r="K638" s="386" t="s">
        <v>55</v>
      </c>
      <c r="L638" s="384">
        <v>431</v>
      </c>
      <c r="M638" s="387">
        <v>100</v>
      </c>
      <c r="N638" s="388" t="s">
        <v>56</v>
      </c>
      <c r="O638" s="384">
        <v>125</v>
      </c>
      <c r="P638" s="387">
        <v>1000</v>
      </c>
      <c r="Q638" s="385">
        <v>0.5</v>
      </c>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s="765" customFormat="1" ht="12" customHeight="1" x14ac:dyDescent="0.35">
      <c r="A639" s="769"/>
      <c r="B639" s="766"/>
      <c r="C639" s="778"/>
      <c r="D639" s="778"/>
      <c r="E639" s="778"/>
      <c r="F639" s="782"/>
      <c r="G639" s="259" t="s">
        <v>1088</v>
      </c>
      <c r="H639" s="384">
        <v>4500</v>
      </c>
      <c r="I639" s="384">
        <v>27.5</v>
      </c>
      <c r="J639" s="385">
        <v>1</v>
      </c>
      <c r="K639" s="386" t="s">
        <v>55</v>
      </c>
      <c r="L639" s="384">
        <v>431</v>
      </c>
      <c r="M639" s="387">
        <v>100</v>
      </c>
      <c r="N639" s="388" t="s">
        <v>56</v>
      </c>
      <c r="O639" s="384">
        <v>125</v>
      </c>
      <c r="P639" s="387">
        <v>1000</v>
      </c>
      <c r="Q639" s="385">
        <v>0.5</v>
      </c>
      <c r="W639" s="773"/>
      <c r="X639" s="768"/>
      <c r="Y639" s="768"/>
      <c r="Z639" s="768"/>
      <c r="AA639" s="768"/>
      <c r="AB639" s="768"/>
      <c r="AC639" s="768"/>
      <c r="AD639" s="768"/>
      <c r="AE639" s="768"/>
      <c r="AF639" s="768"/>
      <c r="AG639" s="768"/>
      <c r="AH639" s="768"/>
      <c r="AI639" s="768"/>
      <c r="AJ639" s="768"/>
      <c r="AK639" s="768"/>
      <c r="AL639" s="768"/>
      <c r="AM639" s="768"/>
      <c r="AN639" s="768"/>
      <c r="AO639" s="768"/>
      <c r="AP639" s="768"/>
      <c r="AQ639" s="768"/>
      <c r="AR639" s="768"/>
      <c r="AS639" s="768"/>
      <c r="AT639" s="768"/>
      <c r="AU639" s="768"/>
      <c r="AV639" s="768"/>
      <c r="AW639" s="768"/>
      <c r="AX639" s="768"/>
      <c r="AY639" s="768"/>
      <c r="AZ639" s="768"/>
      <c r="BA639" s="768"/>
      <c r="BB639" s="768"/>
      <c r="BC639" s="768"/>
      <c r="BD639" s="768"/>
      <c r="BE639" s="768"/>
      <c r="BF639" s="768"/>
      <c r="BG639" s="768"/>
      <c r="BH639" s="768"/>
      <c r="BI639" s="768"/>
      <c r="BJ639" s="768"/>
      <c r="BK639" s="768"/>
      <c r="BL639" s="768"/>
      <c r="BM639" s="768"/>
      <c r="BN639" s="768"/>
      <c r="BO639" s="768"/>
      <c r="BP639" s="768"/>
    </row>
    <row r="640" spans="1:68" ht="12" customHeight="1" x14ac:dyDescent="0.35">
      <c r="A640" s="5"/>
      <c r="B640" s="6"/>
      <c r="C640" s="17"/>
      <c r="D640" s="17"/>
      <c r="E640" s="17"/>
      <c r="F640" s="26"/>
      <c r="G640" s="29" t="s">
        <v>72</v>
      </c>
      <c r="H640" s="384">
        <v>26250</v>
      </c>
      <c r="I640" s="384">
        <v>27.5</v>
      </c>
      <c r="J640" s="385">
        <v>1</v>
      </c>
      <c r="K640" s="386" t="s">
        <v>55</v>
      </c>
      <c r="L640" s="384">
        <v>431</v>
      </c>
      <c r="M640" s="387">
        <v>100</v>
      </c>
      <c r="N640" s="388" t="s">
        <v>56</v>
      </c>
      <c r="O640" s="384">
        <v>125</v>
      </c>
      <c r="P640" s="387">
        <v>1000</v>
      </c>
      <c r="Q640" s="385">
        <v>0.5</v>
      </c>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s="765" customFormat="1" ht="12" customHeight="1" x14ac:dyDescent="0.35">
      <c r="A641" s="769"/>
      <c r="B641" s="766"/>
      <c r="C641" s="778"/>
      <c r="D641" s="778"/>
      <c r="E641" s="778"/>
      <c r="F641" s="782"/>
      <c r="G641" s="259" t="s">
        <v>1089</v>
      </c>
      <c r="H641" s="384">
        <v>26250</v>
      </c>
      <c r="I641" s="384">
        <v>27.5</v>
      </c>
      <c r="J641" s="385">
        <v>1</v>
      </c>
      <c r="K641" s="386" t="s">
        <v>55</v>
      </c>
      <c r="L641" s="384">
        <v>431</v>
      </c>
      <c r="M641" s="387">
        <v>100</v>
      </c>
      <c r="N641" s="388" t="s">
        <v>56</v>
      </c>
      <c r="O641" s="384">
        <v>125</v>
      </c>
      <c r="P641" s="387">
        <v>1000</v>
      </c>
      <c r="Q641" s="385">
        <v>0.5</v>
      </c>
      <c r="W641" s="773"/>
      <c r="X641" s="768"/>
      <c r="Y641" s="768"/>
      <c r="Z641" s="768"/>
      <c r="AA641" s="768"/>
      <c r="AB641" s="768"/>
      <c r="AC641" s="768"/>
      <c r="AD641" s="768"/>
      <c r="AE641" s="768"/>
      <c r="AF641" s="768"/>
      <c r="AG641" s="768"/>
      <c r="AH641" s="768"/>
      <c r="AI641" s="768"/>
      <c r="AJ641" s="768"/>
      <c r="AK641" s="768"/>
      <c r="AL641" s="768"/>
      <c r="AM641" s="768"/>
      <c r="AN641" s="768"/>
      <c r="AO641" s="768"/>
      <c r="AP641" s="768"/>
      <c r="AQ641" s="768"/>
      <c r="AR641" s="768"/>
      <c r="AS641" s="768"/>
      <c r="AT641" s="768"/>
      <c r="AU641" s="768"/>
      <c r="AV641" s="768"/>
      <c r="AW641" s="768"/>
      <c r="AX641" s="768"/>
      <c r="AY641" s="768"/>
      <c r="AZ641" s="768"/>
      <c r="BA641" s="768"/>
      <c r="BB641" s="768"/>
      <c r="BC641" s="768"/>
      <c r="BD641" s="768"/>
      <c r="BE641" s="768"/>
      <c r="BF641" s="768"/>
      <c r="BG641" s="768"/>
      <c r="BH641" s="768"/>
      <c r="BI641" s="768"/>
      <c r="BJ641" s="768"/>
      <c r="BK641" s="768"/>
      <c r="BL641" s="768"/>
      <c r="BM641" s="768"/>
      <c r="BN641" s="768"/>
      <c r="BO641" s="768"/>
      <c r="BP641" s="768"/>
    </row>
    <row r="642" spans="1:68" ht="12" customHeight="1" x14ac:dyDescent="0.35">
      <c r="A642" s="5"/>
      <c r="B642" s="6"/>
      <c r="C642" s="17"/>
      <c r="D642" s="17"/>
      <c r="E642" s="17"/>
      <c r="F642" s="26"/>
      <c r="G642" s="29" t="s">
        <v>73</v>
      </c>
      <c r="H642" s="384">
        <v>0</v>
      </c>
      <c r="I642" s="384">
        <v>27.5</v>
      </c>
      <c r="J642" s="385">
        <v>1</v>
      </c>
      <c r="K642" s="388"/>
      <c r="L642" s="384">
        <v>0</v>
      </c>
      <c r="M642" s="387">
        <v>0</v>
      </c>
      <c r="N642" s="388"/>
      <c r="O642" s="384">
        <v>0</v>
      </c>
      <c r="P642" s="387">
        <v>0</v>
      </c>
      <c r="Q642" s="385">
        <v>1</v>
      </c>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s="765" customFormat="1" ht="12" customHeight="1" x14ac:dyDescent="0.35">
      <c r="A643" s="769"/>
      <c r="B643" s="766"/>
      <c r="C643" s="778"/>
      <c r="D643" s="778"/>
      <c r="E643" s="778"/>
      <c r="F643" s="782"/>
      <c r="G643" s="259" t="s">
        <v>1085</v>
      </c>
      <c r="H643" s="384">
        <v>0</v>
      </c>
      <c r="I643" s="384">
        <v>27.5</v>
      </c>
      <c r="J643" s="385">
        <v>1</v>
      </c>
      <c r="K643" s="388"/>
      <c r="L643" s="384">
        <v>0</v>
      </c>
      <c r="M643" s="387">
        <v>0</v>
      </c>
      <c r="N643" s="388"/>
      <c r="O643" s="384">
        <v>0</v>
      </c>
      <c r="P643" s="387">
        <v>0</v>
      </c>
      <c r="Q643" s="385">
        <v>1</v>
      </c>
      <c r="W643" s="773"/>
      <c r="X643" s="768"/>
      <c r="Y643" s="768"/>
      <c r="Z643" s="768"/>
      <c r="AA643" s="768"/>
      <c r="AB643" s="768"/>
      <c r="AC643" s="768"/>
      <c r="AD643" s="768"/>
      <c r="AE643" s="768"/>
      <c r="AF643" s="768"/>
      <c r="AG643" s="768"/>
      <c r="AH643" s="768"/>
      <c r="AI643" s="768"/>
      <c r="AJ643" s="768"/>
      <c r="AK643" s="768"/>
      <c r="AL643" s="768"/>
      <c r="AM643" s="768"/>
      <c r="AN643" s="768"/>
      <c r="AO643" s="768"/>
      <c r="AP643" s="768"/>
      <c r="AQ643" s="768"/>
      <c r="AR643" s="768"/>
      <c r="AS643" s="768"/>
      <c r="AT643" s="768"/>
      <c r="AU643" s="768"/>
      <c r="AV643" s="768"/>
      <c r="AW643" s="768"/>
      <c r="AX643" s="768"/>
      <c r="AY643" s="768"/>
      <c r="AZ643" s="768"/>
      <c r="BA643" s="768"/>
      <c r="BB643" s="768"/>
      <c r="BC643" s="768"/>
      <c r="BD643" s="768"/>
      <c r="BE643" s="768"/>
      <c r="BF643" s="768"/>
      <c r="BG643" s="768"/>
      <c r="BH643" s="768"/>
      <c r="BI643" s="768"/>
      <c r="BJ643" s="768"/>
      <c r="BK643" s="768"/>
      <c r="BL643" s="768"/>
      <c r="BM643" s="768"/>
      <c r="BN643" s="768"/>
      <c r="BO643" s="768"/>
      <c r="BP643" s="768"/>
    </row>
    <row r="644" spans="1:68" ht="12" customHeight="1" x14ac:dyDescent="0.35">
      <c r="A644" s="5"/>
      <c r="B644" s="6"/>
      <c r="C644" s="17"/>
      <c r="D644" s="17"/>
      <c r="E644" s="17"/>
      <c r="F644" s="26"/>
      <c r="G644" s="29" t="s">
        <v>74</v>
      </c>
      <c r="H644" s="384">
        <v>0</v>
      </c>
      <c r="I644" s="384">
        <v>27.5</v>
      </c>
      <c r="J644" s="385">
        <v>1</v>
      </c>
      <c r="K644" s="388" t="s">
        <v>54</v>
      </c>
      <c r="L644" s="384">
        <v>48</v>
      </c>
      <c r="M644" s="387">
        <v>200</v>
      </c>
      <c r="N644" s="388"/>
      <c r="O644" s="384">
        <v>0</v>
      </c>
      <c r="P644" s="387">
        <v>0</v>
      </c>
      <c r="Q644" s="385">
        <v>1</v>
      </c>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s="765" customFormat="1" ht="12" customHeight="1" x14ac:dyDescent="0.35">
      <c r="A645" s="769"/>
      <c r="B645" s="766"/>
      <c r="C645" s="778"/>
      <c r="D645" s="778"/>
      <c r="E645" s="778"/>
      <c r="F645" s="777"/>
      <c r="G645" s="259" t="s">
        <v>75</v>
      </c>
      <c r="H645" s="384">
        <v>0</v>
      </c>
      <c r="I645" s="384">
        <v>27.5</v>
      </c>
      <c r="J645" s="385">
        <v>1</v>
      </c>
      <c r="K645" s="388"/>
      <c r="L645" s="384">
        <v>0</v>
      </c>
      <c r="M645" s="387">
        <v>0</v>
      </c>
      <c r="N645" s="388"/>
      <c r="O645" s="384">
        <v>0</v>
      </c>
      <c r="P645" s="387">
        <v>0</v>
      </c>
      <c r="Q645" s="385">
        <v>1</v>
      </c>
      <c r="W645" s="773"/>
      <c r="X645" s="768"/>
      <c r="Y645" s="768"/>
      <c r="Z645" s="768"/>
      <c r="AA645" s="768"/>
      <c r="AB645" s="768"/>
      <c r="AC645" s="768"/>
      <c r="AD645" s="768"/>
      <c r="AE645" s="768"/>
      <c r="AF645" s="768"/>
      <c r="AG645" s="768"/>
      <c r="AH645" s="768"/>
      <c r="AI645" s="768"/>
      <c r="AJ645" s="768"/>
      <c r="AK645" s="768"/>
      <c r="AL645" s="768"/>
      <c r="AM645" s="768"/>
      <c r="AN645" s="768"/>
      <c r="AO645" s="768"/>
      <c r="AP645" s="768"/>
      <c r="AQ645" s="768"/>
      <c r="AR645" s="768"/>
      <c r="AS645" s="768"/>
      <c r="AT645" s="768"/>
      <c r="AU645" s="768"/>
      <c r="AV645" s="768"/>
      <c r="AW645" s="768"/>
      <c r="AX645" s="768"/>
      <c r="AY645" s="768"/>
      <c r="AZ645" s="768"/>
      <c r="BA645" s="768"/>
      <c r="BB645" s="768"/>
      <c r="BC645" s="768"/>
      <c r="BD645" s="768"/>
      <c r="BE645" s="768"/>
      <c r="BF645" s="768"/>
      <c r="BG645" s="768"/>
      <c r="BH645" s="768"/>
      <c r="BI645" s="768"/>
      <c r="BJ645" s="768"/>
      <c r="BK645" s="768"/>
      <c r="BL645" s="768"/>
      <c r="BM645" s="768"/>
      <c r="BN645" s="768"/>
      <c r="BO645" s="768"/>
      <c r="BP645" s="768"/>
    </row>
    <row r="646" spans="1:68" ht="12" customHeight="1" x14ac:dyDescent="0.35">
      <c r="A646" s="5"/>
      <c r="B646" s="6"/>
      <c r="C646" s="17"/>
      <c r="D646" s="17"/>
      <c r="E646" s="17"/>
      <c r="F646" s="36"/>
      <c r="G646" s="29" t="s">
        <v>1087</v>
      </c>
      <c r="H646" s="384">
        <v>0</v>
      </c>
      <c r="I646" s="384">
        <v>27.5</v>
      </c>
      <c r="J646" s="385">
        <v>1</v>
      </c>
      <c r="K646" s="388"/>
      <c r="L646" s="384">
        <v>0</v>
      </c>
      <c r="M646" s="387">
        <v>0</v>
      </c>
      <c r="N646" s="388"/>
      <c r="O646" s="384">
        <v>0</v>
      </c>
      <c r="P646" s="387">
        <v>0</v>
      </c>
      <c r="Q646" s="385">
        <v>1</v>
      </c>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s="765" customFormat="1" ht="12" customHeight="1" x14ac:dyDescent="0.35">
      <c r="A647" s="769"/>
      <c r="B647" s="766"/>
      <c r="C647" s="778"/>
      <c r="D647" s="778"/>
      <c r="E647" s="778"/>
      <c r="F647" s="780"/>
      <c r="G647" s="259" t="s">
        <v>76</v>
      </c>
      <c r="H647" s="384">
        <v>0</v>
      </c>
      <c r="I647" s="384">
        <v>27.5</v>
      </c>
      <c r="J647" s="385">
        <v>1</v>
      </c>
      <c r="K647" s="388" t="s">
        <v>51</v>
      </c>
      <c r="L647" s="384">
        <v>40</v>
      </c>
      <c r="M647" s="387">
        <v>240</v>
      </c>
      <c r="N647" s="388"/>
      <c r="O647" s="384">
        <v>0</v>
      </c>
      <c r="P647" s="387">
        <v>0</v>
      </c>
      <c r="Q647" s="385">
        <v>1</v>
      </c>
      <c r="W647" s="773"/>
      <c r="X647" s="768"/>
      <c r="Y647" s="768"/>
      <c r="Z647" s="768"/>
      <c r="AA647" s="768"/>
      <c r="AB647" s="768"/>
      <c r="AC647" s="768"/>
      <c r="AD647" s="768"/>
      <c r="AE647" s="768"/>
      <c r="AF647" s="768"/>
      <c r="AG647" s="768"/>
      <c r="AH647" s="768"/>
      <c r="AI647" s="768"/>
      <c r="AJ647" s="768"/>
      <c r="AK647" s="768"/>
      <c r="AL647" s="768"/>
      <c r="AM647" s="768"/>
      <c r="AN647" s="768"/>
      <c r="AO647" s="768"/>
      <c r="AP647" s="768"/>
      <c r="AQ647" s="768"/>
      <c r="AR647" s="768"/>
      <c r="AS647" s="768"/>
      <c r="AT647" s="768"/>
      <c r="AU647" s="768"/>
      <c r="AV647" s="768"/>
      <c r="AW647" s="768"/>
      <c r="AX647" s="768"/>
      <c r="AY647" s="768"/>
      <c r="AZ647" s="768"/>
      <c r="BA647" s="768"/>
      <c r="BB647" s="768"/>
      <c r="BC647" s="768"/>
      <c r="BD647" s="768"/>
      <c r="BE647" s="768"/>
      <c r="BF647" s="768"/>
      <c r="BG647" s="768"/>
      <c r="BH647" s="768"/>
      <c r="BI647" s="768"/>
      <c r="BJ647" s="768"/>
      <c r="BK647" s="768"/>
      <c r="BL647" s="768"/>
      <c r="BM647" s="768"/>
      <c r="BN647" s="768"/>
      <c r="BO647" s="768"/>
      <c r="BP647" s="768"/>
    </row>
    <row r="648" spans="1:68" ht="12" customHeight="1" x14ac:dyDescent="0.35">
      <c r="A648" s="5"/>
      <c r="B648" s="6"/>
      <c r="C648" s="17"/>
      <c r="D648" s="17"/>
      <c r="E648" s="17"/>
      <c r="F648" s="33"/>
      <c r="G648" s="29" t="s">
        <v>1086</v>
      </c>
      <c r="H648" s="384">
        <v>0</v>
      </c>
      <c r="I648" s="384">
        <v>27.5</v>
      </c>
      <c r="J648" s="385">
        <v>1</v>
      </c>
      <c r="K648" s="388" t="s">
        <v>51</v>
      </c>
      <c r="L648" s="384">
        <v>40</v>
      </c>
      <c r="M648" s="387">
        <v>240</v>
      </c>
      <c r="N648" s="388"/>
      <c r="O648" s="384">
        <v>0</v>
      </c>
      <c r="P648" s="387">
        <v>0</v>
      </c>
      <c r="Q648" s="385">
        <v>1</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35">
      <c r="A649" s="5"/>
      <c r="B649" s="6"/>
      <c r="C649" s="17"/>
      <c r="D649" s="17"/>
      <c r="E649" s="17"/>
      <c r="F649" s="33"/>
      <c r="G649" s="29" t="s">
        <v>77</v>
      </c>
      <c r="H649" s="384">
        <v>0</v>
      </c>
      <c r="I649" s="384">
        <v>27.5</v>
      </c>
      <c r="J649" s="385">
        <v>1</v>
      </c>
      <c r="K649" s="388" t="s">
        <v>53</v>
      </c>
      <c r="L649" s="384">
        <v>31.3</v>
      </c>
      <c r="M649" s="387">
        <v>100</v>
      </c>
      <c r="N649" s="388"/>
      <c r="O649" s="384">
        <v>0</v>
      </c>
      <c r="P649" s="387">
        <v>0</v>
      </c>
      <c r="Q649" s="385">
        <v>1</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35">
      <c r="A650" s="5"/>
      <c r="B650" s="6"/>
      <c r="C650" s="17"/>
      <c r="D650" s="17"/>
      <c r="E650" s="17"/>
      <c r="F650" s="33"/>
      <c r="G650" s="29" t="s">
        <v>78</v>
      </c>
      <c r="H650" s="384">
        <v>0</v>
      </c>
      <c r="I650" s="384">
        <v>27.5</v>
      </c>
      <c r="J650" s="385">
        <v>1</v>
      </c>
      <c r="K650" s="388" t="s">
        <v>52</v>
      </c>
      <c r="L650" s="389">
        <v>27.7</v>
      </c>
      <c r="M650" s="389">
        <v>100</v>
      </c>
      <c r="N650" s="388"/>
      <c r="O650" s="384">
        <v>0</v>
      </c>
      <c r="P650" s="387">
        <v>0</v>
      </c>
      <c r="Q650" s="385">
        <v>1</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12" customHeight="1" x14ac:dyDescent="0.35">
      <c r="A651" s="5"/>
      <c r="B651" s="6"/>
      <c r="C651" s="17"/>
      <c r="D651" s="17"/>
      <c r="E651" s="17"/>
      <c r="F651" s="33"/>
      <c r="G651" s="29" t="s">
        <v>250</v>
      </c>
      <c r="H651" s="384">
        <v>0</v>
      </c>
      <c r="I651" s="384">
        <v>27.5</v>
      </c>
      <c r="J651" s="385">
        <v>1</v>
      </c>
      <c r="K651" s="388" t="s">
        <v>52</v>
      </c>
      <c r="L651" s="389">
        <v>27.7</v>
      </c>
      <c r="M651" s="389">
        <v>100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12" customHeight="1" x14ac:dyDescent="0.35">
      <c r="A652" s="5"/>
      <c r="B652" s="6"/>
      <c r="C652" s="17"/>
      <c r="D652" s="17"/>
      <c r="E652" s="17"/>
      <c r="F652" s="33"/>
      <c r="G652" s="216" t="s">
        <v>82</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x14ac:dyDescent="0.35">
      <c r="A653" s="5"/>
      <c r="B653" s="6"/>
      <c r="C653" s="17"/>
      <c r="D653" s="17"/>
      <c r="E653" s="17"/>
      <c r="F653" s="33"/>
      <c r="G653" s="216" t="s">
        <v>83</v>
      </c>
      <c r="H653" s="384">
        <v>0</v>
      </c>
      <c r="I653" s="384">
        <v>27.5</v>
      </c>
      <c r="J653" s="385">
        <v>1</v>
      </c>
      <c r="K653" s="388"/>
      <c r="L653" s="384">
        <v>0</v>
      </c>
      <c r="M653" s="387">
        <v>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ht="12" customHeight="1" x14ac:dyDescent="0.35">
      <c r="A654" s="5"/>
      <c r="B654" s="6"/>
      <c r="C654" s="17"/>
      <c r="D654" s="17"/>
      <c r="E654" s="17"/>
      <c r="F654" s="33"/>
      <c r="G654" s="216" t="s">
        <v>84</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ht="12" customHeight="1" x14ac:dyDescent="0.35">
      <c r="A655" s="5"/>
      <c r="B655" s="6"/>
      <c r="C655" s="17"/>
      <c r="D655" s="17"/>
      <c r="E655" s="17"/>
      <c r="F655" s="33"/>
      <c r="G655" s="225" t="s">
        <v>80</v>
      </c>
      <c r="H655" s="384">
        <v>3000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ht="12" customHeight="1" x14ac:dyDescent="0.35">
      <c r="A656" s="5"/>
      <c r="B656" s="6"/>
      <c r="C656" s="17"/>
      <c r="D656" s="17"/>
      <c r="E656" s="17"/>
      <c r="F656" s="33"/>
      <c r="G656" s="225" t="s">
        <v>85</v>
      </c>
      <c r="H656" s="384">
        <v>3000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ht="12" customHeight="1" x14ac:dyDescent="0.35">
      <c r="A657" s="5"/>
      <c r="B657" s="6"/>
      <c r="C657" s="17"/>
      <c r="D657" s="17"/>
      <c r="E657" s="17"/>
      <c r="F657" s="33"/>
      <c r="G657" s="225" t="s">
        <v>256</v>
      </c>
      <c r="H657" s="384">
        <v>3000</v>
      </c>
      <c r="I657" s="384">
        <v>27.5</v>
      </c>
      <c r="J657" s="385">
        <v>1</v>
      </c>
      <c r="K657" s="388"/>
      <c r="L657" s="384">
        <v>0</v>
      </c>
      <c r="M657" s="387">
        <v>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35">
      <c r="A658" s="5"/>
      <c r="B658" s="6"/>
      <c r="C658" s="17"/>
      <c r="D658" s="17"/>
      <c r="E658" s="17"/>
      <c r="F658" s="33"/>
      <c r="G658" s="225" t="s">
        <v>257</v>
      </c>
      <c r="H658" s="384">
        <v>3000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35">
      <c r="A659" s="5"/>
      <c r="B659" s="6"/>
      <c r="C659" s="17"/>
      <c r="D659" s="17"/>
      <c r="E659" s="17"/>
      <c r="F659" s="33"/>
      <c r="G659" s="226" t="s">
        <v>258</v>
      </c>
      <c r="H659" s="384">
        <v>3000</v>
      </c>
      <c r="I659" s="384">
        <v>27.5</v>
      </c>
      <c r="J659" s="385">
        <v>1</v>
      </c>
      <c r="K659" s="388"/>
      <c r="L659" s="384">
        <v>0</v>
      </c>
      <c r="M659" s="387">
        <v>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35">
      <c r="A660" s="5"/>
      <c r="B660" s="6"/>
      <c r="C660" s="17"/>
      <c r="D660" s="17"/>
      <c r="E660" s="17"/>
      <c r="F660" s="33"/>
      <c r="G660" s="226" t="s">
        <v>259</v>
      </c>
      <c r="H660" s="384">
        <v>3000</v>
      </c>
      <c r="I660" s="384">
        <v>27.5</v>
      </c>
      <c r="J660" s="385">
        <v>1</v>
      </c>
      <c r="K660" s="388"/>
      <c r="L660" s="384">
        <v>0</v>
      </c>
      <c r="M660" s="387">
        <v>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35">
      <c r="A661" s="5"/>
      <c r="B661" s="6"/>
      <c r="C661" s="17"/>
      <c r="D661" s="17"/>
      <c r="E661" s="17"/>
      <c r="F661" s="33"/>
      <c r="G661" s="48"/>
      <c r="H661" s="48"/>
      <c r="I661" s="48"/>
      <c r="J661" s="48"/>
      <c r="K661" s="48"/>
      <c r="L661" s="48"/>
      <c r="M661" s="48"/>
      <c r="N661" s="48"/>
      <c r="O661" s="48"/>
      <c r="P661" s="48"/>
      <c r="Q661" s="48"/>
      <c r="R661" s="48"/>
      <c r="S661" s="48"/>
      <c r="T661" s="48"/>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5.15" customHeight="1" x14ac:dyDescent="0.35">
      <c r="A662" s="5"/>
      <c r="B662" s="6"/>
      <c r="C662" s="17"/>
      <c r="D662" s="17"/>
      <c r="E662" s="17"/>
      <c r="F662" s="36"/>
      <c r="G662" s="37"/>
      <c r="H662" s="37"/>
      <c r="I662" s="37"/>
      <c r="J662" s="37"/>
      <c r="K662" s="38"/>
      <c r="L662" s="38"/>
      <c r="M662" s="38"/>
      <c r="N662" s="38"/>
      <c r="O662" s="38"/>
      <c r="P662" s="38"/>
      <c r="Q662" s="38"/>
      <c r="R662" s="38"/>
      <c r="S662" s="38"/>
      <c r="T662" s="38"/>
      <c r="U662" s="38"/>
      <c r="V662" s="38"/>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25" customHeight="1" x14ac:dyDescent="0.35">
      <c r="A663" s="5"/>
      <c r="B663" s="6"/>
      <c r="C663" s="39"/>
      <c r="D663" s="39"/>
      <c r="E663" s="39"/>
      <c r="F663" s="39"/>
      <c r="G663" s="40" t="str">
        <f>G630</f>
        <v>MISC COSTS - SEED GRADING &amp; CLEANING</v>
      </c>
      <c r="H663" s="39"/>
      <c r="I663" s="39"/>
      <c r="J663" s="39"/>
      <c r="K663" s="39"/>
      <c r="L663" s="39"/>
      <c r="M663" s="39"/>
      <c r="N663" s="39"/>
      <c r="O663" s="39"/>
      <c r="P663" s="39"/>
      <c r="Q663" s="39"/>
      <c r="R663" s="39"/>
      <c r="S663" s="39"/>
      <c r="T663" s="39"/>
      <c r="U663" s="39"/>
      <c r="V663" s="39"/>
      <c r="W663" s="41" t="s">
        <v>24</v>
      </c>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35">
      <c r="A664" s="5"/>
      <c r="B664" s="6"/>
      <c r="C664" s="6"/>
      <c r="D664" s="6"/>
      <c r="E664" s="6"/>
      <c r="F664" s="7"/>
      <c r="G664" s="7"/>
      <c r="H664" s="7"/>
      <c r="I664" s="7"/>
      <c r="J664" s="7"/>
      <c r="K664" s="7"/>
      <c r="L664" s="7"/>
      <c r="M664" s="7"/>
      <c r="N664" s="7"/>
      <c r="O664" s="7"/>
      <c r="P664" s="7"/>
      <c r="Q664" s="7"/>
      <c r="R664" s="7"/>
      <c r="S664" s="7"/>
      <c r="T664" s="7"/>
      <c r="U664" s="7"/>
      <c r="V664" s="7"/>
      <c r="W664" s="7"/>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outlineLevel="1" x14ac:dyDescent="0.35">
      <c r="A665" s="5"/>
      <c r="B665" s="6"/>
      <c r="C665" s="6"/>
      <c r="D665" s="6"/>
      <c r="E665" s="6"/>
      <c r="F665" s="6"/>
      <c r="G665" s="6"/>
      <c r="H665" s="7"/>
      <c r="I665" s="7"/>
      <c r="J665" s="7"/>
      <c r="K665" s="7"/>
      <c r="L665" s="7"/>
      <c r="M665" s="7"/>
      <c r="N665" s="7"/>
      <c r="O665" s="7"/>
      <c r="P665" s="7"/>
      <c r="Q665" s="7"/>
      <c r="R665" s="7"/>
      <c r="S665" s="7"/>
      <c r="T665" s="7"/>
      <c r="U665" s="7"/>
      <c r="V665" s="7"/>
      <c r="W665" s="7"/>
      <c r="X665" s="6"/>
      <c r="Y665" s="6"/>
      <c r="Z665" s="6"/>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5.15" customHeight="1" outlineLevel="1" thickBot="1" x14ac:dyDescent="0.4">
      <c r="A666" s="5"/>
      <c r="B666" s="6"/>
      <c r="C666" s="6"/>
      <c r="D666" s="6"/>
      <c r="E666" s="6"/>
      <c r="F666" s="6"/>
      <c r="G666" s="6"/>
      <c r="H666" s="7"/>
      <c r="I666" s="7"/>
      <c r="J666" s="7"/>
      <c r="K666" s="7"/>
      <c r="L666" s="7"/>
      <c r="M666" s="7"/>
      <c r="N666" s="7"/>
      <c r="O666" s="7"/>
      <c r="P666" s="7"/>
      <c r="Q666" s="7"/>
      <c r="R666" s="7"/>
      <c r="S666" s="7"/>
      <c r="T666" s="7"/>
      <c r="U666" s="7"/>
      <c r="V666" s="7"/>
      <c r="W666" s="7"/>
      <c r="X666" s="6"/>
      <c r="Y666" s="6"/>
      <c r="Z666" s="6"/>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5.15" customHeight="1" outlineLevel="1" x14ac:dyDescent="0.35">
      <c r="A667" s="5"/>
      <c r="B667" s="6"/>
      <c r="C667" s="9" t="s">
        <v>0</v>
      </c>
      <c r="D667" s="9"/>
      <c r="E667" s="9"/>
      <c r="F667" s="9"/>
      <c r="G667" s="9"/>
      <c r="H667" s="9"/>
      <c r="I667" s="9"/>
      <c r="J667" s="9"/>
      <c r="K667" s="10"/>
      <c r="L667" s="10"/>
      <c r="M667" s="10"/>
      <c r="N667" s="10"/>
      <c r="O667" s="10"/>
      <c r="P667" s="10"/>
      <c r="Q667" s="10"/>
      <c r="R667" s="10"/>
      <c r="S667" s="10"/>
      <c r="T667" s="10"/>
      <c r="U667" s="10"/>
      <c r="V667" s="10"/>
      <c r="W667" s="11"/>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outlineLevel="1" x14ac:dyDescent="0.35">
      <c r="A668" s="5"/>
      <c r="B668" s="6"/>
      <c r="C668" s="12"/>
      <c r="D668" s="12"/>
      <c r="E668" s="12" t="s">
        <v>1</v>
      </c>
      <c r="F668" s="13"/>
      <c r="G668" s="14" t="s">
        <v>57</v>
      </c>
      <c r="H668" s="13"/>
      <c r="I668" s="13"/>
      <c r="J668" s="13"/>
      <c r="K668" s="13"/>
      <c r="L668" s="13"/>
      <c r="M668" s="13"/>
      <c r="N668" s="13"/>
      <c r="O668" s="13"/>
      <c r="P668" s="13"/>
      <c r="Q668" s="13"/>
      <c r="R668" s="13"/>
      <c r="S668" s="15"/>
      <c r="T668" s="13"/>
      <c r="U668" s="15"/>
      <c r="V668" s="15"/>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outlineLevel="1" x14ac:dyDescent="0.35">
      <c r="A669" s="5"/>
      <c r="B669" s="6"/>
      <c r="C669" s="12"/>
      <c r="D669" s="12"/>
      <c r="E669" s="17"/>
      <c r="F669" s="13"/>
      <c r="G669" s="18"/>
      <c r="I669" s="13"/>
      <c r="J669" s="13"/>
      <c r="K669" s="13"/>
      <c r="L669" s="13"/>
      <c r="M669" s="13"/>
      <c r="N669" s="13"/>
      <c r="O669" s="13"/>
      <c r="P669" s="13"/>
      <c r="Q669" s="13"/>
      <c r="R669" s="13"/>
      <c r="S669" s="15"/>
      <c r="T669" s="19"/>
      <c r="U669" s="15"/>
      <c r="V669" s="15"/>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outlineLevel="1" x14ac:dyDescent="0.35">
      <c r="A670" s="5"/>
      <c r="B670" s="6"/>
      <c r="C670" s="17"/>
      <c r="D670" s="12"/>
      <c r="E670" s="17"/>
      <c r="F670" s="13"/>
      <c r="H670" s="13" t="s">
        <v>27</v>
      </c>
      <c r="I670" s="13"/>
      <c r="J670" s="13"/>
      <c r="K670" s="13"/>
      <c r="L670" s="13"/>
      <c r="M670" s="13"/>
      <c r="N670" s="13"/>
      <c r="O670" s="13"/>
      <c r="P670" s="13"/>
      <c r="Q670" s="13"/>
      <c r="R670" s="13"/>
      <c r="S670" s="15"/>
      <c r="T670" s="19"/>
      <c r="U670" s="15"/>
      <c r="V670" s="15"/>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outlineLevel="1" x14ac:dyDescent="0.35">
      <c r="A671" s="5"/>
      <c r="B671" s="6"/>
      <c r="C671" s="20">
        <v>0</v>
      </c>
      <c r="D671" s="12"/>
      <c r="E671" s="17"/>
      <c r="F671" s="13"/>
      <c r="G671" s="21"/>
      <c r="H671" s="13"/>
      <c r="I671" s="13"/>
      <c r="J671" s="13"/>
      <c r="K671" s="13"/>
      <c r="L671" s="13"/>
      <c r="M671" s="13"/>
      <c r="N671" s="13"/>
      <c r="O671" s="13"/>
      <c r="P671" s="13"/>
      <c r="Q671" s="13"/>
      <c r="R671" s="13"/>
      <c r="S671" s="15"/>
      <c r="T671" s="19"/>
      <c r="U671" s="15"/>
      <c r="V671" s="15"/>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outlineLevel="1" x14ac:dyDescent="0.35">
      <c r="A672" s="5"/>
      <c r="B672" s="6"/>
      <c r="C672" s="17"/>
      <c r="D672" s="17"/>
      <c r="E672" s="17"/>
      <c r="F672" s="17"/>
      <c r="G672" s="17"/>
      <c r="H672" s="17"/>
      <c r="I672" s="17"/>
      <c r="J672" s="22"/>
      <c r="K672" s="22"/>
      <c r="L672" s="22"/>
      <c r="M672" s="22"/>
      <c r="N672" s="22"/>
      <c r="O672" s="22"/>
      <c r="P672" s="22"/>
      <c r="Q672" s="22"/>
      <c r="R672" s="22"/>
      <c r="S672" s="22"/>
      <c r="T672" s="22"/>
      <c r="U672" s="22"/>
      <c r="V672" s="22"/>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outlineLevel="1" x14ac:dyDescent="0.35">
      <c r="A673" s="5"/>
      <c r="B673" s="6"/>
      <c r="C673" s="17"/>
      <c r="D673" s="17"/>
      <c r="E673" s="17"/>
      <c r="F673" s="17"/>
      <c r="G673" s="17"/>
      <c r="H673" s="17"/>
      <c r="I673" s="17"/>
      <c r="J673" s="17"/>
      <c r="K673" s="17"/>
      <c r="L673" s="22"/>
      <c r="M673" s="22"/>
      <c r="N673" s="22"/>
      <c r="O673" s="22"/>
      <c r="P673" s="22"/>
      <c r="Q673" s="22"/>
      <c r="R673" s="22"/>
      <c r="S673" s="22"/>
      <c r="T673" s="22"/>
      <c r="U673" s="22"/>
      <c r="V673" s="22"/>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35">
      <c r="A674" s="5"/>
      <c r="B674" s="6"/>
      <c r="C674" s="17"/>
      <c r="D674" s="17"/>
      <c r="E674" s="17"/>
      <c r="F674" s="17"/>
      <c r="G674" s="13" t="s">
        <v>2</v>
      </c>
      <c r="H674" s="17"/>
      <c r="I674" s="23" t="s">
        <v>28</v>
      </c>
      <c r="J674" s="23" t="s">
        <v>29</v>
      </c>
      <c r="K674" s="23" t="s">
        <v>30</v>
      </c>
      <c r="L674" s="23" t="s">
        <v>31</v>
      </c>
      <c r="M674" s="23" t="s">
        <v>32</v>
      </c>
      <c r="N674" s="23"/>
      <c r="O674" s="23"/>
      <c r="P674" s="24"/>
      <c r="Q674" s="24"/>
      <c r="R674" s="24"/>
      <c r="S674" s="22"/>
      <c r="T674" s="22"/>
      <c r="U674" s="22"/>
      <c r="V674" s="22"/>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35">
      <c r="A675" s="5"/>
      <c r="B675" s="6"/>
      <c r="C675" s="17"/>
      <c r="D675" s="17"/>
      <c r="E675" s="17"/>
      <c r="F675" s="17"/>
      <c r="G675" s="17"/>
      <c r="H675" s="17"/>
      <c r="I675" s="23"/>
      <c r="J675" s="23"/>
      <c r="K675" s="23"/>
      <c r="L675" s="23"/>
      <c r="M675" s="23"/>
      <c r="N675" s="23"/>
      <c r="O675" s="23"/>
      <c r="P675" s="24"/>
      <c r="Q675" s="24"/>
      <c r="R675" s="24"/>
      <c r="S675" s="22"/>
      <c r="T675" s="22"/>
      <c r="U675" s="22"/>
      <c r="V675" s="22"/>
      <c r="W675" s="16"/>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5.15" customHeight="1" outlineLevel="1" x14ac:dyDescent="0.35">
      <c r="A676" s="5"/>
      <c r="B676" s="6"/>
      <c r="C676" s="17"/>
      <c r="D676" s="17"/>
      <c r="E676" s="17"/>
      <c r="F676" s="17"/>
      <c r="G676" s="17"/>
      <c r="H676" s="17"/>
      <c r="I676" s="23"/>
      <c r="J676" s="23"/>
      <c r="K676" s="23"/>
      <c r="L676" s="23"/>
      <c r="M676" s="23"/>
      <c r="N676" s="23"/>
      <c r="O676" s="23"/>
      <c r="P676" s="24"/>
      <c r="Q676" s="24"/>
      <c r="R676" s="24"/>
      <c r="S676" s="22"/>
      <c r="T676" s="22"/>
      <c r="U676" s="22"/>
      <c r="V676" s="22"/>
      <c r="W676" s="16"/>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5.15" customHeight="1" outlineLevel="1" x14ac:dyDescent="0.35">
      <c r="A677" s="5"/>
      <c r="B677" s="6"/>
      <c r="C677" s="17"/>
      <c r="D677" s="17"/>
      <c r="E677" s="17"/>
      <c r="F677" s="26"/>
      <c r="G677" s="27"/>
      <c r="H677" s="27"/>
      <c r="I677" s="28"/>
      <c r="J677" s="28"/>
      <c r="K677" s="28"/>
      <c r="L677" s="28"/>
      <c r="M677" s="28"/>
      <c r="N677" s="28"/>
      <c r="O677" s="28"/>
      <c r="P677" s="29"/>
      <c r="Q677" s="29"/>
      <c r="R677" s="29"/>
      <c r="S677" s="29"/>
      <c r="T677" s="29"/>
      <c r="U677" s="29"/>
      <c r="V677" s="30"/>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4.5" outlineLevel="1" x14ac:dyDescent="0.35">
      <c r="A678" s="5"/>
      <c r="B678" s="6"/>
      <c r="C678" s="17"/>
      <c r="D678" s="17"/>
      <c r="E678" s="17"/>
      <c r="F678" s="26"/>
      <c r="G678" s="27" t="s">
        <v>3</v>
      </c>
      <c r="H678" s="27" t="s">
        <v>4</v>
      </c>
      <c r="I678" s="390"/>
      <c r="J678" s="390"/>
      <c r="K678" s="390"/>
      <c r="L678" s="390"/>
      <c r="M678" s="390"/>
      <c r="N678" s="374"/>
      <c r="O678" s="374"/>
      <c r="P678" s="391"/>
      <c r="Q678" s="391"/>
      <c r="R678" s="391"/>
      <c r="S678" s="391"/>
      <c r="T678" s="391"/>
      <c r="U678" s="391"/>
      <c r="V678" s="42"/>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4.5" outlineLevel="1" x14ac:dyDescent="0.35">
      <c r="A679" s="5"/>
      <c r="B679" s="6"/>
      <c r="C679" s="17"/>
      <c r="D679" s="17"/>
      <c r="E679" s="17"/>
      <c r="F679" s="26"/>
      <c r="G679" s="27" t="s">
        <v>5</v>
      </c>
      <c r="H679" s="27" t="s">
        <v>6</v>
      </c>
      <c r="I679" s="390"/>
      <c r="J679" s="390"/>
      <c r="K679" s="390"/>
      <c r="L679" s="390"/>
      <c r="M679" s="390"/>
      <c r="N679" s="374"/>
      <c r="O679" s="374"/>
      <c r="P679" s="391"/>
      <c r="Q679" s="391"/>
      <c r="R679" s="391"/>
      <c r="S679" s="391"/>
      <c r="T679" s="391"/>
      <c r="U679" s="391"/>
      <c r="V679" s="42"/>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35">
      <c r="A680" s="5"/>
      <c r="B680" s="6"/>
      <c r="C680" s="17"/>
      <c r="D680" s="17"/>
      <c r="E680" s="17"/>
      <c r="F680" s="26"/>
      <c r="G680" s="31" t="s">
        <v>7</v>
      </c>
      <c r="H680" s="31" t="s">
        <v>8</v>
      </c>
      <c r="I680" s="390"/>
      <c r="J680" s="390"/>
      <c r="K680" s="390"/>
      <c r="L680" s="390"/>
      <c r="M680" s="390"/>
      <c r="N680" s="374"/>
      <c r="O680" s="374"/>
      <c r="P680" s="340"/>
      <c r="Q680" s="340"/>
      <c r="R680" s="340"/>
      <c r="S680" s="340"/>
      <c r="T680" s="340"/>
      <c r="U680" s="340"/>
      <c r="V680" s="42"/>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35">
      <c r="A681" s="5"/>
      <c r="B681" s="6"/>
      <c r="C681" s="17"/>
      <c r="D681" s="17"/>
      <c r="E681" s="17"/>
      <c r="F681" s="33"/>
      <c r="G681" s="34" t="s">
        <v>9</v>
      </c>
      <c r="H681" s="34" t="s">
        <v>10</v>
      </c>
      <c r="I681" s="390"/>
      <c r="J681" s="390"/>
      <c r="K681" s="390"/>
      <c r="L681" s="390"/>
      <c r="M681" s="390"/>
      <c r="N681" s="374"/>
      <c r="O681" s="374"/>
      <c r="P681" s="340"/>
      <c r="Q681" s="340"/>
      <c r="R681" s="340"/>
      <c r="S681" s="340"/>
      <c r="T681" s="340"/>
      <c r="U681" s="340"/>
      <c r="V681" s="4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35">
      <c r="A682" s="5"/>
      <c r="B682" s="6"/>
      <c r="C682" s="17"/>
      <c r="D682" s="17"/>
      <c r="E682" s="17"/>
      <c r="F682" s="33"/>
      <c r="G682" s="34" t="s">
        <v>11</v>
      </c>
      <c r="H682" s="34" t="s">
        <v>12</v>
      </c>
      <c r="I682" s="390"/>
      <c r="J682" s="390"/>
      <c r="K682" s="390"/>
      <c r="L682" s="390"/>
      <c r="M682" s="390"/>
      <c r="N682" s="374"/>
      <c r="O682" s="374"/>
      <c r="P682" s="340"/>
      <c r="Q682" s="340"/>
      <c r="R682" s="340"/>
      <c r="S682" s="340"/>
      <c r="T682" s="340"/>
      <c r="U682" s="340"/>
      <c r="V682" s="4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35">
      <c r="A683" s="5"/>
      <c r="B683" s="6"/>
      <c r="C683" s="17"/>
      <c r="D683" s="17"/>
      <c r="E683" s="17"/>
      <c r="F683" s="33"/>
      <c r="G683" s="34" t="s">
        <v>13</v>
      </c>
      <c r="H683" s="34" t="s">
        <v>14</v>
      </c>
      <c r="I683" s="390"/>
      <c r="J683" s="390"/>
      <c r="K683" s="390"/>
      <c r="L683" s="390"/>
      <c r="M683" s="390"/>
      <c r="N683" s="374"/>
      <c r="O683" s="374"/>
      <c r="P683" s="340"/>
      <c r="Q683" s="340"/>
      <c r="R683" s="340"/>
      <c r="S683" s="340"/>
      <c r="T683" s="340"/>
      <c r="U683" s="340"/>
      <c r="V683" s="4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35">
      <c r="A684" s="5"/>
      <c r="B684" s="6"/>
      <c r="C684" s="17"/>
      <c r="D684" s="17"/>
      <c r="E684" s="17"/>
      <c r="F684" s="33"/>
      <c r="G684" s="34" t="s">
        <v>15</v>
      </c>
      <c r="H684" s="34" t="s">
        <v>16</v>
      </c>
      <c r="I684" s="390"/>
      <c r="J684" s="390"/>
      <c r="K684" s="390"/>
      <c r="L684" s="390"/>
      <c r="M684" s="390"/>
      <c r="N684" s="374"/>
      <c r="O684" s="374"/>
      <c r="P684" s="340"/>
      <c r="Q684" s="340"/>
      <c r="R684" s="340"/>
      <c r="S684" s="340"/>
      <c r="T684" s="340"/>
      <c r="U684" s="340"/>
      <c r="V684" s="4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35">
      <c r="A685" s="5"/>
      <c r="B685" s="6"/>
      <c r="C685" s="17"/>
      <c r="D685" s="17"/>
      <c r="E685" s="17"/>
      <c r="F685" s="33"/>
      <c r="G685" s="34" t="s">
        <v>19</v>
      </c>
      <c r="H685" s="34" t="s">
        <v>20</v>
      </c>
      <c r="I685" s="390"/>
      <c r="J685" s="390"/>
      <c r="K685" s="390"/>
      <c r="L685" s="390"/>
      <c r="M685" s="390"/>
      <c r="N685" s="374"/>
      <c r="O685" s="374"/>
      <c r="P685" s="340"/>
      <c r="Q685" s="340"/>
      <c r="R685" s="340"/>
      <c r="S685" s="340"/>
      <c r="T685" s="340"/>
      <c r="U685" s="340"/>
      <c r="V685" s="4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35">
      <c r="A686" s="5"/>
      <c r="B686" s="6"/>
      <c r="C686" s="17"/>
      <c r="D686" s="17"/>
      <c r="E686" s="17"/>
      <c r="F686" s="33"/>
      <c r="G686" s="34" t="s">
        <v>17</v>
      </c>
      <c r="H686" s="34" t="s">
        <v>18</v>
      </c>
      <c r="I686" s="390"/>
      <c r="J686" s="390"/>
      <c r="K686" s="390"/>
      <c r="L686" s="390"/>
      <c r="M686" s="390"/>
      <c r="N686" s="374"/>
      <c r="O686" s="374"/>
      <c r="P686" s="340"/>
      <c r="Q686" s="340"/>
      <c r="R686" s="340"/>
      <c r="S686" s="340"/>
      <c r="T686" s="340"/>
      <c r="U686" s="340"/>
      <c r="V686" s="4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35">
      <c r="A687" s="5"/>
      <c r="B687" s="6"/>
      <c r="C687" s="17"/>
      <c r="D687" s="17"/>
      <c r="E687" s="17"/>
      <c r="F687" s="33"/>
      <c r="G687" s="34" t="s">
        <v>22</v>
      </c>
      <c r="H687" s="34" t="s">
        <v>21</v>
      </c>
      <c r="I687" s="390"/>
      <c r="J687" s="390"/>
      <c r="K687" s="390"/>
      <c r="L687" s="390"/>
      <c r="M687" s="390"/>
      <c r="N687" s="374"/>
      <c r="O687" s="374"/>
      <c r="P687" s="340"/>
      <c r="Q687" s="340"/>
      <c r="R687" s="340"/>
      <c r="S687" s="340"/>
      <c r="T687" s="340"/>
      <c r="U687" s="340"/>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2" customHeight="1" outlineLevel="1" x14ac:dyDescent="0.35">
      <c r="A688" s="5"/>
      <c r="B688" s="6"/>
      <c r="C688" s="17"/>
      <c r="D688" s="17"/>
      <c r="E688" s="17"/>
      <c r="F688" s="33"/>
      <c r="G688" s="34" t="s">
        <v>22</v>
      </c>
      <c r="H688" s="34" t="s">
        <v>23</v>
      </c>
      <c r="I688" s="390"/>
      <c r="J688" s="390"/>
      <c r="K688" s="390"/>
      <c r="L688" s="390"/>
      <c r="M688" s="390"/>
      <c r="N688" s="374"/>
      <c r="O688" s="374"/>
      <c r="P688" s="340"/>
      <c r="Q688" s="340"/>
      <c r="R688" s="340"/>
      <c r="S688" s="340"/>
      <c r="T688" s="340"/>
      <c r="U688" s="340"/>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15" customHeight="1" outlineLevel="1" x14ac:dyDescent="0.35">
      <c r="A689" s="5"/>
      <c r="B689" s="6"/>
      <c r="C689" s="17"/>
      <c r="D689" s="17"/>
      <c r="E689" s="17"/>
      <c r="F689" s="36"/>
      <c r="G689" s="37"/>
      <c r="H689" s="37"/>
      <c r="I689" s="37"/>
      <c r="J689" s="38"/>
      <c r="K689" s="38"/>
      <c r="L689" s="38"/>
      <c r="M689" s="38"/>
      <c r="N689" s="38"/>
      <c r="O689" s="38"/>
      <c r="P689" s="38"/>
      <c r="Q689" s="38"/>
      <c r="R689" s="38"/>
      <c r="S689" s="38"/>
      <c r="T689" s="38"/>
      <c r="U689" s="38"/>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25" customHeight="1" outlineLevel="1" x14ac:dyDescent="0.35">
      <c r="A690" s="5"/>
      <c r="B690" s="6"/>
      <c r="C690" s="39"/>
      <c r="D690" s="39"/>
      <c r="E690" s="39"/>
      <c r="F690" s="39"/>
      <c r="G690" s="40" t="str">
        <f>G668</f>
        <v>Deepflow</v>
      </c>
      <c r="H690" s="39"/>
      <c r="I690" s="39"/>
      <c r="J690" s="39"/>
      <c r="K690" s="39"/>
      <c r="L690" s="39"/>
      <c r="M690" s="39"/>
      <c r="N690" s="39"/>
      <c r="O690" s="39"/>
      <c r="P690" s="39"/>
      <c r="Q690" s="39"/>
      <c r="R690" s="39"/>
      <c r="S690" s="39"/>
      <c r="T690" s="39"/>
      <c r="U690" s="39"/>
      <c r="V690" s="39"/>
      <c r="W690" s="41" t="s">
        <v>24</v>
      </c>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35">
      <c r="A691" s="5"/>
      <c r="B691" s="6"/>
      <c r="C691" s="6"/>
      <c r="D691" s="6"/>
      <c r="E691" s="6"/>
      <c r="F691" s="7"/>
      <c r="G691" s="7"/>
      <c r="H691" s="7"/>
      <c r="I691" s="7"/>
      <c r="J691" s="7"/>
      <c r="K691" s="7"/>
      <c r="L691" s="7"/>
      <c r="M691" s="7"/>
      <c r="N691" s="7"/>
      <c r="O691" s="7"/>
      <c r="P691" s="7"/>
      <c r="Q691" s="7"/>
      <c r="R691" s="7"/>
      <c r="S691" s="7"/>
      <c r="T691" s="7"/>
      <c r="U691" s="7"/>
      <c r="V691" s="7"/>
      <c r="W691" s="7"/>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sheetData>
  <mergeCells count="3">
    <mergeCell ref="H597:H599"/>
    <mergeCell ref="M111:O111"/>
    <mergeCell ref="H111:J11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abSelected="1" topLeftCell="A207" workbookViewId="0">
      <selection activeCell="J240" sqref="J240"/>
    </sheetView>
  </sheetViews>
  <sheetFormatPr defaultRowHeight="14.5" outlineLevelRow="1" x14ac:dyDescent="0.35"/>
  <cols>
    <col min="1" max="1" width="4.1796875" style="765" customWidth="1"/>
    <col min="2" max="2" width="1.54296875" style="765" customWidth="1"/>
    <col min="3" max="4" width="0.54296875" style="765" customWidth="1"/>
    <col min="5" max="6" width="1.54296875" style="765" customWidth="1"/>
    <col min="7" max="7" width="11.7265625" style="765" customWidth="1"/>
    <col min="8" max="8" width="10.1796875" style="765" customWidth="1"/>
    <col min="9" max="9" width="11.7265625" style="765" customWidth="1"/>
    <col min="10" max="10" width="10.81640625" style="765" customWidth="1"/>
    <col min="11" max="11" width="10.7265625" style="765" customWidth="1"/>
    <col min="12" max="24" width="10.1796875" style="765" customWidth="1"/>
  </cols>
  <sheetData>
    <row r="1" spans="1:68" x14ac:dyDescent="0.3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 thickBot="1" x14ac:dyDescent="0.4">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3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35">
      <c r="A4" s="767"/>
      <c r="B4" s="766"/>
      <c r="C4" s="787"/>
      <c r="D4" s="787"/>
      <c r="E4" s="787"/>
      <c r="F4" s="786"/>
      <c r="G4" s="788" t="s">
        <v>1062</v>
      </c>
      <c r="H4" s="786"/>
      <c r="I4" s="786"/>
      <c r="J4" s="786"/>
      <c r="K4" s="786"/>
      <c r="L4" s="786"/>
      <c r="M4" s="786"/>
      <c r="N4" s="786"/>
      <c r="O4" s="786"/>
      <c r="P4" s="786"/>
      <c r="Q4" s="786"/>
      <c r="R4" s="786"/>
      <c r="S4" s="785"/>
      <c r="T4" s="279"/>
      <c r="U4" s="807"/>
      <c r="V4" s="807"/>
      <c r="W4" s="773"/>
      <c r="X4" s="768"/>
    </row>
    <row r="5" spans="1:68" x14ac:dyDescent="0.3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3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3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3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3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3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15" customHeight="1" thickBot="1" x14ac:dyDescent="0.4">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15" customHeight="1" x14ac:dyDescent="0.3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35">
      <c r="A13" s="5"/>
      <c r="B13" s="6"/>
      <c r="C13" s="12"/>
      <c r="D13" s="12"/>
      <c r="E13" s="12" t="s">
        <v>1</v>
      </c>
      <c r="F13" s="13"/>
      <c r="G13" s="14" t="s">
        <v>1074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3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3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3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3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3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3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35">
      <c r="A20" s="5"/>
      <c r="B20" s="6"/>
      <c r="C20" s="17"/>
      <c r="D20" s="17"/>
      <c r="E20" s="17"/>
      <c r="F20" s="17"/>
      <c r="G20" s="191" t="str">
        <f>Crop!G637</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3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35">
      <c r="A22" s="769"/>
      <c r="B22" s="766"/>
      <c r="C22" s="778"/>
      <c r="D22" s="778"/>
      <c r="E22" s="778"/>
      <c r="F22" s="782"/>
      <c r="G22" s="928" t="s">
        <v>1085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3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35">
      <c r="A24" s="5"/>
      <c r="B24" s="6"/>
      <c r="C24" s="17"/>
      <c r="D24" s="17"/>
      <c r="E24" s="17"/>
      <c r="F24" s="26"/>
      <c r="G24" s="928" t="s">
        <v>1086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3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35">
      <c r="A26" s="5"/>
      <c r="B26" s="6"/>
      <c r="C26" s="17"/>
      <c r="D26" s="17"/>
      <c r="E26" s="17"/>
      <c r="F26" s="26"/>
      <c r="G26" s="928" t="s">
        <v>1087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3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3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3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35">
      <c r="A30" s="5"/>
      <c r="B30" s="6"/>
      <c r="C30" s="17"/>
      <c r="D30" s="17"/>
      <c r="E30" s="17"/>
      <c r="F30" s="33"/>
      <c r="G30" s="928" t="s">
        <v>1088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3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35">
      <c r="A32" s="5"/>
      <c r="B32" s="6"/>
      <c r="C32" s="17"/>
      <c r="D32" s="17"/>
      <c r="E32" s="17"/>
      <c r="F32" s="33"/>
      <c r="G32" s="928" t="s">
        <v>1089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3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3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3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3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3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3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3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3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15" customHeight="1" x14ac:dyDescent="0.3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5" customHeight="1" x14ac:dyDescent="0.3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3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 thickBot="1" x14ac:dyDescent="0.4">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3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35">
      <c r="A46" s="767"/>
      <c r="B46" s="766"/>
      <c r="C46" s="787"/>
      <c r="D46" s="787">
        <v>80</v>
      </c>
      <c r="E46" s="787" t="s">
        <v>1</v>
      </c>
      <c r="F46" s="786"/>
      <c r="G46" s="788" t="s">
        <v>1073</v>
      </c>
      <c r="H46" s="786"/>
      <c r="I46" s="786"/>
      <c r="J46" s="786"/>
      <c r="K46" s="786"/>
      <c r="L46" s="786"/>
      <c r="M46" s="786"/>
      <c r="N46" s="786"/>
      <c r="O46" s="786"/>
      <c r="P46" s="786"/>
      <c r="Q46" s="786"/>
      <c r="R46" s="786"/>
      <c r="S46" s="785"/>
      <c r="T46" s="279"/>
      <c r="U46" s="807"/>
      <c r="V46" s="807"/>
      <c r="W46" s="773"/>
      <c r="X46" s="768"/>
    </row>
    <row r="47" spans="1:68" x14ac:dyDescent="0.3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35">
      <c r="A48" s="767"/>
      <c r="B48" s="766"/>
      <c r="C48" s="778"/>
      <c r="D48" s="787" t="b">
        <f>(D46&lt;&gt;D45)</f>
        <v>1</v>
      </c>
      <c r="E48" s="778"/>
      <c r="F48" s="786"/>
      <c r="G48" s="251"/>
      <c r="H48" s="786" t="s">
        <v>1079</v>
      </c>
      <c r="J48" s="786"/>
      <c r="K48" s="408">
        <v>10</v>
      </c>
      <c r="L48" s="786"/>
      <c r="M48" s="786"/>
      <c r="N48" s="786"/>
      <c r="O48" s="786"/>
      <c r="P48" s="786"/>
      <c r="Q48" s="786"/>
      <c r="R48" s="786"/>
      <c r="S48" s="785"/>
      <c r="T48" s="808"/>
      <c r="U48" s="807"/>
      <c r="V48" s="807"/>
      <c r="W48" s="773"/>
      <c r="X48" s="768"/>
    </row>
    <row r="49" spans="1:24" x14ac:dyDescent="0.35">
      <c r="A49" s="767"/>
      <c r="B49" s="766"/>
      <c r="C49" s="778"/>
      <c r="D49" s="787"/>
      <c r="E49" s="778"/>
      <c r="F49" s="786"/>
      <c r="G49" s="809"/>
      <c r="H49" s="786" t="s">
        <v>1080</v>
      </c>
      <c r="J49" s="279"/>
      <c r="K49" s="408">
        <v>100</v>
      </c>
      <c r="L49" s="786"/>
      <c r="M49" s="786"/>
      <c r="N49" s="786"/>
      <c r="O49" s="786"/>
      <c r="P49" s="786"/>
      <c r="Q49" s="786"/>
      <c r="R49" s="786"/>
      <c r="S49" s="785"/>
      <c r="T49" s="808"/>
      <c r="U49" s="807"/>
      <c r="V49" s="807"/>
      <c r="W49" s="773"/>
      <c r="X49" s="768"/>
    </row>
    <row r="50" spans="1:24" s="765" customFormat="1" x14ac:dyDescent="0.3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35">
      <c r="A51" s="767"/>
      <c r="B51" s="766"/>
      <c r="C51" s="778"/>
      <c r="D51" s="778"/>
      <c r="E51" s="778"/>
      <c r="F51" s="778"/>
      <c r="G51" s="919" t="s">
        <v>1070</v>
      </c>
      <c r="H51" s="778"/>
      <c r="I51" s="778"/>
      <c r="J51" s="917"/>
      <c r="K51" s="917"/>
      <c r="L51" s="917"/>
      <c r="M51" s="917"/>
      <c r="N51" s="917"/>
      <c r="O51" s="917"/>
      <c r="P51" s="917"/>
      <c r="Q51" s="917"/>
      <c r="R51" s="917"/>
      <c r="S51" s="917"/>
      <c r="T51" s="917"/>
      <c r="U51" s="917"/>
      <c r="V51" s="917"/>
      <c r="W51" s="773"/>
      <c r="X51" s="768"/>
    </row>
    <row r="52" spans="1:24" s="765" customFormat="1" x14ac:dyDescent="0.35">
      <c r="A52" s="767"/>
      <c r="B52" s="766"/>
      <c r="C52" s="787"/>
      <c r="D52" s="787">
        <v>80</v>
      </c>
      <c r="E52" s="787" t="s">
        <v>1</v>
      </c>
      <c r="F52" s="786"/>
      <c r="G52" s="788"/>
      <c r="H52" s="786"/>
      <c r="I52" s="786"/>
      <c r="J52" s="786" t="s">
        <v>1071</v>
      </c>
      <c r="K52" s="923">
        <v>1</v>
      </c>
      <c r="L52" s="807"/>
      <c r="M52" s="807"/>
      <c r="N52" s="807"/>
      <c r="O52" s="807"/>
      <c r="P52" s="807"/>
      <c r="Q52" s="807"/>
      <c r="R52" s="807"/>
      <c r="S52" s="807"/>
      <c r="T52" s="807"/>
      <c r="U52" s="807"/>
      <c r="V52" s="807"/>
      <c r="W52" s="773"/>
      <c r="X52" s="768"/>
    </row>
    <row r="53" spans="1:24" s="765" customFormat="1" x14ac:dyDescent="0.3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3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35">
      <c r="A55" s="767"/>
      <c r="B55" s="766"/>
      <c r="C55" s="778"/>
      <c r="D55" s="778"/>
      <c r="E55" s="778"/>
      <c r="F55" s="778"/>
      <c r="G55" s="919" t="s">
        <v>1063</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3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3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3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3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3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3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3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3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3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3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35">
      <c r="A66" s="767"/>
      <c r="B66" s="766"/>
      <c r="C66" s="787"/>
      <c r="D66" s="787" t="b">
        <f>OR(ISNA(VLOOKUP(G56,Index_Table_Names,1,FALSE)),G56="")</f>
        <v>1</v>
      </c>
      <c r="E66" s="778"/>
      <c r="F66" s="786"/>
      <c r="G66" s="786"/>
      <c r="H66" s="279"/>
      <c r="I66" s="786"/>
      <c r="J66" s="786"/>
      <c r="K66" s="786" t="s">
        <v>1067</v>
      </c>
      <c r="L66" s="786"/>
      <c r="M66" s="786"/>
      <c r="N66" s="786"/>
      <c r="O66" s="786"/>
      <c r="P66" s="786"/>
      <c r="Q66" s="786"/>
      <c r="R66" s="786"/>
      <c r="S66" s="785"/>
      <c r="T66" s="808"/>
      <c r="U66" s="807"/>
      <c r="V66" s="807"/>
      <c r="W66" s="773"/>
      <c r="X66" s="768"/>
    </row>
    <row r="67" spans="1:24" s="765" customFormat="1" x14ac:dyDescent="0.3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3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35">
      <c r="A69" s="767"/>
      <c r="B69" s="766"/>
      <c r="C69" s="778"/>
      <c r="D69" s="778"/>
      <c r="E69" s="778"/>
      <c r="F69" s="778"/>
      <c r="G69" s="190" t="s">
        <v>1064</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35">
      <c r="A70" s="767"/>
      <c r="B70" s="766"/>
      <c r="C70" s="778"/>
      <c r="D70" s="778"/>
      <c r="E70" s="778"/>
      <c r="F70" s="778"/>
      <c r="G70" s="897"/>
      <c r="H70" s="778"/>
      <c r="I70" s="778"/>
      <c r="J70" s="803"/>
      <c r="K70" s="803" t="s">
        <v>1066</v>
      </c>
      <c r="L70" s="803" t="s">
        <v>1066</v>
      </c>
      <c r="M70" s="803" t="s">
        <v>1066</v>
      </c>
      <c r="N70" s="803" t="s">
        <v>1066</v>
      </c>
      <c r="O70" s="803" t="s">
        <v>1066</v>
      </c>
      <c r="P70" s="803" t="s">
        <v>1066</v>
      </c>
      <c r="Q70" s="803" t="s">
        <v>1066</v>
      </c>
      <c r="R70" s="803" t="s">
        <v>1066</v>
      </c>
      <c r="S70" s="803" t="s">
        <v>1066</v>
      </c>
      <c r="T70" s="803" t="s">
        <v>1066</v>
      </c>
      <c r="U70" s="803"/>
      <c r="V70" s="897"/>
      <c r="W70" s="773"/>
      <c r="X70" s="768"/>
    </row>
    <row r="71" spans="1:24" x14ac:dyDescent="0.3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35">
      <c r="A72" s="767"/>
      <c r="B72" s="766"/>
      <c r="C72" s="778"/>
      <c r="D72" s="778"/>
      <c r="E72" s="778"/>
      <c r="F72" s="782"/>
      <c r="G72" s="782"/>
      <c r="H72" s="782"/>
      <c r="I72" s="765" t="s">
        <v>933</v>
      </c>
      <c r="J72" s="782" t="str">
        <f t="shared" ref="J72:J88"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3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3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3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3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3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3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3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3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3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3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3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3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3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3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3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outlineLevel="1" x14ac:dyDescent="0.35">
      <c r="A88" s="767"/>
      <c r="B88" s="766"/>
      <c r="C88" s="778"/>
      <c r="D88" s="778"/>
      <c r="E88" s="778"/>
      <c r="F88" s="782"/>
      <c r="G88" s="782"/>
      <c r="H88" s="782"/>
      <c r="I88" s="765" t="s">
        <v>460</v>
      </c>
      <c r="J88" s="782" t="str">
        <f>J71</f>
        <v>w</v>
      </c>
      <c r="K88" s="918">
        <f>K71</f>
        <v>8</v>
      </c>
      <c r="L88" s="918">
        <f>L71</f>
        <v>25</v>
      </c>
      <c r="M88" s="918">
        <f>M71</f>
        <v>30</v>
      </c>
      <c r="N88" s="918">
        <f>N71</f>
        <v>30</v>
      </c>
      <c r="O88" s="918">
        <f>O71</f>
        <v>30</v>
      </c>
      <c r="P88" s="918">
        <f>P71</f>
        <v>30</v>
      </c>
      <c r="Q88" s="918">
        <f>Q71</f>
        <v>30</v>
      </c>
      <c r="R88" s="918">
        <f>R71</f>
        <v>30</v>
      </c>
      <c r="S88" s="918">
        <f>S71</f>
        <v>30</v>
      </c>
      <c r="T88" s="918">
        <f>T71</f>
        <v>30</v>
      </c>
      <c r="U88" s="801"/>
      <c r="V88" s="774"/>
      <c r="W88" s="773"/>
      <c r="X88" s="768"/>
    </row>
    <row r="89" spans="1:24" s="765" customFormat="1" outlineLevel="1" x14ac:dyDescent="0.35">
      <c r="A89" s="767"/>
      <c r="B89" s="766"/>
      <c r="C89" s="778"/>
      <c r="D89" s="778"/>
      <c r="E89" s="778"/>
      <c r="F89" s="782"/>
      <c r="G89" s="794"/>
      <c r="H89" s="794"/>
      <c r="I89" s="765" t="s">
        <v>460</v>
      </c>
      <c r="J89" s="782" t="str">
        <f t="shared" ref="J89:J152" si="1">J72</f>
        <v>wd</v>
      </c>
      <c r="K89" s="918">
        <f>K68</f>
        <v>0</v>
      </c>
      <c r="L89" s="918">
        <f>L68</f>
        <v>0</v>
      </c>
      <c r="M89" s="918">
        <f>M68</f>
        <v>0</v>
      </c>
      <c r="N89" s="918">
        <f>N68</f>
        <v>0</v>
      </c>
      <c r="O89" s="918">
        <f>O68</f>
        <v>0</v>
      </c>
      <c r="P89" s="918">
        <f>P68</f>
        <v>0</v>
      </c>
      <c r="Q89" s="918">
        <f>Q68</f>
        <v>0</v>
      </c>
      <c r="R89" s="918">
        <f>R68</f>
        <v>0</v>
      </c>
      <c r="S89" s="918">
        <f>S68</f>
        <v>0</v>
      </c>
      <c r="T89" s="918">
        <f>T68</f>
        <v>0</v>
      </c>
      <c r="U89" s="795"/>
      <c r="V89" s="774"/>
      <c r="W89" s="773"/>
      <c r="X89" s="768"/>
    </row>
    <row r="90" spans="1:24" s="765" customFormat="1" outlineLevel="1" x14ac:dyDescent="0.35">
      <c r="A90" s="767"/>
      <c r="B90" s="766"/>
      <c r="C90" s="778"/>
      <c r="D90" s="778"/>
      <c r="E90" s="778"/>
      <c r="F90" s="782"/>
      <c r="G90" s="794"/>
      <c r="H90" s="794"/>
      <c r="I90" s="765" t="s">
        <v>460</v>
      </c>
      <c r="J90" s="782" t="str">
        <f t="shared" si="1"/>
        <v>b</v>
      </c>
      <c r="K90" s="918">
        <f>K71</f>
        <v>8</v>
      </c>
      <c r="L90" s="918">
        <f>L71</f>
        <v>25</v>
      </c>
      <c r="M90" s="918">
        <f>M71</f>
        <v>30</v>
      </c>
      <c r="N90" s="918">
        <f>N71</f>
        <v>30</v>
      </c>
      <c r="O90" s="918">
        <f>O71</f>
        <v>30</v>
      </c>
      <c r="P90" s="918">
        <f>P71</f>
        <v>30</v>
      </c>
      <c r="Q90" s="918">
        <f>Q71</f>
        <v>30</v>
      </c>
      <c r="R90" s="918">
        <f>R71</f>
        <v>30</v>
      </c>
      <c r="S90" s="918">
        <f>S71</f>
        <v>30</v>
      </c>
      <c r="T90" s="918">
        <f>T71</f>
        <v>30</v>
      </c>
      <c r="U90" s="795"/>
      <c r="V90" s="774"/>
      <c r="W90" s="773"/>
      <c r="X90" s="768"/>
    </row>
    <row r="91" spans="1:24" s="765" customFormat="1" outlineLevel="1" x14ac:dyDescent="0.35">
      <c r="A91" s="767"/>
      <c r="B91" s="766"/>
      <c r="C91" s="778"/>
      <c r="D91" s="778"/>
      <c r="E91" s="778"/>
      <c r="F91" s="782"/>
      <c r="G91" s="794"/>
      <c r="H91" s="794"/>
      <c r="I91" s="765" t="s">
        <v>460</v>
      </c>
      <c r="J91" s="782" t="str">
        <f t="shared" si="1"/>
        <v>bd</v>
      </c>
      <c r="K91" s="918">
        <f>K72</f>
        <v>8</v>
      </c>
      <c r="L91" s="918">
        <f>L72</f>
        <v>25</v>
      </c>
      <c r="M91" s="918">
        <f>M72</f>
        <v>30</v>
      </c>
      <c r="N91" s="918">
        <f>N72</f>
        <v>30</v>
      </c>
      <c r="O91" s="918">
        <f>O72</f>
        <v>30</v>
      </c>
      <c r="P91" s="918">
        <f>P72</f>
        <v>30</v>
      </c>
      <c r="Q91" s="918">
        <f>Q72</f>
        <v>30</v>
      </c>
      <c r="R91" s="918">
        <f>R72</f>
        <v>30</v>
      </c>
      <c r="S91" s="918">
        <f>S72</f>
        <v>30</v>
      </c>
      <c r="T91" s="918">
        <f>T72</f>
        <v>30</v>
      </c>
      <c r="U91" s="795"/>
      <c r="V91" s="774"/>
      <c r="W91" s="773"/>
      <c r="X91" s="768"/>
    </row>
    <row r="92" spans="1:24" s="765" customFormat="1" outlineLevel="1" x14ac:dyDescent="0.35">
      <c r="A92" s="767"/>
      <c r="B92" s="766"/>
      <c r="C92" s="778"/>
      <c r="D92" s="778"/>
      <c r="E92" s="778"/>
      <c r="F92" s="782"/>
      <c r="G92" s="794"/>
      <c r="H92" s="794"/>
      <c r="I92" s="765" t="s">
        <v>460</v>
      </c>
      <c r="J92" s="782" t="str">
        <f t="shared" si="1"/>
        <v>o</v>
      </c>
      <c r="K92" s="918">
        <f>K73</f>
        <v>8</v>
      </c>
      <c r="L92" s="918">
        <f>L73</f>
        <v>25</v>
      </c>
      <c r="M92" s="918">
        <f>M73</f>
        <v>30</v>
      </c>
      <c r="N92" s="918">
        <f>N73</f>
        <v>30</v>
      </c>
      <c r="O92" s="918">
        <f>O73</f>
        <v>30</v>
      </c>
      <c r="P92" s="918">
        <f>P73</f>
        <v>30</v>
      </c>
      <c r="Q92" s="918">
        <f>Q73</f>
        <v>30</v>
      </c>
      <c r="R92" s="918">
        <f>R73</f>
        <v>30</v>
      </c>
      <c r="S92" s="918">
        <f>S73</f>
        <v>30</v>
      </c>
      <c r="T92" s="918">
        <f>T73</f>
        <v>30</v>
      </c>
      <c r="U92" s="795"/>
      <c r="V92" s="774"/>
      <c r="W92" s="773"/>
      <c r="X92" s="768"/>
    </row>
    <row r="93" spans="1:24" s="765" customFormat="1" outlineLevel="1" x14ac:dyDescent="0.35">
      <c r="A93" s="767"/>
      <c r="B93" s="766"/>
      <c r="C93" s="778"/>
      <c r="D93" s="778"/>
      <c r="E93" s="778"/>
      <c r="F93" s="782"/>
      <c r="G93" s="794"/>
      <c r="H93" s="794"/>
      <c r="I93" s="765" t="s">
        <v>460</v>
      </c>
      <c r="J93" s="782" t="str">
        <f t="shared" si="1"/>
        <v>od</v>
      </c>
      <c r="K93" s="918">
        <f>K74</f>
        <v>8</v>
      </c>
      <c r="L93" s="918">
        <f>L74</f>
        <v>25</v>
      </c>
      <c r="M93" s="918">
        <f>M74</f>
        <v>30</v>
      </c>
      <c r="N93" s="918">
        <f>N74</f>
        <v>30</v>
      </c>
      <c r="O93" s="918">
        <f>O74</f>
        <v>30</v>
      </c>
      <c r="P93" s="918">
        <f>P74</f>
        <v>30</v>
      </c>
      <c r="Q93" s="918">
        <f>Q74</f>
        <v>30</v>
      </c>
      <c r="R93" s="918">
        <f>R74</f>
        <v>30</v>
      </c>
      <c r="S93" s="918">
        <f>S74</f>
        <v>30</v>
      </c>
      <c r="T93" s="918">
        <f>T74</f>
        <v>30</v>
      </c>
      <c r="U93" s="795"/>
      <c r="V93" s="774"/>
      <c r="W93" s="773"/>
      <c r="X93" s="768"/>
    </row>
    <row r="94" spans="1:24" s="765" customFormat="1" outlineLevel="1" x14ac:dyDescent="0.35">
      <c r="A94" s="767"/>
      <c r="B94" s="766"/>
      <c r="C94" s="778"/>
      <c r="D94" s="778"/>
      <c r="E94" s="778"/>
      <c r="F94" s="782"/>
      <c r="G94" s="794"/>
      <c r="H94" s="794"/>
      <c r="I94" s="765" t="s">
        <v>460</v>
      </c>
      <c r="J94" s="782" t="str">
        <f t="shared" si="1"/>
        <v>h</v>
      </c>
      <c r="K94" s="918">
        <f>K73</f>
        <v>8</v>
      </c>
      <c r="L94" s="918">
        <f>L73</f>
        <v>25</v>
      </c>
      <c r="M94" s="918">
        <f>M73</f>
        <v>30</v>
      </c>
      <c r="N94" s="918">
        <f>N73</f>
        <v>30</v>
      </c>
      <c r="O94" s="918">
        <f>O73</f>
        <v>30</v>
      </c>
      <c r="P94" s="918">
        <f>P73</f>
        <v>30</v>
      </c>
      <c r="Q94" s="918">
        <f>Q73</f>
        <v>30</v>
      </c>
      <c r="R94" s="918">
        <f>R73</f>
        <v>30</v>
      </c>
      <c r="S94" s="918">
        <f>S73</f>
        <v>30</v>
      </c>
      <c r="T94" s="918">
        <f>T73</f>
        <v>30</v>
      </c>
      <c r="U94" s="795"/>
      <c r="V94" s="774"/>
      <c r="W94" s="773"/>
      <c r="X94" s="768"/>
    </row>
    <row r="95" spans="1:24" s="765" customFormat="1" outlineLevel="1" x14ac:dyDescent="0.35">
      <c r="A95" s="767"/>
      <c r="B95" s="766"/>
      <c r="C95" s="778"/>
      <c r="D95" s="778"/>
      <c r="E95" s="778"/>
      <c r="F95" s="782"/>
      <c r="G95" s="794"/>
      <c r="H95" s="794"/>
      <c r="I95" s="765" t="s">
        <v>460</v>
      </c>
      <c r="J95" s="782" t="str">
        <f t="shared" si="1"/>
        <v>of</v>
      </c>
      <c r="K95" s="918">
        <f>K76</f>
        <v>8</v>
      </c>
      <c r="L95" s="918">
        <f>L76</f>
        <v>25</v>
      </c>
      <c r="M95" s="918">
        <f>M76</f>
        <v>30</v>
      </c>
      <c r="N95" s="918">
        <f>N76</f>
        <v>30</v>
      </c>
      <c r="O95" s="918">
        <f>O76</f>
        <v>30</v>
      </c>
      <c r="P95" s="918">
        <f>P76</f>
        <v>30</v>
      </c>
      <c r="Q95" s="918">
        <f>Q76</f>
        <v>30</v>
      </c>
      <c r="R95" s="918">
        <f>R76</f>
        <v>30</v>
      </c>
      <c r="S95" s="918">
        <f>S76</f>
        <v>30</v>
      </c>
      <c r="T95" s="918">
        <f>T76</f>
        <v>30</v>
      </c>
      <c r="U95" s="795"/>
      <c r="V95" s="774"/>
      <c r="W95" s="773"/>
      <c r="X95" s="768"/>
    </row>
    <row r="96" spans="1:24" s="765" customFormat="1" outlineLevel="1" x14ac:dyDescent="0.35">
      <c r="A96" s="767"/>
      <c r="B96" s="766"/>
      <c r="C96" s="778"/>
      <c r="D96" s="778"/>
      <c r="E96" s="778"/>
      <c r="F96" s="782"/>
      <c r="G96" s="794"/>
      <c r="H96" s="794"/>
      <c r="I96" s="765" t="s">
        <v>460</v>
      </c>
      <c r="J96" s="782" t="str">
        <f t="shared" si="1"/>
        <v>z</v>
      </c>
      <c r="K96" s="918">
        <f>K77</f>
        <v>8</v>
      </c>
      <c r="L96" s="918">
        <f>L77</f>
        <v>25</v>
      </c>
      <c r="M96" s="918">
        <f>M77</f>
        <v>30</v>
      </c>
      <c r="N96" s="918">
        <f>N77</f>
        <v>30</v>
      </c>
      <c r="O96" s="918">
        <f>O77</f>
        <v>30</v>
      </c>
      <c r="P96" s="918">
        <f>P77</f>
        <v>30</v>
      </c>
      <c r="Q96" s="918">
        <f>Q77</f>
        <v>30</v>
      </c>
      <c r="R96" s="918">
        <f>R77</f>
        <v>30</v>
      </c>
      <c r="S96" s="918">
        <f>S77</f>
        <v>30</v>
      </c>
      <c r="T96" s="918">
        <f>T77</f>
        <v>30</v>
      </c>
      <c r="U96" s="795"/>
      <c r="V96" s="774"/>
      <c r="W96" s="773"/>
      <c r="X96" s="768"/>
    </row>
    <row r="97" spans="1:24" s="765" customFormat="1" outlineLevel="1" x14ac:dyDescent="0.35">
      <c r="A97" s="767"/>
      <c r="B97" s="766"/>
      <c r="C97" s="778"/>
      <c r="D97" s="778"/>
      <c r="E97" s="778"/>
      <c r="F97" s="782"/>
      <c r="G97" s="794"/>
      <c r="H97" s="794"/>
      <c r="I97" s="765" t="s">
        <v>460</v>
      </c>
      <c r="J97" s="782" t="str">
        <f t="shared" si="1"/>
        <v>zd</v>
      </c>
      <c r="K97" s="918">
        <f>K78</f>
        <v>8</v>
      </c>
      <c r="L97" s="918">
        <f>L78</f>
        <v>25</v>
      </c>
      <c r="M97" s="918">
        <f>M78</f>
        <v>30</v>
      </c>
      <c r="N97" s="918">
        <f>N78</f>
        <v>30</v>
      </c>
      <c r="O97" s="918">
        <f>O78</f>
        <v>30</v>
      </c>
      <c r="P97" s="918">
        <f>P78</f>
        <v>30</v>
      </c>
      <c r="Q97" s="918">
        <f>Q78</f>
        <v>30</v>
      </c>
      <c r="R97" s="918">
        <f>R78</f>
        <v>30</v>
      </c>
      <c r="S97" s="918">
        <f>S78</f>
        <v>30</v>
      </c>
      <c r="T97" s="918">
        <f>T78</f>
        <v>30</v>
      </c>
      <c r="U97" s="795"/>
      <c r="V97" s="774"/>
      <c r="W97" s="773"/>
      <c r="X97" s="768"/>
    </row>
    <row r="98" spans="1:24" s="765" customFormat="1" outlineLevel="1" x14ac:dyDescent="0.35">
      <c r="A98" s="767"/>
      <c r="B98" s="766"/>
      <c r="C98" s="778"/>
      <c r="D98" s="778"/>
      <c r="E98" s="778"/>
      <c r="F98" s="782"/>
      <c r="G98" s="794"/>
      <c r="H98" s="794"/>
      <c r="I98" s="765" t="s">
        <v>460</v>
      </c>
      <c r="J98" s="782" t="str">
        <f t="shared" si="1"/>
        <v>r</v>
      </c>
      <c r="K98" s="918">
        <f>K79</f>
        <v>8</v>
      </c>
      <c r="L98" s="918">
        <f>L79</f>
        <v>25</v>
      </c>
      <c r="M98" s="918">
        <f>M79</f>
        <v>30</v>
      </c>
      <c r="N98" s="918">
        <f>N79</f>
        <v>30</v>
      </c>
      <c r="O98" s="918">
        <f>O79</f>
        <v>30</v>
      </c>
      <c r="P98" s="918">
        <f>P79</f>
        <v>30</v>
      </c>
      <c r="Q98" s="918">
        <f>Q79</f>
        <v>30</v>
      </c>
      <c r="R98" s="918">
        <f>R79</f>
        <v>30</v>
      </c>
      <c r="S98" s="918">
        <f>S79</f>
        <v>30</v>
      </c>
      <c r="T98" s="918">
        <f>T79</f>
        <v>30</v>
      </c>
      <c r="U98" s="795"/>
      <c r="V98" s="774"/>
      <c r="W98" s="773"/>
      <c r="X98" s="768"/>
    </row>
    <row r="99" spans="1:24" s="765" customFormat="1" outlineLevel="1" x14ac:dyDescent="0.35">
      <c r="A99" s="767"/>
      <c r="B99" s="766"/>
      <c r="C99" s="778"/>
      <c r="D99" s="778"/>
      <c r="E99" s="778"/>
      <c r="F99" s="782"/>
      <c r="G99" s="794"/>
      <c r="H99" s="794"/>
      <c r="I99" s="765" t="s">
        <v>460</v>
      </c>
      <c r="J99" s="782" t="str">
        <f t="shared" si="1"/>
        <v>rd</v>
      </c>
      <c r="K99" s="918">
        <f>K80</f>
        <v>8</v>
      </c>
      <c r="L99" s="918">
        <f>L80</f>
        <v>25</v>
      </c>
      <c r="M99" s="918">
        <f>M80</f>
        <v>30</v>
      </c>
      <c r="N99" s="918">
        <f>N80</f>
        <v>30</v>
      </c>
      <c r="O99" s="918">
        <f>O80</f>
        <v>30</v>
      </c>
      <c r="P99" s="918">
        <f>P80</f>
        <v>30</v>
      </c>
      <c r="Q99" s="918">
        <f>Q80</f>
        <v>30</v>
      </c>
      <c r="R99" s="918">
        <f>R80</f>
        <v>30</v>
      </c>
      <c r="S99" s="918">
        <f>S80</f>
        <v>30</v>
      </c>
      <c r="T99" s="918">
        <f>T80</f>
        <v>30</v>
      </c>
      <c r="U99" s="795"/>
      <c r="V99" s="774"/>
      <c r="W99" s="773"/>
      <c r="X99" s="768"/>
    </row>
    <row r="100" spans="1:24" s="765" customFormat="1" outlineLevel="1" x14ac:dyDescent="0.35">
      <c r="A100" s="767"/>
      <c r="B100" s="766"/>
      <c r="C100" s="778"/>
      <c r="D100" s="778"/>
      <c r="E100" s="778"/>
      <c r="F100" s="782"/>
      <c r="G100" s="794"/>
      <c r="H100" s="794"/>
      <c r="I100" s="765" t="s">
        <v>460</v>
      </c>
      <c r="J100" s="782" t="str">
        <f t="shared" si="1"/>
        <v>l</v>
      </c>
      <c r="K100" s="918">
        <f>K81</f>
        <v>8</v>
      </c>
      <c r="L100" s="918">
        <f>L81</f>
        <v>25</v>
      </c>
      <c r="M100" s="918">
        <f>M81</f>
        <v>30</v>
      </c>
      <c r="N100" s="918">
        <f>N81</f>
        <v>30</v>
      </c>
      <c r="O100" s="918">
        <f>O81</f>
        <v>30</v>
      </c>
      <c r="P100" s="918">
        <f>P81</f>
        <v>30</v>
      </c>
      <c r="Q100" s="918">
        <f>Q81</f>
        <v>30</v>
      </c>
      <c r="R100" s="918">
        <f>R81</f>
        <v>30</v>
      </c>
      <c r="S100" s="918">
        <f>S81</f>
        <v>30</v>
      </c>
      <c r="T100" s="918">
        <f>T81</f>
        <v>30</v>
      </c>
      <c r="U100" s="795"/>
      <c r="V100" s="774"/>
      <c r="W100" s="773"/>
      <c r="X100" s="768"/>
    </row>
    <row r="101" spans="1:24" s="765" customFormat="1" outlineLevel="1" x14ac:dyDescent="0.35">
      <c r="A101" s="767"/>
      <c r="B101" s="766"/>
      <c r="C101" s="778"/>
      <c r="D101" s="778"/>
      <c r="E101" s="778"/>
      <c r="F101" s="782"/>
      <c r="G101" s="794"/>
      <c r="H101" s="794"/>
      <c r="I101" s="765" t="s">
        <v>460</v>
      </c>
      <c r="J101" s="782" t="str">
        <f t="shared" si="1"/>
        <v>f</v>
      </c>
      <c r="K101" s="918">
        <f>K82</f>
        <v>8</v>
      </c>
      <c r="L101" s="918">
        <f>L82</f>
        <v>25</v>
      </c>
      <c r="M101" s="918">
        <f>M82</f>
        <v>30</v>
      </c>
      <c r="N101" s="918">
        <f>N82</f>
        <v>30</v>
      </c>
      <c r="O101" s="918">
        <f>O82</f>
        <v>30</v>
      </c>
      <c r="P101" s="918">
        <f>P82</f>
        <v>30</v>
      </c>
      <c r="Q101" s="918">
        <f>Q82</f>
        <v>30</v>
      </c>
      <c r="R101" s="918">
        <f>R82</f>
        <v>30</v>
      </c>
      <c r="S101" s="918">
        <f>S82</f>
        <v>30</v>
      </c>
      <c r="T101" s="918">
        <f>T82</f>
        <v>30</v>
      </c>
      <c r="U101" s="795"/>
      <c r="V101" s="774"/>
      <c r="W101" s="773"/>
      <c r="X101" s="768"/>
    </row>
    <row r="102" spans="1:24" s="765" customFormat="1" outlineLevel="1" x14ac:dyDescent="0.35">
      <c r="A102" s="767"/>
      <c r="B102" s="766"/>
      <c r="C102" s="778"/>
      <c r="D102" s="778"/>
      <c r="E102" s="778"/>
      <c r="F102" s="782"/>
      <c r="G102" s="794"/>
      <c r="H102" s="794"/>
      <c r="I102" s="765" t="s">
        <v>460</v>
      </c>
      <c r="J102" s="782" t="str">
        <f t="shared" si="1"/>
        <v>i</v>
      </c>
      <c r="K102" s="918">
        <f>K83</f>
        <v>8</v>
      </c>
      <c r="L102" s="918">
        <f>L83</f>
        <v>25</v>
      </c>
      <c r="M102" s="918">
        <f>M83</f>
        <v>30</v>
      </c>
      <c r="N102" s="918">
        <f>N83</f>
        <v>30</v>
      </c>
      <c r="O102" s="918">
        <f>O83</f>
        <v>30</v>
      </c>
      <c r="P102" s="918">
        <f>P83</f>
        <v>30</v>
      </c>
      <c r="Q102" s="918">
        <f>Q83</f>
        <v>30</v>
      </c>
      <c r="R102" s="918">
        <f>R83</f>
        <v>30</v>
      </c>
      <c r="S102" s="918">
        <f>S83</f>
        <v>30</v>
      </c>
      <c r="T102" s="918">
        <f>T83</f>
        <v>30</v>
      </c>
      <c r="U102" s="795"/>
      <c r="V102" s="774"/>
      <c r="W102" s="773"/>
      <c r="X102" s="768"/>
    </row>
    <row r="103" spans="1:24" s="765" customFormat="1" outlineLevel="1" x14ac:dyDescent="0.35">
      <c r="A103" s="767"/>
      <c r="B103" s="766"/>
      <c r="C103" s="778"/>
      <c r="D103" s="778"/>
      <c r="E103" s="778"/>
      <c r="F103" s="782"/>
      <c r="G103" s="794"/>
      <c r="H103" s="794"/>
      <c r="I103" s="765" t="s">
        <v>460</v>
      </c>
      <c r="J103" s="782" t="str">
        <f t="shared" si="1"/>
        <v>k</v>
      </c>
      <c r="K103" s="918">
        <f>K84</f>
        <v>8</v>
      </c>
      <c r="L103" s="918">
        <f>L84</f>
        <v>25</v>
      </c>
      <c r="M103" s="918">
        <f>M84</f>
        <v>30</v>
      </c>
      <c r="N103" s="918">
        <f>N84</f>
        <v>30</v>
      </c>
      <c r="O103" s="918">
        <f>O84</f>
        <v>30</v>
      </c>
      <c r="P103" s="918">
        <f>P84</f>
        <v>30</v>
      </c>
      <c r="Q103" s="918">
        <f>Q84</f>
        <v>30</v>
      </c>
      <c r="R103" s="918">
        <f>R84</f>
        <v>30</v>
      </c>
      <c r="S103" s="918">
        <f>S84</f>
        <v>30</v>
      </c>
      <c r="T103" s="918">
        <f>T84</f>
        <v>30</v>
      </c>
      <c r="U103" s="795"/>
      <c r="V103" s="774"/>
      <c r="W103" s="773"/>
      <c r="X103" s="768"/>
    </row>
    <row r="104" spans="1:24" s="765" customFormat="1" outlineLevel="1" x14ac:dyDescent="0.35">
      <c r="A104" s="767"/>
      <c r="B104" s="766"/>
      <c r="C104" s="778"/>
      <c r="D104" s="778"/>
      <c r="E104" s="778"/>
      <c r="F104" s="782"/>
      <c r="G104" s="794"/>
      <c r="H104" s="794"/>
      <c r="I104" s="765" t="s">
        <v>460</v>
      </c>
      <c r="J104" s="782" t="str">
        <f t="shared" si="1"/>
        <v>v</v>
      </c>
      <c r="K104" s="918">
        <f>K87</f>
        <v>8</v>
      </c>
      <c r="L104" s="918">
        <f>L87</f>
        <v>25</v>
      </c>
      <c r="M104" s="918">
        <f>M87</f>
        <v>30</v>
      </c>
      <c r="N104" s="918">
        <f>N87</f>
        <v>30</v>
      </c>
      <c r="O104" s="918">
        <f>O87</f>
        <v>30</v>
      </c>
      <c r="P104" s="918">
        <f>P87</f>
        <v>30</v>
      </c>
      <c r="Q104" s="918">
        <f>Q87</f>
        <v>30</v>
      </c>
      <c r="R104" s="918">
        <f>R87</f>
        <v>30</v>
      </c>
      <c r="S104" s="918">
        <f>S87</f>
        <v>30</v>
      </c>
      <c r="T104" s="918">
        <f>T87</f>
        <v>30</v>
      </c>
      <c r="U104" s="795"/>
      <c r="V104" s="774"/>
      <c r="W104" s="773"/>
      <c r="X104" s="768"/>
    </row>
    <row r="105" spans="1:24" s="765" customFormat="1" outlineLevel="1" x14ac:dyDescent="0.35">
      <c r="A105" s="767"/>
      <c r="B105" s="766"/>
      <c r="C105" s="778"/>
      <c r="D105" s="778"/>
      <c r="E105" s="778"/>
      <c r="F105" s="782"/>
      <c r="G105" s="782"/>
      <c r="H105" s="782"/>
      <c r="I105" s="765" t="s">
        <v>899</v>
      </c>
      <c r="J105" s="782" t="str">
        <f t="shared" si="1"/>
        <v>w</v>
      </c>
      <c r="K105" s="918">
        <f>K88</f>
        <v>8</v>
      </c>
      <c r="L105" s="918">
        <f>L88</f>
        <v>25</v>
      </c>
      <c r="M105" s="918">
        <f>M88</f>
        <v>30</v>
      </c>
      <c r="N105" s="918">
        <f>N88</f>
        <v>30</v>
      </c>
      <c r="O105" s="918">
        <f>O88</f>
        <v>30</v>
      </c>
      <c r="P105" s="918">
        <f>P88</f>
        <v>30</v>
      </c>
      <c r="Q105" s="918">
        <f>Q88</f>
        <v>30</v>
      </c>
      <c r="R105" s="918">
        <f>R88</f>
        <v>30</v>
      </c>
      <c r="S105" s="918">
        <f>S88</f>
        <v>30</v>
      </c>
      <c r="T105" s="918">
        <f>T88</f>
        <v>30</v>
      </c>
      <c r="U105" s="801"/>
      <c r="V105" s="774"/>
      <c r="W105" s="773"/>
      <c r="X105" s="768"/>
    </row>
    <row r="106" spans="1:24" s="765" customFormat="1" outlineLevel="1" x14ac:dyDescent="0.35">
      <c r="A106" s="767"/>
      <c r="B106" s="766"/>
      <c r="C106" s="778"/>
      <c r="D106" s="778"/>
      <c r="E106" s="778"/>
      <c r="F106" s="782"/>
      <c r="G106" s="794"/>
      <c r="H106" s="794"/>
      <c r="I106" s="765" t="s">
        <v>899</v>
      </c>
      <c r="J106" s="782" t="str">
        <f t="shared" si="1"/>
        <v>wd</v>
      </c>
      <c r="K106" s="918">
        <f t="shared" ref="K106:T106" si="2">K94</f>
        <v>8</v>
      </c>
      <c r="L106" s="918">
        <f t="shared" si="2"/>
        <v>25</v>
      </c>
      <c r="M106" s="918">
        <f t="shared" si="2"/>
        <v>30</v>
      </c>
      <c r="N106" s="918">
        <f t="shared" si="2"/>
        <v>30</v>
      </c>
      <c r="O106" s="918">
        <f t="shared" si="2"/>
        <v>30</v>
      </c>
      <c r="P106" s="918">
        <f t="shared" si="2"/>
        <v>30</v>
      </c>
      <c r="Q106" s="918">
        <f t="shared" si="2"/>
        <v>30</v>
      </c>
      <c r="R106" s="918">
        <f t="shared" si="2"/>
        <v>30</v>
      </c>
      <c r="S106" s="918">
        <f t="shared" si="2"/>
        <v>30</v>
      </c>
      <c r="T106" s="918">
        <f t="shared" si="2"/>
        <v>30</v>
      </c>
      <c r="U106" s="795"/>
      <c r="V106" s="774"/>
      <c r="W106" s="773"/>
      <c r="X106" s="768"/>
    </row>
    <row r="107" spans="1:24" s="765" customFormat="1" outlineLevel="1" x14ac:dyDescent="0.35">
      <c r="A107" s="767"/>
      <c r="B107" s="766"/>
      <c r="C107" s="778"/>
      <c r="D107" s="778"/>
      <c r="E107" s="778"/>
      <c r="F107" s="782"/>
      <c r="G107" s="794"/>
      <c r="H107" s="794"/>
      <c r="I107" s="765" t="s">
        <v>899</v>
      </c>
      <c r="J107" s="782" t="str">
        <f t="shared" si="1"/>
        <v>b</v>
      </c>
      <c r="K107" s="918">
        <f>K90</f>
        <v>8</v>
      </c>
      <c r="L107" s="918">
        <f>L90</f>
        <v>25</v>
      </c>
      <c r="M107" s="918">
        <f>M90</f>
        <v>30</v>
      </c>
      <c r="N107" s="918">
        <f>N90</f>
        <v>30</v>
      </c>
      <c r="O107" s="918">
        <f>O90</f>
        <v>30</v>
      </c>
      <c r="P107" s="918">
        <f>P90</f>
        <v>30</v>
      </c>
      <c r="Q107" s="918">
        <f>Q90</f>
        <v>30</v>
      </c>
      <c r="R107" s="918">
        <f>R90</f>
        <v>30</v>
      </c>
      <c r="S107" s="918">
        <f>S90</f>
        <v>30</v>
      </c>
      <c r="T107" s="918">
        <f>T90</f>
        <v>30</v>
      </c>
      <c r="U107" s="795"/>
      <c r="V107" s="774"/>
      <c r="W107" s="773"/>
      <c r="X107" s="768"/>
    </row>
    <row r="108" spans="1:24" s="765" customFormat="1" outlineLevel="1" x14ac:dyDescent="0.35">
      <c r="A108" s="767"/>
      <c r="B108" s="766"/>
      <c r="C108" s="778"/>
      <c r="D108" s="778"/>
      <c r="E108" s="778"/>
      <c r="F108" s="782"/>
      <c r="G108" s="794"/>
      <c r="H108" s="794"/>
      <c r="I108" s="765" t="s">
        <v>899</v>
      </c>
      <c r="J108" s="782" t="str">
        <f t="shared" si="1"/>
        <v>bd</v>
      </c>
      <c r="K108" s="918">
        <f>K91</f>
        <v>8</v>
      </c>
      <c r="L108" s="918">
        <f>L91</f>
        <v>25</v>
      </c>
      <c r="M108" s="918">
        <f>M91</f>
        <v>30</v>
      </c>
      <c r="N108" s="918">
        <f>N91</f>
        <v>30</v>
      </c>
      <c r="O108" s="918">
        <f>O91</f>
        <v>30</v>
      </c>
      <c r="P108" s="918">
        <f>P91</f>
        <v>30</v>
      </c>
      <c r="Q108" s="918">
        <f>Q91</f>
        <v>30</v>
      </c>
      <c r="R108" s="918">
        <f>R91</f>
        <v>30</v>
      </c>
      <c r="S108" s="918">
        <f>S91</f>
        <v>30</v>
      </c>
      <c r="T108" s="918">
        <f>T91</f>
        <v>30</v>
      </c>
      <c r="U108" s="795"/>
      <c r="V108" s="774"/>
      <c r="W108" s="773"/>
      <c r="X108" s="768"/>
    </row>
    <row r="109" spans="1:24" s="765" customFormat="1" outlineLevel="1" x14ac:dyDescent="0.35">
      <c r="A109" s="767"/>
      <c r="B109" s="766"/>
      <c r="C109" s="778"/>
      <c r="D109" s="778"/>
      <c r="E109" s="778"/>
      <c r="F109" s="782"/>
      <c r="G109" s="794"/>
      <c r="H109" s="794"/>
      <c r="I109" s="765" t="s">
        <v>899</v>
      </c>
      <c r="J109" s="782" t="str">
        <f t="shared" si="1"/>
        <v>o</v>
      </c>
      <c r="K109" s="918">
        <f>K92</f>
        <v>8</v>
      </c>
      <c r="L109" s="918">
        <f>L92</f>
        <v>25</v>
      </c>
      <c r="M109" s="918">
        <f>M92</f>
        <v>30</v>
      </c>
      <c r="N109" s="918">
        <f>N92</f>
        <v>30</v>
      </c>
      <c r="O109" s="918">
        <f>O92</f>
        <v>30</v>
      </c>
      <c r="P109" s="918">
        <f>P92</f>
        <v>30</v>
      </c>
      <c r="Q109" s="918">
        <f>Q92</f>
        <v>30</v>
      </c>
      <c r="R109" s="918">
        <f>R92</f>
        <v>30</v>
      </c>
      <c r="S109" s="918">
        <f>S92</f>
        <v>30</v>
      </c>
      <c r="T109" s="918">
        <f>T92</f>
        <v>30</v>
      </c>
      <c r="U109" s="795"/>
      <c r="V109" s="774"/>
      <c r="W109" s="773"/>
      <c r="X109" s="768"/>
    </row>
    <row r="110" spans="1:24" s="765" customFormat="1" outlineLevel="1" x14ac:dyDescent="0.35">
      <c r="A110" s="767"/>
      <c r="B110" s="766"/>
      <c r="C110" s="778"/>
      <c r="D110" s="778"/>
      <c r="E110" s="778"/>
      <c r="F110" s="782"/>
      <c r="G110" s="794"/>
      <c r="H110" s="794"/>
      <c r="I110" s="765" t="s">
        <v>899</v>
      </c>
      <c r="J110" s="782" t="str">
        <f t="shared" si="1"/>
        <v>od</v>
      </c>
      <c r="K110" s="918">
        <f>K93</f>
        <v>8</v>
      </c>
      <c r="L110" s="918">
        <f>L93</f>
        <v>25</v>
      </c>
      <c r="M110" s="918">
        <f>M93</f>
        <v>30</v>
      </c>
      <c r="N110" s="918">
        <f>N93</f>
        <v>30</v>
      </c>
      <c r="O110" s="918">
        <f>O93</f>
        <v>30</v>
      </c>
      <c r="P110" s="918">
        <f>P93</f>
        <v>30</v>
      </c>
      <c r="Q110" s="918">
        <f>Q93</f>
        <v>30</v>
      </c>
      <c r="R110" s="918">
        <f>R93</f>
        <v>30</v>
      </c>
      <c r="S110" s="918">
        <f>S93</f>
        <v>30</v>
      </c>
      <c r="T110" s="918">
        <f>T93</f>
        <v>30</v>
      </c>
      <c r="U110" s="795"/>
      <c r="V110" s="774"/>
      <c r="W110" s="773"/>
      <c r="X110" s="768"/>
    </row>
    <row r="111" spans="1:24" s="765" customFormat="1" outlineLevel="1" x14ac:dyDescent="0.35">
      <c r="A111" s="767"/>
      <c r="B111" s="766"/>
      <c r="C111" s="778"/>
      <c r="D111" s="778"/>
      <c r="E111" s="778"/>
      <c r="F111" s="782"/>
      <c r="G111" s="794"/>
      <c r="H111" s="794"/>
      <c r="I111" s="765" t="s">
        <v>899</v>
      </c>
      <c r="J111" s="782" t="str">
        <f t="shared" si="1"/>
        <v>h</v>
      </c>
      <c r="K111" s="918">
        <f>K94</f>
        <v>8</v>
      </c>
      <c r="L111" s="918">
        <f>L94</f>
        <v>25</v>
      </c>
      <c r="M111" s="918">
        <f>M94</f>
        <v>30</v>
      </c>
      <c r="N111" s="918">
        <f>N94</f>
        <v>30</v>
      </c>
      <c r="O111" s="918">
        <f>O94</f>
        <v>30</v>
      </c>
      <c r="P111" s="918">
        <f>P94</f>
        <v>30</v>
      </c>
      <c r="Q111" s="918">
        <f>Q94</f>
        <v>30</v>
      </c>
      <c r="R111" s="918">
        <f>R94</f>
        <v>30</v>
      </c>
      <c r="S111" s="918">
        <f>S94</f>
        <v>30</v>
      </c>
      <c r="T111" s="918">
        <f>T94</f>
        <v>30</v>
      </c>
      <c r="U111" s="795"/>
      <c r="V111" s="774"/>
      <c r="W111" s="773"/>
      <c r="X111" s="768"/>
    </row>
    <row r="112" spans="1:24" s="765" customFormat="1" outlineLevel="1" x14ac:dyDescent="0.35">
      <c r="A112" s="767"/>
      <c r="B112" s="766"/>
      <c r="C112" s="778"/>
      <c r="D112" s="778"/>
      <c r="E112" s="778"/>
      <c r="F112" s="782"/>
      <c r="G112" s="794"/>
      <c r="H112" s="794"/>
      <c r="I112" s="765" t="s">
        <v>899</v>
      </c>
      <c r="J112" s="782" t="str">
        <f t="shared" si="1"/>
        <v>of</v>
      </c>
      <c r="K112" s="918">
        <f>K95</f>
        <v>8</v>
      </c>
      <c r="L112" s="918">
        <f>L95</f>
        <v>25</v>
      </c>
      <c r="M112" s="918">
        <f>M95</f>
        <v>30</v>
      </c>
      <c r="N112" s="918">
        <f>N95</f>
        <v>30</v>
      </c>
      <c r="O112" s="918">
        <f>O95</f>
        <v>30</v>
      </c>
      <c r="P112" s="918">
        <f>P95</f>
        <v>30</v>
      </c>
      <c r="Q112" s="918">
        <f>Q95</f>
        <v>30</v>
      </c>
      <c r="R112" s="918">
        <f>R95</f>
        <v>30</v>
      </c>
      <c r="S112" s="918">
        <f>S95</f>
        <v>30</v>
      </c>
      <c r="T112" s="918">
        <f>T95</f>
        <v>30</v>
      </c>
      <c r="U112" s="795"/>
      <c r="V112" s="774"/>
      <c r="W112" s="773"/>
      <c r="X112" s="768"/>
    </row>
    <row r="113" spans="1:24" s="765" customFormat="1" outlineLevel="1" x14ac:dyDescent="0.35">
      <c r="A113" s="767"/>
      <c r="B113" s="766"/>
      <c r="C113" s="778"/>
      <c r="D113" s="778"/>
      <c r="E113" s="778"/>
      <c r="F113" s="782"/>
      <c r="G113" s="794"/>
      <c r="H113" s="794"/>
      <c r="I113" s="765" t="s">
        <v>899</v>
      </c>
      <c r="J113" s="782" t="str">
        <f t="shared" si="1"/>
        <v>z</v>
      </c>
      <c r="K113" s="918">
        <f>K96</f>
        <v>8</v>
      </c>
      <c r="L113" s="918">
        <f>L96</f>
        <v>25</v>
      </c>
      <c r="M113" s="918">
        <f>M96</f>
        <v>30</v>
      </c>
      <c r="N113" s="918">
        <f>N96</f>
        <v>30</v>
      </c>
      <c r="O113" s="918">
        <f>O96</f>
        <v>30</v>
      </c>
      <c r="P113" s="918">
        <f>P96</f>
        <v>30</v>
      </c>
      <c r="Q113" s="918">
        <f>Q96</f>
        <v>30</v>
      </c>
      <c r="R113" s="918">
        <f>R96</f>
        <v>30</v>
      </c>
      <c r="S113" s="918">
        <f>S96</f>
        <v>30</v>
      </c>
      <c r="T113" s="918">
        <f>T96</f>
        <v>30</v>
      </c>
      <c r="U113" s="795"/>
      <c r="V113" s="774"/>
      <c r="W113" s="773"/>
      <c r="X113" s="768"/>
    </row>
    <row r="114" spans="1:24" s="765" customFormat="1" outlineLevel="1" x14ac:dyDescent="0.35">
      <c r="A114" s="767"/>
      <c r="B114" s="766"/>
      <c r="C114" s="778"/>
      <c r="D114" s="778"/>
      <c r="E114" s="778"/>
      <c r="F114" s="782"/>
      <c r="G114" s="794"/>
      <c r="H114" s="794"/>
      <c r="I114" s="765" t="s">
        <v>899</v>
      </c>
      <c r="J114" s="782" t="str">
        <f t="shared" si="1"/>
        <v>zd</v>
      </c>
      <c r="K114" s="918">
        <f>K97</f>
        <v>8</v>
      </c>
      <c r="L114" s="918">
        <f>L97</f>
        <v>25</v>
      </c>
      <c r="M114" s="918">
        <f>M97</f>
        <v>30</v>
      </c>
      <c r="N114" s="918">
        <f>N97</f>
        <v>30</v>
      </c>
      <c r="O114" s="918">
        <f>O97</f>
        <v>30</v>
      </c>
      <c r="P114" s="918">
        <f>P97</f>
        <v>30</v>
      </c>
      <c r="Q114" s="918">
        <f>Q97</f>
        <v>30</v>
      </c>
      <c r="R114" s="918">
        <f>R97</f>
        <v>30</v>
      </c>
      <c r="S114" s="918">
        <f>S97</f>
        <v>30</v>
      </c>
      <c r="T114" s="918">
        <f>T97</f>
        <v>30</v>
      </c>
      <c r="U114" s="795"/>
      <c r="V114" s="774"/>
      <c r="W114" s="773"/>
      <c r="X114" s="768"/>
    </row>
    <row r="115" spans="1:24" s="765" customFormat="1" outlineLevel="1" x14ac:dyDescent="0.35">
      <c r="A115" s="767"/>
      <c r="B115" s="766"/>
      <c r="C115" s="778"/>
      <c r="D115" s="778"/>
      <c r="E115" s="778"/>
      <c r="F115" s="782"/>
      <c r="G115" s="794"/>
      <c r="H115" s="794"/>
      <c r="I115" s="765" t="s">
        <v>899</v>
      </c>
      <c r="J115" s="782" t="str">
        <f t="shared" si="1"/>
        <v>r</v>
      </c>
      <c r="K115" s="918">
        <f>K98</f>
        <v>8</v>
      </c>
      <c r="L115" s="918">
        <f>L98</f>
        <v>25</v>
      </c>
      <c r="M115" s="918">
        <f>M98</f>
        <v>30</v>
      </c>
      <c r="N115" s="918">
        <f>N98</f>
        <v>30</v>
      </c>
      <c r="O115" s="918">
        <f>O98</f>
        <v>30</v>
      </c>
      <c r="P115" s="918">
        <f>P98</f>
        <v>30</v>
      </c>
      <c r="Q115" s="918">
        <f>Q98</f>
        <v>30</v>
      </c>
      <c r="R115" s="918">
        <f>R98</f>
        <v>30</v>
      </c>
      <c r="S115" s="918">
        <f>S98</f>
        <v>30</v>
      </c>
      <c r="T115" s="918">
        <f>T98</f>
        <v>30</v>
      </c>
      <c r="U115" s="795"/>
      <c r="V115" s="774"/>
      <c r="W115" s="773"/>
      <c r="X115" s="768"/>
    </row>
    <row r="116" spans="1:24" s="765" customFormat="1" outlineLevel="1" x14ac:dyDescent="0.35">
      <c r="A116" s="767"/>
      <c r="B116" s="766"/>
      <c r="C116" s="778"/>
      <c r="D116" s="778"/>
      <c r="E116" s="778"/>
      <c r="F116" s="782"/>
      <c r="G116" s="794"/>
      <c r="H116" s="794"/>
      <c r="I116" s="765" t="s">
        <v>899</v>
      </c>
      <c r="J116" s="782" t="str">
        <f t="shared" si="1"/>
        <v>rd</v>
      </c>
      <c r="K116" s="918">
        <f>K99</f>
        <v>8</v>
      </c>
      <c r="L116" s="918">
        <f>L99</f>
        <v>25</v>
      </c>
      <c r="M116" s="918">
        <f>M99</f>
        <v>30</v>
      </c>
      <c r="N116" s="918">
        <f>N99</f>
        <v>30</v>
      </c>
      <c r="O116" s="918">
        <f>O99</f>
        <v>30</v>
      </c>
      <c r="P116" s="918">
        <f>P99</f>
        <v>30</v>
      </c>
      <c r="Q116" s="918">
        <f>Q99</f>
        <v>30</v>
      </c>
      <c r="R116" s="918">
        <f>R99</f>
        <v>30</v>
      </c>
      <c r="S116" s="918">
        <f>S99</f>
        <v>30</v>
      </c>
      <c r="T116" s="918">
        <f>T99</f>
        <v>30</v>
      </c>
      <c r="U116" s="795"/>
      <c r="V116" s="774"/>
      <c r="W116" s="773"/>
      <c r="X116" s="768"/>
    </row>
    <row r="117" spans="1:24" s="765" customFormat="1" outlineLevel="1" x14ac:dyDescent="0.35">
      <c r="A117" s="767"/>
      <c r="B117" s="766"/>
      <c r="C117" s="778"/>
      <c r="D117" s="778"/>
      <c r="E117" s="778"/>
      <c r="F117" s="782"/>
      <c r="G117" s="794"/>
      <c r="H117" s="794"/>
      <c r="I117" s="765" t="s">
        <v>899</v>
      </c>
      <c r="J117" s="782" t="str">
        <f t="shared" si="1"/>
        <v>l</v>
      </c>
      <c r="K117" s="918">
        <f>K100</f>
        <v>8</v>
      </c>
      <c r="L117" s="918">
        <f>L100</f>
        <v>25</v>
      </c>
      <c r="M117" s="918">
        <f>M100</f>
        <v>30</v>
      </c>
      <c r="N117" s="918">
        <f>N100</f>
        <v>30</v>
      </c>
      <c r="O117" s="918">
        <f>O100</f>
        <v>30</v>
      </c>
      <c r="P117" s="918">
        <f>P100</f>
        <v>30</v>
      </c>
      <c r="Q117" s="918">
        <f>Q100</f>
        <v>30</v>
      </c>
      <c r="R117" s="918">
        <f>R100</f>
        <v>30</v>
      </c>
      <c r="S117" s="918">
        <f>S100</f>
        <v>30</v>
      </c>
      <c r="T117" s="918">
        <f>T100</f>
        <v>30</v>
      </c>
      <c r="U117" s="795"/>
      <c r="V117" s="774"/>
      <c r="W117" s="773"/>
      <c r="X117" s="768"/>
    </row>
    <row r="118" spans="1:24" s="765" customFormat="1" outlineLevel="1" x14ac:dyDescent="0.35">
      <c r="A118" s="767"/>
      <c r="B118" s="766"/>
      <c r="C118" s="778"/>
      <c r="D118" s="778"/>
      <c r="E118" s="778"/>
      <c r="F118" s="782"/>
      <c r="G118" s="794"/>
      <c r="H118" s="794"/>
      <c r="I118" s="765" t="s">
        <v>899</v>
      </c>
      <c r="J118" s="782" t="str">
        <f t="shared" si="1"/>
        <v>f</v>
      </c>
      <c r="K118" s="918">
        <f>K101</f>
        <v>8</v>
      </c>
      <c r="L118" s="918">
        <f t="shared" ref="L118:T118" si="3">L101</f>
        <v>25</v>
      </c>
      <c r="M118" s="918">
        <f t="shared" si="3"/>
        <v>30</v>
      </c>
      <c r="N118" s="918">
        <f t="shared" si="3"/>
        <v>30</v>
      </c>
      <c r="O118" s="918">
        <f t="shared" si="3"/>
        <v>30</v>
      </c>
      <c r="P118" s="918">
        <f t="shared" si="3"/>
        <v>30</v>
      </c>
      <c r="Q118" s="918">
        <f t="shared" si="3"/>
        <v>30</v>
      </c>
      <c r="R118" s="918">
        <f t="shared" si="3"/>
        <v>30</v>
      </c>
      <c r="S118" s="918">
        <f t="shared" si="3"/>
        <v>30</v>
      </c>
      <c r="T118" s="918">
        <f t="shared" si="3"/>
        <v>30</v>
      </c>
      <c r="U118" s="795"/>
      <c r="V118" s="774"/>
      <c r="W118" s="773"/>
      <c r="X118" s="768"/>
    </row>
    <row r="119" spans="1:24" s="765" customFormat="1" outlineLevel="1" x14ac:dyDescent="0.35">
      <c r="A119" s="767"/>
      <c r="B119" s="766"/>
      <c r="C119" s="778"/>
      <c r="D119" s="778"/>
      <c r="E119" s="778"/>
      <c r="F119" s="782"/>
      <c r="G119" s="794"/>
      <c r="H119" s="794"/>
      <c r="I119" s="765" t="s">
        <v>899</v>
      </c>
      <c r="J119" s="782" t="str">
        <f t="shared" si="1"/>
        <v>i</v>
      </c>
      <c r="K119" s="918">
        <f t="shared" ref="K119:T119" si="4">K102</f>
        <v>8</v>
      </c>
      <c r="L119" s="918">
        <f t="shared" si="4"/>
        <v>25</v>
      </c>
      <c r="M119" s="918">
        <f t="shared" si="4"/>
        <v>30</v>
      </c>
      <c r="N119" s="918">
        <f t="shared" si="4"/>
        <v>30</v>
      </c>
      <c r="O119" s="918">
        <f t="shared" si="4"/>
        <v>30</v>
      </c>
      <c r="P119" s="918">
        <f t="shared" si="4"/>
        <v>30</v>
      </c>
      <c r="Q119" s="918">
        <f t="shared" si="4"/>
        <v>30</v>
      </c>
      <c r="R119" s="918">
        <f t="shared" si="4"/>
        <v>30</v>
      </c>
      <c r="S119" s="918">
        <f t="shared" si="4"/>
        <v>30</v>
      </c>
      <c r="T119" s="918">
        <f t="shared" si="4"/>
        <v>30</v>
      </c>
      <c r="U119" s="795"/>
      <c r="V119" s="774"/>
      <c r="W119" s="773"/>
      <c r="X119" s="768"/>
    </row>
    <row r="120" spans="1:24" s="765" customFormat="1" outlineLevel="1" x14ac:dyDescent="0.35">
      <c r="A120" s="767"/>
      <c r="B120" s="766"/>
      <c r="C120" s="778"/>
      <c r="D120" s="778"/>
      <c r="E120" s="778"/>
      <c r="F120" s="782"/>
      <c r="G120" s="794"/>
      <c r="H120" s="794"/>
      <c r="I120" s="765" t="s">
        <v>899</v>
      </c>
      <c r="J120" s="782" t="str">
        <f t="shared" si="1"/>
        <v>k</v>
      </c>
      <c r="K120" s="918">
        <f t="shared" ref="K120:T120" si="5">K103</f>
        <v>8</v>
      </c>
      <c r="L120" s="918">
        <f t="shared" si="5"/>
        <v>25</v>
      </c>
      <c r="M120" s="918">
        <f t="shared" si="5"/>
        <v>30</v>
      </c>
      <c r="N120" s="918">
        <f t="shared" si="5"/>
        <v>30</v>
      </c>
      <c r="O120" s="918">
        <f t="shared" si="5"/>
        <v>30</v>
      </c>
      <c r="P120" s="918">
        <f t="shared" si="5"/>
        <v>30</v>
      </c>
      <c r="Q120" s="918">
        <f t="shared" si="5"/>
        <v>30</v>
      </c>
      <c r="R120" s="918">
        <f t="shared" si="5"/>
        <v>30</v>
      </c>
      <c r="S120" s="918">
        <f t="shared" si="5"/>
        <v>30</v>
      </c>
      <c r="T120" s="918">
        <f t="shared" si="5"/>
        <v>30</v>
      </c>
      <c r="U120" s="795"/>
      <c r="V120" s="774"/>
      <c r="W120" s="773"/>
      <c r="X120" s="768"/>
    </row>
    <row r="121" spans="1:24" s="765" customFormat="1" outlineLevel="1" x14ac:dyDescent="0.35">
      <c r="A121" s="767"/>
      <c r="B121" s="766"/>
      <c r="C121" s="778"/>
      <c r="D121" s="778"/>
      <c r="E121" s="778"/>
      <c r="F121" s="782"/>
      <c r="G121" s="794"/>
      <c r="H121" s="794"/>
      <c r="I121" s="765" t="s">
        <v>899</v>
      </c>
      <c r="J121" s="782" t="str">
        <f t="shared" si="1"/>
        <v>v</v>
      </c>
      <c r="K121" s="918">
        <f t="shared" ref="K121:T121" si="6">K104</f>
        <v>8</v>
      </c>
      <c r="L121" s="918">
        <f t="shared" si="6"/>
        <v>25</v>
      </c>
      <c r="M121" s="918">
        <f t="shared" si="6"/>
        <v>30</v>
      </c>
      <c r="N121" s="918">
        <f t="shared" si="6"/>
        <v>30</v>
      </c>
      <c r="O121" s="918">
        <f t="shared" si="6"/>
        <v>30</v>
      </c>
      <c r="P121" s="918">
        <f t="shared" si="6"/>
        <v>30</v>
      </c>
      <c r="Q121" s="918">
        <f t="shared" si="6"/>
        <v>30</v>
      </c>
      <c r="R121" s="918">
        <f t="shared" si="6"/>
        <v>30</v>
      </c>
      <c r="S121" s="918">
        <f t="shared" si="6"/>
        <v>30</v>
      </c>
      <c r="T121" s="918">
        <f t="shared" si="6"/>
        <v>30</v>
      </c>
      <c r="U121" s="795"/>
      <c r="V121" s="774"/>
      <c r="W121" s="773"/>
      <c r="X121" s="768"/>
    </row>
    <row r="122" spans="1:24" s="765" customFormat="1" outlineLevel="1" x14ac:dyDescent="0.35">
      <c r="A122" s="767"/>
      <c r="B122" s="766"/>
      <c r="C122" s="778"/>
      <c r="D122" s="778"/>
      <c r="E122" s="778"/>
      <c r="F122" s="782"/>
      <c r="G122" s="782"/>
      <c r="H122" s="782"/>
      <c r="I122" s="765" t="s">
        <v>900</v>
      </c>
      <c r="J122" s="782" t="str">
        <f t="shared" si="1"/>
        <v>w</v>
      </c>
      <c r="K122" s="918">
        <f t="shared" ref="K122:T122" si="7">K105</f>
        <v>8</v>
      </c>
      <c r="L122" s="918">
        <f t="shared" si="7"/>
        <v>25</v>
      </c>
      <c r="M122" s="918">
        <f t="shared" si="7"/>
        <v>30</v>
      </c>
      <c r="N122" s="918">
        <f t="shared" si="7"/>
        <v>30</v>
      </c>
      <c r="O122" s="918">
        <f t="shared" si="7"/>
        <v>30</v>
      </c>
      <c r="P122" s="918">
        <f t="shared" si="7"/>
        <v>30</v>
      </c>
      <c r="Q122" s="918">
        <f t="shared" si="7"/>
        <v>30</v>
      </c>
      <c r="R122" s="918">
        <f t="shared" si="7"/>
        <v>30</v>
      </c>
      <c r="S122" s="918">
        <f t="shared" si="7"/>
        <v>30</v>
      </c>
      <c r="T122" s="918">
        <f t="shared" si="7"/>
        <v>30</v>
      </c>
      <c r="U122" s="801"/>
      <c r="V122" s="774"/>
      <c r="W122" s="773"/>
      <c r="X122" s="768"/>
    </row>
    <row r="123" spans="1:24" s="765" customFormat="1" outlineLevel="1" x14ac:dyDescent="0.35">
      <c r="A123" s="767"/>
      <c r="B123" s="766"/>
      <c r="C123" s="778"/>
      <c r="D123" s="778"/>
      <c r="E123" s="778"/>
      <c r="F123" s="782"/>
      <c r="G123" s="794"/>
      <c r="H123" s="794"/>
      <c r="I123" s="765" t="s">
        <v>900</v>
      </c>
      <c r="J123" s="782" t="str">
        <f t="shared" si="1"/>
        <v>wd</v>
      </c>
      <c r="K123" s="918">
        <f t="shared" ref="K123:T123" si="8">K106</f>
        <v>8</v>
      </c>
      <c r="L123" s="918">
        <f t="shared" si="8"/>
        <v>25</v>
      </c>
      <c r="M123" s="918">
        <f t="shared" si="8"/>
        <v>30</v>
      </c>
      <c r="N123" s="918">
        <f t="shared" si="8"/>
        <v>30</v>
      </c>
      <c r="O123" s="918">
        <f t="shared" si="8"/>
        <v>30</v>
      </c>
      <c r="P123" s="918">
        <f t="shared" si="8"/>
        <v>30</v>
      </c>
      <c r="Q123" s="918">
        <f t="shared" si="8"/>
        <v>30</v>
      </c>
      <c r="R123" s="918">
        <f t="shared" si="8"/>
        <v>30</v>
      </c>
      <c r="S123" s="918">
        <f t="shared" si="8"/>
        <v>30</v>
      </c>
      <c r="T123" s="918">
        <f t="shared" si="8"/>
        <v>30</v>
      </c>
      <c r="U123" s="795"/>
      <c r="V123" s="774"/>
      <c r="W123" s="773"/>
      <c r="X123" s="768"/>
    </row>
    <row r="124" spans="1:24" s="765" customFormat="1" outlineLevel="1" x14ac:dyDescent="0.35">
      <c r="A124" s="767"/>
      <c r="B124" s="766"/>
      <c r="C124" s="778"/>
      <c r="D124" s="778"/>
      <c r="E124" s="778"/>
      <c r="F124" s="782"/>
      <c r="G124" s="794"/>
      <c r="H124" s="794"/>
      <c r="I124" s="765" t="s">
        <v>900</v>
      </c>
      <c r="J124" s="782" t="str">
        <f t="shared" si="1"/>
        <v>b</v>
      </c>
      <c r="K124" s="918">
        <f t="shared" ref="K124:T124" si="9">K112</f>
        <v>8</v>
      </c>
      <c r="L124" s="918">
        <f t="shared" si="9"/>
        <v>25</v>
      </c>
      <c r="M124" s="918">
        <f t="shared" si="9"/>
        <v>30</v>
      </c>
      <c r="N124" s="918">
        <f t="shared" si="9"/>
        <v>30</v>
      </c>
      <c r="O124" s="918">
        <f t="shared" si="9"/>
        <v>30</v>
      </c>
      <c r="P124" s="918">
        <f t="shared" si="9"/>
        <v>30</v>
      </c>
      <c r="Q124" s="918">
        <f t="shared" si="9"/>
        <v>30</v>
      </c>
      <c r="R124" s="918">
        <f t="shared" si="9"/>
        <v>30</v>
      </c>
      <c r="S124" s="918">
        <f t="shared" si="9"/>
        <v>30</v>
      </c>
      <c r="T124" s="918">
        <f t="shared" si="9"/>
        <v>30</v>
      </c>
      <c r="U124" s="795"/>
      <c r="V124" s="774"/>
      <c r="W124" s="773"/>
      <c r="X124" s="768"/>
    </row>
    <row r="125" spans="1:24" s="765" customFormat="1" ht="12" customHeight="1" outlineLevel="1" x14ac:dyDescent="0.35">
      <c r="A125" s="767"/>
      <c r="B125" s="766"/>
      <c r="C125" s="778"/>
      <c r="D125" s="778"/>
      <c r="E125" s="778"/>
      <c r="F125" s="782"/>
      <c r="G125" s="794"/>
      <c r="H125" s="794"/>
      <c r="I125" s="765" t="s">
        <v>900</v>
      </c>
      <c r="J125" s="782" t="str">
        <f t="shared" si="1"/>
        <v>bd</v>
      </c>
      <c r="K125" s="918">
        <f t="shared" ref="K125:T125" si="10">K108</f>
        <v>8</v>
      </c>
      <c r="L125" s="918">
        <f t="shared" si="10"/>
        <v>25</v>
      </c>
      <c r="M125" s="918">
        <f t="shared" si="10"/>
        <v>30</v>
      </c>
      <c r="N125" s="918">
        <f t="shared" si="10"/>
        <v>30</v>
      </c>
      <c r="O125" s="918">
        <f t="shared" si="10"/>
        <v>30</v>
      </c>
      <c r="P125" s="918">
        <f t="shared" si="10"/>
        <v>30</v>
      </c>
      <c r="Q125" s="918">
        <f t="shared" si="10"/>
        <v>30</v>
      </c>
      <c r="R125" s="918">
        <f t="shared" si="10"/>
        <v>30</v>
      </c>
      <c r="S125" s="918">
        <f t="shared" si="10"/>
        <v>30</v>
      </c>
      <c r="T125" s="918">
        <f t="shared" si="10"/>
        <v>30</v>
      </c>
      <c r="U125" s="795"/>
      <c r="V125" s="774"/>
      <c r="W125" s="773"/>
      <c r="X125" s="768"/>
    </row>
    <row r="126" spans="1:24" s="765" customFormat="1" outlineLevel="1" x14ac:dyDescent="0.35">
      <c r="A126" s="767"/>
      <c r="B126" s="766"/>
      <c r="C126" s="778"/>
      <c r="D126" s="778"/>
      <c r="E126" s="778"/>
      <c r="F126" s="782"/>
      <c r="G126" s="794"/>
      <c r="H126" s="794"/>
      <c r="I126" s="765" t="s">
        <v>900</v>
      </c>
      <c r="J126" s="782" t="str">
        <f t="shared" si="1"/>
        <v>o</v>
      </c>
      <c r="K126" s="918">
        <f t="shared" ref="K126:T126" si="11">K109</f>
        <v>8</v>
      </c>
      <c r="L126" s="918">
        <f t="shared" si="11"/>
        <v>25</v>
      </c>
      <c r="M126" s="918">
        <f t="shared" si="11"/>
        <v>30</v>
      </c>
      <c r="N126" s="918">
        <f t="shared" si="11"/>
        <v>30</v>
      </c>
      <c r="O126" s="918">
        <f t="shared" si="11"/>
        <v>30</v>
      </c>
      <c r="P126" s="918">
        <f t="shared" si="11"/>
        <v>30</v>
      </c>
      <c r="Q126" s="918">
        <f t="shared" si="11"/>
        <v>30</v>
      </c>
      <c r="R126" s="918">
        <f t="shared" si="11"/>
        <v>30</v>
      </c>
      <c r="S126" s="918">
        <f t="shared" si="11"/>
        <v>30</v>
      </c>
      <c r="T126" s="918">
        <f t="shared" si="11"/>
        <v>30</v>
      </c>
      <c r="U126" s="795"/>
      <c r="V126" s="774"/>
      <c r="W126" s="773"/>
      <c r="X126" s="768"/>
    </row>
    <row r="127" spans="1:24" s="765" customFormat="1" outlineLevel="1" x14ac:dyDescent="0.35">
      <c r="A127" s="767"/>
      <c r="B127" s="766"/>
      <c r="C127" s="778"/>
      <c r="D127" s="778"/>
      <c r="E127" s="778"/>
      <c r="F127" s="782"/>
      <c r="G127" s="794"/>
      <c r="H127" s="794"/>
      <c r="I127" s="765" t="s">
        <v>900</v>
      </c>
      <c r="J127" s="782" t="str">
        <f t="shared" si="1"/>
        <v>od</v>
      </c>
      <c r="K127" s="918">
        <f t="shared" ref="K127:T127" si="12">K110</f>
        <v>8</v>
      </c>
      <c r="L127" s="918">
        <f t="shared" si="12"/>
        <v>25</v>
      </c>
      <c r="M127" s="918">
        <f t="shared" si="12"/>
        <v>30</v>
      </c>
      <c r="N127" s="918">
        <f t="shared" si="12"/>
        <v>30</v>
      </c>
      <c r="O127" s="918">
        <f t="shared" si="12"/>
        <v>30</v>
      </c>
      <c r="P127" s="918">
        <f t="shared" si="12"/>
        <v>30</v>
      </c>
      <c r="Q127" s="918">
        <f t="shared" si="12"/>
        <v>30</v>
      </c>
      <c r="R127" s="918">
        <f t="shared" si="12"/>
        <v>30</v>
      </c>
      <c r="S127" s="918">
        <f t="shared" si="12"/>
        <v>30</v>
      </c>
      <c r="T127" s="918">
        <f t="shared" si="12"/>
        <v>30</v>
      </c>
      <c r="U127" s="795"/>
      <c r="V127" s="774"/>
      <c r="W127" s="773"/>
      <c r="X127" s="768"/>
    </row>
    <row r="128" spans="1:24" s="765" customFormat="1" outlineLevel="1" x14ac:dyDescent="0.35">
      <c r="A128" s="767"/>
      <c r="B128" s="766"/>
      <c r="C128" s="778"/>
      <c r="D128" s="778"/>
      <c r="E128" s="778"/>
      <c r="F128" s="782"/>
      <c r="G128" s="794"/>
      <c r="H128" s="794"/>
      <c r="I128" s="765" t="s">
        <v>900</v>
      </c>
      <c r="J128" s="782" t="str">
        <f t="shared" si="1"/>
        <v>h</v>
      </c>
      <c r="K128" s="918">
        <f>K111</f>
        <v>8</v>
      </c>
      <c r="L128" s="918">
        <f t="shared" ref="L128:T128" si="13">L111</f>
        <v>25</v>
      </c>
      <c r="M128" s="918">
        <f t="shared" si="13"/>
        <v>30</v>
      </c>
      <c r="N128" s="918">
        <f t="shared" si="13"/>
        <v>30</v>
      </c>
      <c r="O128" s="918">
        <f t="shared" si="13"/>
        <v>30</v>
      </c>
      <c r="P128" s="918">
        <f t="shared" si="13"/>
        <v>30</v>
      </c>
      <c r="Q128" s="918">
        <f t="shared" si="13"/>
        <v>30</v>
      </c>
      <c r="R128" s="918">
        <f t="shared" si="13"/>
        <v>30</v>
      </c>
      <c r="S128" s="918">
        <f t="shared" si="13"/>
        <v>30</v>
      </c>
      <c r="T128" s="918">
        <f t="shared" si="13"/>
        <v>30</v>
      </c>
      <c r="U128" s="795"/>
      <c r="V128" s="774"/>
      <c r="W128" s="773"/>
      <c r="X128" s="768"/>
    </row>
    <row r="129" spans="1:24" s="765" customFormat="1" outlineLevel="1" x14ac:dyDescent="0.35">
      <c r="A129" s="767"/>
      <c r="B129" s="766"/>
      <c r="C129" s="778"/>
      <c r="D129" s="778"/>
      <c r="E129" s="778"/>
      <c r="F129" s="782"/>
      <c r="G129" s="794"/>
      <c r="H129" s="794"/>
      <c r="I129" s="765" t="s">
        <v>900</v>
      </c>
      <c r="J129" s="782" t="str">
        <f t="shared" si="1"/>
        <v>of</v>
      </c>
      <c r="K129" s="918">
        <f t="shared" ref="K129:T129" si="14">K112</f>
        <v>8</v>
      </c>
      <c r="L129" s="918">
        <f t="shared" si="14"/>
        <v>25</v>
      </c>
      <c r="M129" s="918">
        <f t="shared" si="14"/>
        <v>30</v>
      </c>
      <c r="N129" s="918">
        <f t="shared" si="14"/>
        <v>30</v>
      </c>
      <c r="O129" s="918">
        <f t="shared" si="14"/>
        <v>30</v>
      </c>
      <c r="P129" s="918">
        <f t="shared" si="14"/>
        <v>30</v>
      </c>
      <c r="Q129" s="918">
        <f t="shared" si="14"/>
        <v>30</v>
      </c>
      <c r="R129" s="918">
        <f t="shared" si="14"/>
        <v>30</v>
      </c>
      <c r="S129" s="918">
        <f t="shared" si="14"/>
        <v>30</v>
      </c>
      <c r="T129" s="918">
        <f t="shared" si="14"/>
        <v>30</v>
      </c>
      <c r="U129" s="795"/>
      <c r="V129" s="774"/>
      <c r="W129" s="773"/>
      <c r="X129" s="768"/>
    </row>
    <row r="130" spans="1:24" s="765" customFormat="1" ht="12" customHeight="1" outlineLevel="1" x14ac:dyDescent="0.35">
      <c r="A130" s="767"/>
      <c r="B130" s="766"/>
      <c r="C130" s="778"/>
      <c r="D130" s="778"/>
      <c r="E130" s="778"/>
      <c r="F130" s="782"/>
      <c r="G130" s="794"/>
      <c r="H130" s="794"/>
      <c r="I130" s="765" t="s">
        <v>900</v>
      </c>
      <c r="J130" s="782" t="str">
        <f t="shared" si="1"/>
        <v>z</v>
      </c>
      <c r="K130" s="918">
        <f t="shared" ref="K130:T130" si="15">K113</f>
        <v>8</v>
      </c>
      <c r="L130" s="918">
        <f t="shared" si="15"/>
        <v>25</v>
      </c>
      <c r="M130" s="918">
        <f t="shared" si="15"/>
        <v>30</v>
      </c>
      <c r="N130" s="918">
        <f t="shared" si="15"/>
        <v>30</v>
      </c>
      <c r="O130" s="918">
        <f t="shared" si="15"/>
        <v>30</v>
      </c>
      <c r="P130" s="918">
        <f t="shared" si="15"/>
        <v>30</v>
      </c>
      <c r="Q130" s="918">
        <f t="shared" si="15"/>
        <v>30</v>
      </c>
      <c r="R130" s="918">
        <f t="shared" si="15"/>
        <v>30</v>
      </c>
      <c r="S130" s="918">
        <f t="shared" si="15"/>
        <v>30</v>
      </c>
      <c r="T130" s="918">
        <f t="shared" si="15"/>
        <v>30</v>
      </c>
      <c r="U130" s="795"/>
      <c r="V130" s="774"/>
      <c r="W130" s="773"/>
      <c r="X130" s="768"/>
    </row>
    <row r="131" spans="1:24" s="765" customFormat="1" outlineLevel="1" x14ac:dyDescent="0.35">
      <c r="A131" s="767"/>
      <c r="B131" s="766"/>
      <c r="C131" s="778"/>
      <c r="D131" s="778"/>
      <c r="E131" s="778"/>
      <c r="F131" s="782"/>
      <c r="G131" s="794"/>
      <c r="H131" s="794"/>
      <c r="I131" s="765" t="s">
        <v>900</v>
      </c>
      <c r="J131" s="782" t="str">
        <f t="shared" si="1"/>
        <v>zd</v>
      </c>
      <c r="K131" s="918">
        <f t="shared" ref="K131:T131" si="16">K114</f>
        <v>8</v>
      </c>
      <c r="L131" s="918">
        <f t="shared" si="16"/>
        <v>25</v>
      </c>
      <c r="M131" s="918">
        <f t="shared" si="16"/>
        <v>30</v>
      </c>
      <c r="N131" s="918">
        <f t="shared" si="16"/>
        <v>30</v>
      </c>
      <c r="O131" s="918">
        <f t="shared" si="16"/>
        <v>30</v>
      </c>
      <c r="P131" s="918">
        <f t="shared" si="16"/>
        <v>30</v>
      </c>
      <c r="Q131" s="918">
        <f t="shared" si="16"/>
        <v>30</v>
      </c>
      <c r="R131" s="918">
        <f t="shared" si="16"/>
        <v>30</v>
      </c>
      <c r="S131" s="918">
        <f t="shared" si="16"/>
        <v>30</v>
      </c>
      <c r="T131" s="918">
        <f t="shared" si="16"/>
        <v>30</v>
      </c>
      <c r="U131" s="795"/>
      <c r="V131" s="774"/>
      <c r="W131" s="773"/>
      <c r="X131" s="768"/>
    </row>
    <row r="132" spans="1:24" s="765" customFormat="1" outlineLevel="1" x14ac:dyDescent="0.35">
      <c r="A132" s="767"/>
      <c r="B132" s="766"/>
      <c r="C132" s="778"/>
      <c r="D132" s="778"/>
      <c r="E132" s="778"/>
      <c r="F132" s="782"/>
      <c r="G132" s="794"/>
      <c r="H132" s="794"/>
      <c r="I132" s="765" t="s">
        <v>900</v>
      </c>
      <c r="J132" s="782" t="str">
        <f t="shared" si="1"/>
        <v>r</v>
      </c>
      <c r="K132" s="918">
        <f t="shared" ref="K132:T132" si="17">K115</f>
        <v>8</v>
      </c>
      <c r="L132" s="918">
        <f t="shared" si="17"/>
        <v>25</v>
      </c>
      <c r="M132" s="918">
        <f t="shared" si="17"/>
        <v>30</v>
      </c>
      <c r="N132" s="918">
        <f t="shared" si="17"/>
        <v>30</v>
      </c>
      <c r="O132" s="918">
        <f t="shared" si="17"/>
        <v>30</v>
      </c>
      <c r="P132" s="918">
        <f t="shared" si="17"/>
        <v>30</v>
      </c>
      <c r="Q132" s="918">
        <f t="shared" si="17"/>
        <v>30</v>
      </c>
      <c r="R132" s="918">
        <f t="shared" si="17"/>
        <v>30</v>
      </c>
      <c r="S132" s="918">
        <f t="shared" si="17"/>
        <v>30</v>
      </c>
      <c r="T132" s="918">
        <f t="shared" si="17"/>
        <v>30</v>
      </c>
      <c r="U132" s="795"/>
      <c r="V132" s="774"/>
      <c r="W132" s="773"/>
      <c r="X132" s="768"/>
    </row>
    <row r="133" spans="1:24" s="765" customFormat="1" outlineLevel="1" x14ac:dyDescent="0.35">
      <c r="A133" s="767"/>
      <c r="B133" s="766"/>
      <c r="C133" s="778"/>
      <c r="D133" s="778"/>
      <c r="E133" s="778"/>
      <c r="F133" s="782"/>
      <c r="G133" s="794"/>
      <c r="H133" s="794"/>
      <c r="I133" s="765" t="s">
        <v>900</v>
      </c>
      <c r="J133" s="782" t="str">
        <f t="shared" si="1"/>
        <v>rd</v>
      </c>
      <c r="K133" s="918">
        <f t="shared" ref="K133:T133" si="18">K116</f>
        <v>8</v>
      </c>
      <c r="L133" s="918">
        <f t="shared" si="18"/>
        <v>25</v>
      </c>
      <c r="M133" s="918">
        <f t="shared" si="18"/>
        <v>30</v>
      </c>
      <c r="N133" s="918">
        <f t="shared" si="18"/>
        <v>30</v>
      </c>
      <c r="O133" s="918">
        <f t="shared" si="18"/>
        <v>30</v>
      </c>
      <c r="P133" s="918">
        <f t="shared" si="18"/>
        <v>30</v>
      </c>
      <c r="Q133" s="918">
        <f t="shared" si="18"/>
        <v>30</v>
      </c>
      <c r="R133" s="918">
        <f t="shared" si="18"/>
        <v>30</v>
      </c>
      <c r="S133" s="918">
        <f t="shared" si="18"/>
        <v>30</v>
      </c>
      <c r="T133" s="918">
        <f t="shared" si="18"/>
        <v>30</v>
      </c>
      <c r="U133" s="795"/>
      <c r="V133" s="774"/>
      <c r="W133" s="773"/>
      <c r="X133" s="768"/>
    </row>
    <row r="134" spans="1:24" s="765" customFormat="1" outlineLevel="1" x14ac:dyDescent="0.35">
      <c r="A134" s="767"/>
      <c r="B134" s="766"/>
      <c r="C134" s="778"/>
      <c r="D134" s="778"/>
      <c r="E134" s="778"/>
      <c r="F134" s="782"/>
      <c r="G134" s="794"/>
      <c r="H134" s="794"/>
      <c r="I134" s="765" t="s">
        <v>900</v>
      </c>
      <c r="J134" s="782" t="str">
        <f t="shared" si="1"/>
        <v>l</v>
      </c>
      <c r="K134" s="918">
        <f t="shared" ref="K134:T134" si="19">K117</f>
        <v>8</v>
      </c>
      <c r="L134" s="918">
        <f t="shared" si="19"/>
        <v>25</v>
      </c>
      <c r="M134" s="918">
        <f t="shared" si="19"/>
        <v>30</v>
      </c>
      <c r="N134" s="918">
        <f t="shared" si="19"/>
        <v>30</v>
      </c>
      <c r="O134" s="918">
        <f t="shared" si="19"/>
        <v>30</v>
      </c>
      <c r="P134" s="918">
        <f t="shared" si="19"/>
        <v>30</v>
      </c>
      <c r="Q134" s="918">
        <f t="shared" si="19"/>
        <v>30</v>
      </c>
      <c r="R134" s="918">
        <f t="shared" si="19"/>
        <v>30</v>
      </c>
      <c r="S134" s="918">
        <f t="shared" si="19"/>
        <v>30</v>
      </c>
      <c r="T134" s="918">
        <f t="shared" si="19"/>
        <v>30</v>
      </c>
      <c r="U134" s="795"/>
      <c r="V134" s="774"/>
      <c r="W134" s="773"/>
      <c r="X134" s="768"/>
    </row>
    <row r="135" spans="1:24" s="765" customFormat="1" outlineLevel="1" x14ac:dyDescent="0.35">
      <c r="A135" s="767"/>
      <c r="B135" s="766"/>
      <c r="C135" s="778"/>
      <c r="D135" s="778"/>
      <c r="E135" s="778"/>
      <c r="F135" s="782"/>
      <c r="G135" s="794"/>
      <c r="H135" s="794"/>
      <c r="I135" s="765" t="s">
        <v>900</v>
      </c>
      <c r="J135" s="782" t="str">
        <f t="shared" si="1"/>
        <v>f</v>
      </c>
      <c r="K135" s="918">
        <f t="shared" ref="K135:T135" si="20">K118</f>
        <v>8</v>
      </c>
      <c r="L135" s="918">
        <f t="shared" si="20"/>
        <v>25</v>
      </c>
      <c r="M135" s="918">
        <f t="shared" si="20"/>
        <v>30</v>
      </c>
      <c r="N135" s="918">
        <f t="shared" si="20"/>
        <v>30</v>
      </c>
      <c r="O135" s="918">
        <f t="shared" si="20"/>
        <v>30</v>
      </c>
      <c r="P135" s="918">
        <f t="shared" si="20"/>
        <v>30</v>
      </c>
      <c r="Q135" s="918">
        <f t="shared" si="20"/>
        <v>30</v>
      </c>
      <c r="R135" s="918">
        <f t="shared" si="20"/>
        <v>30</v>
      </c>
      <c r="S135" s="918">
        <f t="shared" si="20"/>
        <v>30</v>
      </c>
      <c r="T135" s="918">
        <f t="shared" si="20"/>
        <v>30</v>
      </c>
      <c r="U135" s="795"/>
      <c r="V135" s="774"/>
      <c r="W135" s="773"/>
      <c r="X135" s="768"/>
    </row>
    <row r="136" spans="1:24" s="765" customFormat="1" outlineLevel="1" x14ac:dyDescent="0.35">
      <c r="A136" s="767"/>
      <c r="B136" s="766"/>
      <c r="C136" s="778"/>
      <c r="D136" s="778"/>
      <c r="E136" s="778"/>
      <c r="F136" s="782"/>
      <c r="G136" s="794"/>
      <c r="H136" s="794"/>
      <c r="I136" s="765" t="s">
        <v>900</v>
      </c>
      <c r="J136" s="782" t="str">
        <f t="shared" si="1"/>
        <v>i</v>
      </c>
      <c r="K136" s="918">
        <f t="shared" ref="K136:T136" si="21">K119</f>
        <v>8</v>
      </c>
      <c r="L136" s="918">
        <f t="shared" si="21"/>
        <v>25</v>
      </c>
      <c r="M136" s="918">
        <f t="shared" si="21"/>
        <v>30</v>
      </c>
      <c r="N136" s="918">
        <f t="shared" si="21"/>
        <v>30</v>
      </c>
      <c r="O136" s="918">
        <f t="shared" si="21"/>
        <v>30</v>
      </c>
      <c r="P136" s="918">
        <f t="shared" si="21"/>
        <v>30</v>
      </c>
      <c r="Q136" s="918">
        <f t="shared" si="21"/>
        <v>30</v>
      </c>
      <c r="R136" s="918">
        <f t="shared" si="21"/>
        <v>30</v>
      </c>
      <c r="S136" s="918">
        <f t="shared" si="21"/>
        <v>30</v>
      </c>
      <c r="T136" s="918">
        <f t="shared" si="21"/>
        <v>30</v>
      </c>
      <c r="U136" s="795"/>
      <c r="V136" s="774"/>
      <c r="W136" s="773"/>
      <c r="X136" s="768"/>
    </row>
    <row r="137" spans="1:24" s="765" customFormat="1" outlineLevel="1" x14ac:dyDescent="0.35">
      <c r="A137" s="767"/>
      <c r="B137" s="766"/>
      <c r="C137" s="778"/>
      <c r="D137" s="778"/>
      <c r="E137" s="778"/>
      <c r="F137" s="782"/>
      <c r="G137" s="794"/>
      <c r="H137" s="794"/>
      <c r="I137" s="765" t="s">
        <v>900</v>
      </c>
      <c r="J137" s="782" t="str">
        <f t="shared" si="1"/>
        <v>k</v>
      </c>
      <c r="K137" s="918">
        <f t="shared" ref="K137:T137" si="22">K120</f>
        <v>8</v>
      </c>
      <c r="L137" s="918">
        <f t="shared" si="22"/>
        <v>25</v>
      </c>
      <c r="M137" s="918">
        <f t="shared" si="22"/>
        <v>30</v>
      </c>
      <c r="N137" s="918">
        <f t="shared" si="22"/>
        <v>30</v>
      </c>
      <c r="O137" s="918">
        <f t="shared" si="22"/>
        <v>30</v>
      </c>
      <c r="P137" s="918">
        <f t="shared" si="22"/>
        <v>30</v>
      </c>
      <c r="Q137" s="918">
        <f t="shared" si="22"/>
        <v>30</v>
      </c>
      <c r="R137" s="918">
        <f t="shared" si="22"/>
        <v>30</v>
      </c>
      <c r="S137" s="918">
        <f t="shared" si="22"/>
        <v>30</v>
      </c>
      <c r="T137" s="918">
        <f t="shared" si="22"/>
        <v>30</v>
      </c>
      <c r="U137" s="795"/>
      <c r="V137" s="774"/>
      <c r="W137" s="773"/>
      <c r="X137" s="768"/>
    </row>
    <row r="138" spans="1:24" s="765" customFormat="1" outlineLevel="1" x14ac:dyDescent="0.35">
      <c r="A138" s="767"/>
      <c r="B138" s="766"/>
      <c r="C138" s="778"/>
      <c r="D138" s="778"/>
      <c r="E138" s="778"/>
      <c r="F138" s="782"/>
      <c r="G138" s="794"/>
      <c r="H138" s="794"/>
      <c r="I138" s="765" t="s">
        <v>900</v>
      </c>
      <c r="J138" s="782" t="str">
        <f t="shared" si="1"/>
        <v>v</v>
      </c>
      <c r="K138" s="918">
        <f t="shared" ref="K138:T138" si="23">K121</f>
        <v>8</v>
      </c>
      <c r="L138" s="918">
        <f t="shared" si="23"/>
        <v>25</v>
      </c>
      <c r="M138" s="918">
        <f t="shared" si="23"/>
        <v>30</v>
      </c>
      <c r="N138" s="918">
        <f t="shared" si="23"/>
        <v>30</v>
      </c>
      <c r="O138" s="918">
        <f t="shared" si="23"/>
        <v>30</v>
      </c>
      <c r="P138" s="918">
        <f t="shared" si="23"/>
        <v>30</v>
      </c>
      <c r="Q138" s="918">
        <f t="shared" si="23"/>
        <v>30</v>
      </c>
      <c r="R138" s="918">
        <f t="shared" si="23"/>
        <v>30</v>
      </c>
      <c r="S138" s="918">
        <f t="shared" si="23"/>
        <v>30</v>
      </c>
      <c r="T138" s="918">
        <f t="shared" si="23"/>
        <v>30</v>
      </c>
      <c r="U138" s="795"/>
      <c r="V138" s="774"/>
      <c r="W138" s="773"/>
      <c r="X138" s="768"/>
    </row>
    <row r="139" spans="1:24" s="765" customFormat="1" outlineLevel="1" x14ac:dyDescent="0.35">
      <c r="A139" s="767"/>
      <c r="B139" s="766"/>
      <c r="C139" s="778"/>
      <c r="D139" s="778"/>
      <c r="E139" s="778"/>
      <c r="F139" s="782"/>
      <c r="G139" s="782"/>
      <c r="H139" s="782"/>
      <c r="I139" s="765" t="s">
        <v>901</v>
      </c>
      <c r="J139" s="782" t="str">
        <f t="shared" si="1"/>
        <v>w</v>
      </c>
      <c r="K139" s="918">
        <f t="shared" ref="K139:T139" si="24">K122</f>
        <v>8</v>
      </c>
      <c r="L139" s="918">
        <f t="shared" si="24"/>
        <v>25</v>
      </c>
      <c r="M139" s="918">
        <f t="shared" si="24"/>
        <v>30</v>
      </c>
      <c r="N139" s="918">
        <f t="shared" si="24"/>
        <v>30</v>
      </c>
      <c r="O139" s="918">
        <f t="shared" si="24"/>
        <v>30</v>
      </c>
      <c r="P139" s="918">
        <f t="shared" si="24"/>
        <v>30</v>
      </c>
      <c r="Q139" s="918">
        <f t="shared" si="24"/>
        <v>30</v>
      </c>
      <c r="R139" s="918">
        <f t="shared" si="24"/>
        <v>30</v>
      </c>
      <c r="S139" s="918">
        <f t="shared" si="24"/>
        <v>30</v>
      </c>
      <c r="T139" s="918">
        <f t="shared" si="24"/>
        <v>30</v>
      </c>
      <c r="U139" s="801"/>
      <c r="V139" s="774"/>
      <c r="W139" s="773"/>
      <c r="X139" s="768"/>
    </row>
    <row r="140" spans="1:24" s="765" customFormat="1" outlineLevel="1" x14ac:dyDescent="0.35">
      <c r="A140" s="767"/>
      <c r="B140" s="766"/>
      <c r="C140" s="778"/>
      <c r="D140" s="778"/>
      <c r="E140" s="778"/>
      <c r="F140" s="782"/>
      <c r="G140" s="794"/>
      <c r="H140" s="794"/>
      <c r="I140" s="765" t="s">
        <v>901</v>
      </c>
      <c r="J140" s="782" t="str">
        <f t="shared" si="1"/>
        <v>wd</v>
      </c>
      <c r="K140" s="918">
        <f t="shared" ref="K140:T140" si="25">K123</f>
        <v>8</v>
      </c>
      <c r="L140" s="918">
        <f t="shared" si="25"/>
        <v>25</v>
      </c>
      <c r="M140" s="918">
        <f t="shared" si="25"/>
        <v>30</v>
      </c>
      <c r="N140" s="918">
        <f t="shared" si="25"/>
        <v>30</v>
      </c>
      <c r="O140" s="918">
        <f t="shared" si="25"/>
        <v>30</v>
      </c>
      <c r="P140" s="918">
        <f t="shared" si="25"/>
        <v>30</v>
      </c>
      <c r="Q140" s="918">
        <f t="shared" si="25"/>
        <v>30</v>
      </c>
      <c r="R140" s="918">
        <f t="shared" si="25"/>
        <v>30</v>
      </c>
      <c r="S140" s="918">
        <f t="shared" si="25"/>
        <v>30</v>
      </c>
      <c r="T140" s="918">
        <f t="shared" si="25"/>
        <v>30</v>
      </c>
      <c r="U140" s="795"/>
      <c r="V140" s="774"/>
      <c r="W140" s="773"/>
      <c r="X140" s="768"/>
    </row>
    <row r="141" spans="1:24" s="765" customFormat="1" outlineLevel="1" x14ac:dyDescent="0.35">
      <c r="A141" s="767"/>
      <c r="B141" s="766"/>
      <c r="C141" s="778"/>
      <c r="D141" s="778"/>
      <c r="E141" s="778"/>
      <c r="F141" s="782"/>
      <c r="G141" s="794"/>
      <c r="H141" s="794"/>
      <c r="I141" s="765" t="s">
        <v>901</v>
      </c>
      <c r="J141" s="782" t="str">
        <f t="shared" si="1"/>
        <v>b</v>
      </c>
      <c r="K141" s="918">
        <f t="shared" ref="K141:T141" si="26">K124</f>
        <v>8</v>
      </c>
      <c r="L141" s="918">
        <f t="shared" si="26"/>
        <v>25</v>
      </c>
      <c r="M141" s="918">
        <f t="shared" si="26"/>
        <v>30</v>
      </c>
      <c r="N141" s="918">
        <f t="shared" si="26"/>
        <v>30</v>
      </c>
      <c r="O141" s="918">
        <f t="shared" si="26"/>
        <v>30</v>
      </c>
      <c r="P141" s="918">
        <f t="shared" si="26"/>
        <v>30</v>
      </c>
      <c r="Q141" s="918">
        <f t="shared" si="26"/>
        <v>30</v>
      </c>
      <c r="R141" s="918">
        <f t="shared" si="26"/>
        <v>30</v>
      </c>
      <c r="S141" s="918">
        <f t="shared" si="26"/>
        <v>30</v>
      </c>
      <c r="T141" s="918">
        <f t="shared" si="26"/>
        <v>30</v>
      </c>
      <c r="U141" s="795"/>
      <c r="V141" s="774"/>
      <c r="W141" s="773"/>
      <c r="X141" s="768"/>
    </row>
    <row r="142" spans="1:24" s="765" customFormat="1" outlineLevel="1" x14ac:dyDescent="0.35">
      <c r="A142" s="767"/>
      <c r="B142" s="766"/>
      <c r="C142" s="778"/>
      <c r="D142" s="778"/>
      <c r="E142" s="778"/>
      <c r="F142" s="782"/>
      <c r="G142" s="794"/>
      <c r="H142" s="794"/>
      <c r="I142" s="765" t="s">
        <v>901</v>
      </c>
      <c r="J142" s="782" t="str">
        <f t="shared" si="1"/>
        <v>bd</v>
      </c>
      <c r="K142" s="918">
        <f t="shared" ref="K142:T142" si="27">K130</f>
        <v>8</v>
      </c>
      <c r="L142" s="918">
        <f t="shared" si="27"/>
        <v>25</v>
      </c>
      <c r="M142" s="918">
        <f t="shared" si="27"/>
        <v>30</v>
      </c>
      <c r="N142" s="918">
        <f t="shared" si="27"/>
        <v>30</v>
      </c>
      <c r="O142" s="918">
        <f t="shared" si="27"/>
        <v>30</v>
      </c>
      <c r="P142" s="918">
        <f t="shared" si="27"/>
        <v>30</v>
      </c>
      <c r="Q142" s="918">
        <f t="shared" si="27"/>
        <v>30</v>
      </c>
      <c r="R142" s="918">
        <f t="shared" si="27"/>
        <v>30</v>
      </c>
      <c r="S142" s="918">
        <f t="shared" si="27"/>
        <v>30</v>
      </c>
      <c r="T142" s="918">
        <f t="shared" si="27"/>
        <v>30</v>
      </c>
      <c r="U142" s="795"/>
      <c r="V142" s="774"/>
      <c r="W142" s="773"/>
      <c r="X142" s="768"/>
    </row>
    <row r="143" spans="1:24" s="765" customFormat="1" outlineLevel="1" x14ac:dyDescent="0.35">
      <c r="A143" s="767"/>
      <c r="B143" s="766"/>
      <c r="C143" s="778"/>
      <c r="D143" s="778"/>
      <c r="E143" s="778"/>
      <c r="F143" s="782"/>
      <c r="G143" s="794"/>
      <c r="H143" s="794"/>
      <c r="I143" s="765" t="s">
        <v>901</v>
      </c>
      <c r="J143" s="782" t="str">
        <f t="shared" si="1"/>
        <v>o</v>
      </c>
      <c r="K143" s="918">
        <f t="shared" ref="K143:T143" si="28">K131</f>
        <v>8</v>
      </c>
      <c r="L143" s="918">
        <f t="shared" si="28"/>
        <v>25</v>
      </c>
      <c r="M143" s="918">
        <f t="shared" si="28"/>
        <v>30</v>
      </c>
      <c r="N143" s="918">
        <f t="shared" si="28"/>
        <v>30</v>
      </c>
      <c r="O143" s="918">
        <f t="shared" si="28"/>
        <v>30</v>
      </c>
      <c r="P143" s="918">
        <f t="shared" si="28"/>
        <v>30</v>
      </c>
      <c r="Q143" s="918">
        <f t="shared" si="28"/>
        <v>30</v>
      </c>
      <c r="R143" s="918">
        <f t="shared" si="28"/>
        <v>30</v>
      </c>
      <c r="S143" s="918">
        <f t="shared" si="28"/>
        <v>30</v>
      </c>
      <c r="T143" s="918">
        <f t="shared" si="28"/>
        <v>30</v>
      </c>
      <c r="U143" s="795"/>
      <c r="V143" s="774"/>
      <c r="W143" s="773"/>
      <c r="X143" s="768"/>
    </row>
    <row r="144" spans="1:24" s="765" customFormat="1" outlineLevel="1" x14ac:dyDescent="0.35">
      <c r="A144" s="767"/>
      <c r="B144" s="766"/>
      <c r="C144" s="778"/>
      <c r="D144" s="778"/>
      <c r="E144" s="778"/>
      <c r="F144" s="782"/>
      <c r="G144" s="794"/>
      <c r="H144" s="794"/>
      <c r="I144" s="765" t="s">
        <v>901</v>
      </c>
      <c r="J144" s="782" t="str">
        <f t="shared" si="1"/>
        <v>od</v>
      </c>
      <c r="K144" s="918">
        <f t="shared" ref="K144:T144" si="29">K132</f>
        <v>8</v>
      </c>
      <c r="L144" s="918">
        <f t="shared" si="29"/>
        <v>25</v>
      </c>
      <c r="M144" s="918">
        <f t="shared" si="29"/>
        <v>30</v>
      </c>
      <c r="N144" s="918">
        <f t="shared" si="29"/>
        <v>30</v>
      </c>
      <c r="O144" s="918">
        <f t="shared" si="29"/>
        <v>30</v>
      </c>
      <c r="P144" s="918">
        <f t="shared" si="29"/>
        <v>30</v>
      </c>
      <c r="Q144" s="918">
        <f t="shared" si="29"/>
        <v>30</v>
      </c>
      <c r="R144" s="918">
        <f t="shared" si="29"/>
        <v>30</v>
      </c>
      <c r="S144" s="918">
        <f t="shared" si="29"/>
        <v>30</v>
      </c>
      <c r="T144" s="918">
        <f t="shared" si="29"/>
        <v>30</v>
      </c>
      <c r="U144" s="795"/>
      <c r="V144" s="774"/>
      <c r="W144" s="773"/>
      <c r="X144" s="768"/>
    </row>
    <row r="145" spans="1:24" s="765" customFormat="1" outlineLevel="1" x14ac:dyDescent="0.35">
      <c r="A145" s="767"/>
      <c r="B145" s="766"/>
      <c r="C145" s="778"/>
      <c r="D145" s="778"/>
      <c r="E145" s="778"/>
      <c r="F145" s="782"/>
      <c r="G145" s="794"/>
      <c r="H145" s="794"/>
      <c r="I145" s="765" t="s">
        <v>901</v>
      </c>
      <c r="J145" s="782" t="str">
        <f t="shared" si="1"/>
        <v>h</v>
      </c>
      <c r="K145" s="918">
        <f t="shared" ref="K145:T145" si="30">K133</f>
        <v>8</v>
      </c>
      <c r="L145" s="918">
        <f t="shared" si="30"/>
        <v>25</v>
      </c>
      <c r="M145" s="918">
        <f t="shared" si="30"/>
        <v>30</v>
      </c>
      <c r="N145" s="918">
        <f t="shared" si="30"/>
        <v>30</v>
      </c>
      <c r="O145" s="918">
        <f t="shared" si="30"/>
        <v>30</v>
      </c>
      <c r="P145" s="918">
        <f t="shared" si="30"/>
        <v>30</v>
      </c>
      <c r="Q145" s="918">
        <f t="shared" si="30"/>
        <v>30</v>
      </c>
      <c r="R145" s="918">
        <f t="shared" si="30"/>
        <v>30</v>
      </c>
      <c r="S145" s="918">
        <f t="shared" si="30"/>
        <v>30</v>
      </c>
      <c r="T145" s="918">
        <f t="shared" si="30"/>
        <v>30</v>
      </c>
      <c r="U145" s="795"/>
      <c r="V145" s="774"/>
      <c r="W145" s="773"/>
      <c r="X145" s="768"/>
    </row>
    <row r="146" spans="1:24" s="765" customFormat="1" outlineLevel="1" x14ac:dyDescent="0.35">
      <c r="A146" s="767"/>
      <c r="B146" s="766"/>
      <c r="C146" s="778"/>
      <c r="D146" s="778"/>
      <c r="E146" s="778"/>
      <c r="F146" s="782"/>
      <c r="G146" s="794"/>
      <c r="H146" s="794"/>
      <c r="I146" s="765" t="s">
        <v>901</v>
      </c>
      <c r="J146" s="782" t="str">
        <f t="shared" si="1"/>
        <v>of</v>
      </c>
      <c r="K146" s="918">
        <f t="shared" ref="K146:T146" si="31">K134</f>
        <v>8</v>
      </c>
      <c r="L146" s="918">
        <f t="shared" si="31"/>
        <v>25</v>
      </c>
      <c r="M146" s="918">
        <f t="shared" si="31"/>
        <v>30</v>
      </c>
      <c r="N146" s="918">
        <f t="shared" si="31"/>
        <v>30</v>
      </c>
      <c r="O146" s="918">
        <f t="shared" si="31"/>
        <v>30</v>
      </c>
      <c r="P146" s="918">
        <f t="shared" si="31"/>
        <v>30</v>
      </c>
      <c r="Q146" s="918">
        <f t="shared" si="31"/>
        <v>30</v>
      </c>
      <c r="R146" s="918">
        <f t="shared" si="31"/>
        <v>30</v>
      </c>
      <c r="S146" s="918">
        <f t="shared" si="31"/>
        <v>30</v>
      </c>
      <c r="T146" s="918">
        <f t="shared" si="31"/>
        <v>30</v>
      </c>
      <c r="U146" s="795"/>
      <c r="V146" s="774"/>
      <c r="W146" s="773"/>
      <c r="X146" s="768"/>
    </row>
    <row r="147" spans="1:24" s="765" customFormat="1" outlineLevel="1" x14ac:dyDescent="0.35">
      <c r="A147" s="767"/>
      <c r="B147" s="766"/>
      <c r="C147" s="778"/>
      <c r="D147" s="778"/>
      <c r="E147" s="778"/>
      <c r="F147" s="782"/>
      <c r="G147" s="794"/>
      <c r="H147" s="794"/>
      <c r="I147" s="765" t="s">
        <v>901</v>
      </c>
      <c r="J147" s="782" t="str">
        <f t="shared" si="1"/>
        <v>z</v>
      </c>
      <c r="K147" s="918">
        <f t="shared" ref="K147:T147" si="32">K135</f>
        <v>8</v>
      </c>
      <c r="L147" s="918">
        <f t="shared" si="32"/>
        <v>25</v>
      </c>
      <c r="M147" s="918">
        <f t="shared" si="32"/>
        <v>30</v>
      </c>
      <c r="N147" s="918">
        <f t="shared" si="32"/>
        <v>30</v>
      </c>
      <c r="O147" s="918">
        <f t="shared" si="32"/>
        <v>30</v>
      </c>
      <c r="P147" s="918">
        <f t="shared" si="32"/>
        <v>30</v>
      </c>
      <c r="Q147" s="918">
        <f t="shared" si="32"/>
        <v>30</v>
      </c>
      <c r="R147" s="918">
        <f t="shared" si="32"/>
        <v>30</v>
      </c>
      <c r="S147" s="918">
        <f t="shared" si="32"/>
        <v>30</v>
      </c>
      <c r="T147" s="918">
        <f t="shared" si="32"/>
        <v>30</v>
      </c>
      <c r="U147" s="795"/>
      <c r="V147" s="774"/>
      <c r="W147" s="773"/>
      <c r="X147" s="768"/>
    </row>
    <row r="148" spans="1:24" s="765" customFormat="1" outlineLevel="1" x14ac:dyDescent="0.35">
      <c r="A148" s="767"/>
      <c r="B148" s="766"/>
      <c r="C148" s="778"/>
      <c r="D148" s="778"/>
      <c r="E148" s="778"/>
      <c r="F148" s="782"/>
      <c r="G148" s="794"/>
      <c r="H148" s="794"/>
      <c r="I148" s="765" t="s">
        <v>901</v>
      </c>
      <c r="J148" s="782" t="str">
        <f t="shared" si="1"/>
        <v>zd</v>
      </c>
      <c r="K148" s="918">
        <f t="shared" ref="K148:T148" si="33">K136</f>
        <v>8</v>
      </c>
      <c r="L148" s="918">
        <f t="shared" si="33"/>
        <v>25</v>
      </c>
      <c r="M148" s="918">
        <f t="shared" si="33"/>
        <v>30</v>
      </c>
      <c r="N148" s="918">
        <f t="shared" si="33"/>
        <v>30</v>
      </c>
      <c r="O148" s="918">
        <f t="shared" si="33"/>
        <v>30</v>
      </c>
      <c r="P148" s="918">
        <f t="shared" si="33"/>
        <v>30</v>
      </c>
      <c r="Q148" s="918">
        <f t="shared" si="33"/>
        <v>30</v>
      </c>
      <c r="R148" s="918">
        <f t="shared" si="33"/>
        <v>30</v>
      </c>
      <c r="S148" s="918">
        <f t="shared" si="33"/>
        <v>30</v>
      </c>
      <c r="T148" s="918">
        <f t="shared" si="33"/>
        <v>30</v>
      </c>
      <c r="U148" s="795"/>
      <c r="V148" s="774"/>
      <c r="W148" s="773"/>
      <c r="X148" s="768"/>
    </row>
    <row r="149" spans="1:24" s="765" customFormat="1" outlineLevel="1" x14ac:dyDescent="0.35">
      <c r="A149" s="767"/>
      <c r="B149" s="766"/>
      <c r="C149" s="778"/>
      <c r="D149" s="778"/>
      <c r="E149" s="778"/>
      <c r="F149" s="782"/>
      <c r="G149" s="794"/>
      <c r="H149" s="794"/>
      <c r="I149" s="765" t="s">
        <v>901</v>
      </c>
      <c r="J149" s="782" t="str">
        <f t="shared" si="1"/>
        <v>r</v>
      </c>
      <c r="K149" s="918">
        <f t="shared" ref="K149:T149" si="34">K137</f>
        <v>8</v>
      </c>
      <c r="L149" s="918">
        <f t="shared" si="34"/>
        <v>25</v>
      </c>
      <c r="M149" s="918">
        <f t="shared" si="34"/>
        <v>30</v>
      </c>
      <c r="N149" s="918">
        <f t="shared" si="34"/>
        <v>30</v>
      </c>
      <c r="O149" s="918">
        <f t="shared" si="34"/>
        <v>30</v>
      </c>
      <c r="P149" s="918">
        <f t="shared" si="34"/>
        <v>30</v>
      </c>
      <c r="Q149" s="918">
        <f t="shared" si="34"/>
        <v>30</v>
      </c>
      <c r="R149" s="918">
        <f t="shared" si="34"/>
        <v>30</v>
      </c>
      <c r="S149" s="918">
        <f t="shared" si="34"/>
        <v>30</v>
      </c>
      <c r="T149" s="918">
        <f t="shared" si="34"/>
        <v>30</v>
      </c>
      <c r="U149" s="795"/>
      <c r="V149" s="774"/>
      <c r="W149" s="773"/>
      <c r="X149" s="768"/>
    </row>
    <row r="150" spans="1:24" s="765" customFormat="1" outlineLevel="1" x14ac:dyDescent="0.35">
      <c r="A150" s="767"/>
      <c r="B150" s="766"/>
      <c r="C150" s="778"/>
      <c r="D150" s="778"/>
      <c r="E150" s="778"/>
      <c r="F150" s="782"/>
      <c r="G150" s="794"/>
      <c r="H150" s="794"/>
      <c r="I150" s="765" t="s">
        <v>901</v>
      </c>
      <c r="J150" s="782" t="str">
        <f t="shared" si="1"/>
        <v>rd</v>
      </c>
      <c r="K150" s="918">
        <f t="shared" ref="K150:T150" si="35">K138</f>
        <v>8</v>
      </c>
      <c r="L150" s="918">
        <f t="shared" si="35"/>
        <v>25</v>
      </c>
      <c r="M150" s="918">
        <f t="shared" si="35"/>
        <v>30</v>
      </c>
      <c r="N150" s="918">
        <f t="shared" si="35"/>
        <v>30</v>
      </c>
      <c r="O150" s="918">
        <f t="shared" si="35"/>
        <v>30</v>
      </c>
      <c r="P150" s="918">
        <f t="shared" si="35"/>
        <v>30</v>
      </c>
      <c r="Q150" s="918">
        <f t="shared" si="35"/>
        <v>30</v>
      </c>
      <c r="R150" s="918">
        <f t="shared" si="35"/>
        <v>30</v>
      </c>
      <c r="S150" s="918">
        <f t="shared" si="35"/>
        <v>30</v>
      </c>
      <c r="T150" s="918">
        <f t="shared" si="35"/>
        <v>30</v>
      </c>
      <c r="U150" s="795"/>
      <c r="V150" s="774"/>
      <c r="W150" s="773"/>
      <c r="X150" s="768"/>
    </row>
    <row r="151" spans="1:24" s="765" customFormat="1" outlineLevel="1" x14ac:dyDescent="0.35">
      <c r="A151" s="767"/>
      <c r="B151" s="766"/>
      <c r="C151" s="778"/>
      <c r="D151" s="778"/>
      <c r="E151" s="778"/>
      <c r="F151" s="782"/>
      <c r="G151" s="794"/>
      <c r="H151" s="794"/>
      <c r="I151" s="765" t="s">
        <v>901</v>
      </c>
      <c r="J151" s="782" t="str">
        <f t="shared" si="1"/>
        <v>l</v>
      </c>
      <c r="K151" s="918">
        <f t="shared" ref="K151:T151" si="36">K139</f>
        <v>8</v>
      </c>
      <c r="L151" s="918">
        <f t="shared" si="36"/>
        <v>25</v>
      </c>
      <c r="M151" s="918">
        <f t="shared" si="36"/>
        <v>30</v>
      </c>
      <c r="N151" s="918">
        <f t="shared" si="36"/>
        <v>30</v>
      </c>
      <c r="O151" s="918">
        <f t="shared" si="36"/>
        <v>30</v>
      </c>
      <c r="P151" s="918">
        <f t="shared" si="36"/>
        <v>30</v>
      </c>
      <c r="Q151" s="918">
        <f t="shared" si="36"/>
        <v>30</v>
      </c>
      <c r="R151" s="918">
        <f t="shared" si="36"/>
        <v>30</v>
      </c>
      <c r="S151" s="918">
        <f t="shared" si="36"/>
        <v>30</v>
      </c>
      <c r="T151" s="918">
        <f t="shared" si="36"/>
        <v>30</v>
      </c>
      <c r="U151" s="795"/>
      <c r="V151" s="774"/>
      <c r="W151" s="773"/>
      <c r="X151" s="768"/>
    </row>
    <row r="152" spans="1:24" s="765" customFormat="1" outlineLevel="1" x14ac:dyDescent="0.35">
      <c r="A152" s="767"/>
      <c r="B152" s="766"/>
      <c r="C152" s="778"/>
      <c r="D152" s="778"/>
      <c r="E152" s="778"/>
      <c r="F152" s="782"/>
      <c r="G152" s="794"/>
      <c r="H152" s="794"/>
      <c r="I152" s="765" t="s">
        <v>901</v>
      </c>
      <c r="J152" s="782" t="str">
        <f t="shared" si="1"/>
        <v>f</v>
      </c>
      <c r="K152" s="918">
        <f t="shared" ref="K152:T152" si="37">K140</f>
        <v>8</v>
      </c>
      <c r="L152" s="918">
        <f t="shared" si="37"/>
        <v>25</v>
      </c>
      <c r="M152" s="918">
        <f t="shared" si="37"/>
        <v>30</v>
      </c>
      <c r="N152" s="918">
        <f t="shared" si="37"/>
        <v>30</v>
      </c>
      <c r="O152" s="918">
        <f t="shared" si="37"/>
        <v>30</v>
      </c>
      <c r="P152" s="918">
        <f t="shared" si="37"/>
        <v>30</v>
      </c>
      <c r="Q152" s="918">
        <f t="shared" si="37"/>
        <v>30</v>
      </c>
      <c r="R152" s="918">
        <f t="shared" si="37"/>
        <v>30</v>
      </c>
      <c r="S152" s="918">
        <f t="shared" si="37"/>
        <v>30</v>
      </c>
      <c r="T152" s="918">
        <f t="shared" si="37"/>
        <v>30</v>
      </c>
      <c r="U152" s="795"/>
      <c r="V152" s="774"/>
      <c r="W152" s="773"/>
      <c r="X152" s="768"/>
    </row>
    <row r="153" spans="1:24" s="765" customFormat="1" outlineLevel="1" x14ac:dyDescent="0.35">
      <c r="A153" s="767"/>
      <c r="B153" s="766"/>
      <c r="C153" s="778"/>
      <c r="D153" s="778"/>
      <c r="E153" s="778"/>
      <c r="F153" s="782"/>
      <c r="G153" s="794"/>
      <c r="H153" s="794"/>
      <c r="I153" s="765" t="s">
        <v>901</v>
      </c>
      <c r="J153" s="782" t="str">
        <f t="shared" ref="J153:J216" si="38">J136</f>
        <v>i</v>
      </c>
      <c r="K153" s="918">
        <f t="shared" ref="K153:T153" si="39">K141</f>
        <v>8</v>
      </c>
      <c r="L153" s="918">
        <f t="shared" si="39"/>
        <v>25</v>
      </c>
      <c r="M153" s="918">
        <f t="shared" si="39"/>
        <v>30</v>
      </c>
      <c r="N153" s="918">
        <f t="shared" si="39"/>
        <v>30</v>
      </c>
      <c r="O153" s="918">
        <f t="shared" si="39"/>
        <v>30</v>
      </c>
      <c r="P153" s="918">
        <f t="shared" si="39"/>
        <v>30</v>
      </c>
      <c r="Q153" s="918">
        <f t="shared" si="39"/>
        <v>30</v>
      </c>
      <c r="R153" s="918">
        <f t="shared" si="39"/>
        <v>30</v>
      </c>
      <c r="S153" s="918">
        <f t="shared" si="39"/>
        <v>30</v>
      </c>
      <c r="T153" s="918">
        <f t="shared" si="39"/>
        <v>30</v>
      </c>
      <c r="U153" s="795"/>
      <c r="V153" s="774"/>
      <c r="W153" s="773"/>
      <c r="X153" s="768"/>
    </row>
    <row r="154" spans="1:24" s="765" customFormat="1" outlineLevel="1" x14ac:dyDescent="0.35">
      <c r="A154" s="767"/>
      <c r="B154" s="766"/>
      <c r="C154" s="778"/>
      <c r="D154" s="778"/>
      <c r="E154" s="778"/>
      <c r="F154" s="782"/>
      <c r="G154" s="794"/>
      <c r="H154" s="794"/>
      <c r="I154" s="765" t="s">
        <v>901</v>
      </c>
      <c r="J154" s="782" t="str">
        <f t="shared" si="38"/>
        <v>k</v>
      </c>
      <c r="K154" s="918">
        <f t="shared" ref="K154:T154" si="40">K137</f>
        <v>8</v>
      </c>
      <c r="L154" s="918">
        <f t="shared" si="40"/>
        <v>25</v>
      </c>
      <c r="M154" s="918">
        <f t="shared" si="40"/>
        <v>30</v>
      </c>
      <c r="N154" s="918">
        <f t="shared" si="40"/>
        <v>30</v>
      </c>
      <c r="O154" s="918">
        <f t="shared" si="40"/>
        <v>30</v>
      </c>
      <c r="P154" s="918">
        <f t="shared" si="40"/>
        <v>30</v>
      </c>
      <c r="Q154" s="918">
        <f t="shared" si="40"/>
        <v>30</v>
      </c>
      <c r="R154" s="918">
        <f t="shared" si="40"/>
        <v>30</v>
      </c>
      <c r="S154" s="918">
        <f t="shared" si="40"/>
        <v>30</v>
      </c>
      <c r="T154" s="918">
        <f t="shared" si="40"/>
        <v>30</v>
      </c>
      <c r="U154" s="795"/>
      <c r="V154" s="774"/>
      <c r="W154" s="773"/>
      <c r="X154" s="768"/>
    </row>
    <row r="155" spans="1:24" s="765" customFormat="1" outlineLevel="1" x14ac:dyDescent="0.35">
      <c r="A155" s="767"/>
      <c r="B155" s="766"/>
      <c r="C155" s="778"/>
      <c r="D155" s="778"/>
      <c r="E155" s="778"/>
      <c r="F155" s="782"/>
      <c r="G155" s="794"/>
      <c r="H155" s="794"/>
      <c r="I155" s="765" t="s">
        <v>901</v>
      </c>
      <c r="J155" s="782" t="str">
        <f t="shared" si="38"/>
        <v>v</v>
      </c>
      <c r="K155" s="918">
        <f t="shared" ref="K155:T155" si="41">K138</f>
        <v>8</v>
      </c>
      <c r="L155" s="918">
        <f t="shared" si="41"/>
        <v>25</v>
      </c>
      <c r="M155" s="918">
        <f t="shared" si="41"/>
        <v>30</v>
      </c>
      <c r="N155" s="918">
        <f t="shared" si="41"/>
        <v>30</v>
      </c>
      <c r="O155" s="918">
        <f t="shared" si="41"/>
        <v>30</v>
      </c>
      <c r="P155" s="918">
        <f t="shared" si="41"/>
        <v>30</v>
      </c>
      <c r="Q155" s="918">
        <f t="shared" si="41"/>
        <v>30</v>
      </c>
      <c r="R155" s="918">
        <f t="shared" si="41"/>
        <v>30</v>
      </c>
      <c r="S155" s="918">
        <f t="shared" si="41"/>
        <v>30</v>
      </c>
      <c r="T155" s="918">
        <f t="shared" si="41"/>
        <v>30</v>
      </c>
      <c r="U155" s="795"/>
      <c r="V155" s="774"/>
      <c r="W155" s="773"/>
      <c r="X155" s="768"/>
    </row>
    <row r="156" spans="1:24" s="765" customFormat="1" outlineLevel="1" x14ac:dyDescent="0.35">
      <c r="A156" s="767"/>
      <c r="B156" s="766"/>
      <c r="C156" s="778"/>
      <c r="D156" s="778"/>
      <c r="E156" s="778"/>
      <c r="F156" s="782"/>
      <c r="G156" s="782"/>
      <c r="H156" s="782"/>
      <c r="I156" s="765" t="s">
        <v>902</v>
      </c>
      <c r="J156" s="782" t="str">
        <f t="shared" si="38"/>
        <v>w</v>
      </c>
      <c r="K156" s="918">
        <f t="shared" ref="K156:T156" si="42">K139</f>
        <v>8</v>
      </c>
      <c r="L156" s="918">
        <f t="shared" si="42"/>
        <v>25</v>
      </c>
      <c r="M156" s="918">
        <f t="shared" si="42"/>
        <v>30</v>
      </c>
      <c r="N156" s="918">
        <f t="shared" si="42"/>
        <v>30</v>
      </c>
      <c r="O156" s="918">
        <f t="shared" si="42"/>
        <v>30</v>
      </c>
      <c r="P156" s="918">
        <f t="shared" si="42"/>
        <v>30</v>
      </c>
      <c r="Q156" s="918">
        <f t="shared" si="42"/>
        <v>30</v>
      </c>
      <c r="R156" s="918">
        <f t="shared" si="42"/>
        <v>30</v>
      </c>
      <c r="S156" s="918">
        <f t="shared" si="42"/>
        <v>30</v>
      </c>
      <c r="T156" s="918">
        <f t="shared" si="42"/>
        <v>30</v>
      </c>
      <c r="U156" s="801"/>
      <c r="V156" s="774"/>
      <c r="W156" s="773"/>
      <c r="X156" s="768"/>
    </row>
    <row r="157" spans="1:24" s="765" customFormat="1" outlineLevel="1" x14ac:dyDescent="0.35">
      <c r="A157" s="767"/>
      <c r="B157" s="766"/>
      <c r="C157" s="778"/>
      <c r="D157" s="778"/>
      <c r="E157" s="778"/>
      <c r="F157" s="782"/>
      <c r="G157" s="794"/>
      <c r="H157" s="794"/>
      <c r="I157" s="765" t="s">
        <v>902</v>
      </c>
      <c r="J157" s="782" t="str">
        <f t="shared" si="38"/>
        <v>wd</v>
      </c>
      <c r="K157" s="918">
        <f t="shared" ref="K157:T157" si="43">K140</f>
        <v>8</v>
      </c>
      <c r="L157" s="918">
        <f t="shared" si="43"/>
        <v>25</v>
      </c>
      <c r="M157" s="918">
        <f t="shared" si="43"/>
        <v>30</v>
      </c>
      <c r="N157" s="918">
        <f t="shared" si="43"/>
        <v>30</v>
      </c>
      <c r="O157" s="918">
        <f t="shared" si="43"/>
        <v>30</v>
      </c>
      <c r="P157" s="918">
        <f t="shared" si="43"/>
        <v>30</v>
      </c>
      <c r="Q157" s="918">
        <f t="shared" si="43"/>
        <v>30</v>
      </c>
      <c r="R157" s="918">
        <f t="shared" si="43"/>
        <v>30</v>
      </c>
      <c r="S157" s="918">
        <f t="shared" si="43"/>
        <v>30</v>
      </c>
      <c r="T157" s="918">
        <f t="shared" si="43"/>
        <v>30</v>
      </c>
      <c r="U157" s="795"/>
      <c r="V157" s="774"/>
      <c r="W157" s="773"/>
      <c r="X157" s="768"/>
    </row>
    <row r="158" spans="1:24" s="765" customFormat="1" outlineLevel="1" x14ac:dyDescent="0.35">
      <c r="A158" s="767"/>
      <c r="B158" s="766"/>
      <c r="C158" s="778"/>
      <c r="D158" s="778"/>
      <c r="E158" s="778"/>
      <c r="F158" s="782"/>
      <c r="G158" s="794"/>
      <c r="H158" s="794"/>
      <c r="I158" s="765" t="s">
        <v>902</v>
      </c>
      <c r="J158" s="782" t="str">
        <f t="shared" si="38"/>
        <v>b</v>
      </c>
      <c r="K158" s="918">
        <f t="shared" ref="K158:T158" si="44">K141</f>
        <v>8</v>
      </c>
      <c r="L158" s="918">
        <f t="shared" si="44"/>
        <v>25</v>
      </c>
      <c r="M158" s="918">
        <f t="shared" si="44"/>
        <v>30</v>
      </c>
      <c r="N158" s="918">
        <f t="shared" si="44"/>
        <v>30</v>
      </c>
      <c r="O158" s="918">
        <f t="shared" si="44"/>
        <v>30</v>
      </c>
      <c r="P158" s="918">
        <f t="shared" si="44"/>
        <v>30</v>
      </c>
      <c r="Q158" s="918">
        <f t="shared" si="44"/>
        <v>30</v>
      </c>
      <c r="R158" s="918">
        <f t="shared" si="44"/>
        <v>30</v>
      </c>
      <c r="S158" s="918">
        <f t="shared" si="44"/>
        <v>30</v>
      </c>
      <c r="T158" s="918">
        <f t="shared" si="44"/>
        <v>30</v>
      </c>
      <c r="U158" s="795"/>
      <c r="V158" s="774"/>
      <c r="W158" s="773"/>
      <c r="X158" s="768"/>
    </row>
    <row r="159" spans="1:24" s="765" customFormat="1" outlineLevel="1" x14ac:dyDescent="0.35">
      <c r="A159" s="767"/>
      <c r="B159" s="766"/>
      <c r="C159" s="778"/>
      <c r="D159" s="778"/>
      <c r="E159" s="778"/>
      <c r="F159" s="782"/>
      <c r="G159" s="794"/>
      <c r="H159" s="794"/>
      <c r="I159" s="765" t="s">
        <v>902</v>
      </c>
      <c r="J159" s="782" t="str">
        <f t="shared" si="38"/>
        <v>bd</v>
      </c>
      <c r="K159" s="918">
        <f t="shared" ref="K159:T159" si="45">K137</f>
        <v>8</v>
      </c>
      <c r="L159" s="918">
        <f t="shared" si="45"/>
        <v>25</v>
      </c>
      <c r="M159" s="918">
        <f t="shared" si="45"/>
        <v>30</v>
      </c>
      <c r="N159" s="918">
        <f t="shared" si="45"/>
        <v>30</v>
      </c>
      <c r="O159" s="918">
        <f t="shared" si="45"/>
        <v>30</v>
      </c>
      <c r="P159" s="918">
        <f t="shared" si="45"/>
        <v>30</v>
      </c>
      <c r="Q159" s="918">
        <f t="shared" si="45"/>
        <v>30</v>
      </c>
      <c r="R159" s="918">
        <f t="shared" si="45"/>
        <v>30</v>
      </c>
      <c r="S159" s="918">
        <f t="shared" si="45"/>
        <v>30</v>
      </c>
      <c r="T159" s="918">
        <f t="shared" si="45"/>
        <v>30</v>
      </c>
      <c r="U159" s="795"/>
      <c r="V159" s="774"/>
      <c r="W159" s="773"/>
      <c r="X159" s="768"/>
    </row>
    <row r="160" spans="1:24" s="765" customFormat="1" outlineLevel="1" x14ac:dyDescent="0.35">
      <c r="A160" s="767"/>
      <c r="B160" s="766"/>
      <c r="C160" s="778"/>
      <c r="D160" s="778"/>
      <c r="E160" s="778"/>
      <c r="F160" s="782"/>
      <c r="G160" s="794"/>
      <c r="H160" s="794"/>
      <c r="I160" s="765" t="s">
        <v>902</v>
      </c>
      <c r="J160" s="782" t="str">
        <f t="shared" si="38"/>
        <v>o</v>
      </c>
      <c r="K160" s="918">
        <f t="shared" ref="K160:T160" si="46">K138</f>
        <v>8</v>
      </c>
      <c r="L160" s="918">
        <f t="shared" si="46"/>
        <v>25</v>
      </c>
      <c r="M160" s="918">
        <f t="shared" si="46"/>
        <v>30</v>
      </c>
      <c r="N160" s="918">
        <f t="shared" si="46"/>
        <v>30</v>
      </c>
      <c r="O160" s="918">
        <f t="shared" si="46"/>
        <v>30</v>
      </c>
      <c r="P160" s="918">
        <f t="shared" si="46"/>
        <v>30</v>
      </c>
      <c r="Q160" s="918">
        <f t="shared" si="46"/>
        <v>30</v>
      </c>
      <c r="R160" s="918">
        <f t="shared" si="46"/>
        <v>30</v>
      </c>
      <c r="S160" s="918">
        <f t="shared" si="46"/>
        <v>30</v>
      </c>
      <c r="T160" s="918">
        <f t="shared" si="46"/>
        <v>30</v>
      </c>
      <c r="U160" s="795"/>
      <c r="V160" s="774"/>
      <c r="W160" s="773"/>
      <c r="X160" s="768"/>
    </row>
    <row r="161" spans="1:24" s="765" customFormat="1" outlineLevel="1" x14ac:dyDescent="0.35">
      <c r="A161" s="767"/>
      <c r="B161" s="766"/>
      <c r="C161" s="778"/>
      <c r="D161" s="778"/>
      <c r="E161" s="778"/>
      <c r="F161" s="782"/>
      <c r="G161" s="794"/>
      <c r="H161" s="794"/>
      <c r="I161" s="765" t="s">
        <v>902</v>
      </c>
      <c r="J161" s="782" t="str">
        <f t="shared" si="38"/>
        <v>od</v>
      </c>
      <c r="K161" s="918">
        <f t="shared" ref="K161:T161" si="47">K139</f>
        <v>8</v>
      </c>
      <c r="L161" s="918">
        <f t="shared" si="47"/>
        <v>25</v>
      </c>
      <c r="M161" s="918">
        <f t="shared" si="47"/>
        <v>30</v>
      </c>
      <c r="N161" s="918">
        <f t="shared" si="47"/>
        <v>30</v>
      </c>
      <c r="O161" s="918">
        <f t="shared" si="47"/>
        <v>30</v>
      </c>
      <c r="P161" s="918">
        <f t="shared" si="47"/>
        <v>30</v>
      </c>
      <c r="Q161" s="918">
        <f t="shared" si="47"/>
        <v>30</v>
      </c>
      <c r="R161" s="918">
        <f t="shared" si="47"/>
        <v>30</v>
      </c>
      <c r="S161" s="918">
        <f t="shared" si="47"/>
        <v>30</v>
      </c>
      <c r="T161" s="918">
        <f t="shared" si="47"/>
        <v>30</v>
      </c>
      <c r="U161" s="795"/>
      <c r="V161" s="774"/>
      <c r="W161" s="773"/>
      <c r="X161" s="768"/>
    </row>
    <row r="162" spans="1:24" s="765" customFormat="1" outlineLevel="1" x14ac:dyDescent="0.35">
      <c r="A162" s="767"/>
      <c r="B162" s="766"/>
      <c r="C162" s="778"/>
      <c r="D162" s="778"/>
      <c r="E162" s="778"/>
      <c r="F162" s="782"/>
      <c r="G162" s="794"/>
      <c r="H162" s="794"/>
      <c r="I162" s="765" t="s">
        <v>902</v>
      </c>
      <c r="J162" s="782" t="str">
        <f t="shared" si="38"/>
        <v>h</v>
      </c>
      <c r="K162" s="918">
        <f t="shared" ref="K162:T162" si="48">K140</f>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795"/>
      <c r="V162" s="774"/>
      <c r="W162" s="773"/>
      <c r="X162" s="768"/>
    </row>
    <row r="163" spans="1:24" s="765" customFormat="1" outlineLevel="1" x14ac:dyDescent="0.35">
      <c r="A163" s="767"/>
      <c r="B163" s="766"/>
      <c r="C163" s="778"/>
      <c r="D163" s="778"/>
      <c r="E163" s="778"/>
      <c r="F163" s="782"/>
      <c r="G163" s="794"/>
      <c r="H163" s="794"/>
      <c r="I163" s="765" t="s">
        <v>902</v>
      </c>
      <c r="J163" s="782" t="str">
        <f t="shared" si="38"/>
        <v>of</v>
      </c>
      <c r="K163" s="918">
        <f t="shared" ref="K163:T163" si="49">K141</f>
        <v>8</v>
      </c>
      <c r="L163" s="918">
        <f t="shared" si="49"/>
        <v>25</v>
      </c>
      <c r="M163" s="918">
        <f t="shared" si="49"/>
        <v>30</v>
      </c>
      <c r="N163" s="918">
        <f t="shared" si="49"/>
        <v>30</v>
      </c>
      <c r="O163" s="918">
        <f t="shared" si="49"/>
        <v>30</v>
      </c>
      <c r="P163" s="918">
        <f t="shared" si="49"/>
        <v>30</v>
      </c>
      <c r="Q163" s="918">
        <f t="shared" si="49"/>
        <v>30</v>
      </c>
      <c r="R163" s="918">
        <f t="shared" si="49"/>
        <v>30</v>
      </c>
      <c r="S163" s="918">
        <f t="shared" si="49"/>
        <v>30</v>
      </c>
      <c r="T163" s="918">
        <f t="shared" si="49"/>
        <v>30</v>
      </c>
      <c r="U163" s="795"/>
      <c r="V163" s="774"/>
      <c r="W163" s="773"/>
      <c r="X163" s="768"/>
    </row>
    <row r="164" spans="1:24" s="765" customFormat="1" outlineLevel="1" x14ac:dyDescent="0.35">
      <c r="A164" s="767"/>
      <c r="B164" s="766"/>
      <c r="C164" s="778"/>
      <c r="D164" s="778"/>
      <c r="E164" s="778"/>
      <c r="F164" s="782"/>
      <c r="G164" s="794"/>
      <c r="H164" s="794"/>
      <c r="I164" s="765" t="s">
        <v>902</v>
      </c>
      <c r="J164" s="782" t="str">
        <f t="shared" si="38"/>
        <v>z</v>
      </c>
      <c r="K164" s="918">
        <f t="shared" ref="K164:T164" si="50">K142</f>
        <v>8</v>
      </c>
      <c r="L164" s="918">
        <f t="shared" si="50"/>
        <v>25</v>
      </c>
      <c r="M164" s="918">
        <f t="shared" si="50"/>
        <v>30</v>
      </c>
      <c r="N164" s="918">
        <f t="shared" si="50"/>
        <v>30</v>
      </c>
      <c r="O164" s="918">
        <f t="shared" si="50"/>
        <v>30</v>
      </c>
      <c r="P164" s="918">
        <f t="shared" si="50"/>
        <v>30</v>
      </c>
      <c r="Q164" s="918">
        <f t="shared" si="50"/>
        <v>30</v>
      </c>
      <c r="R164" s="918">
        <f t="shared" si="50"/>
        <v>30</v>
      </c>
      <c r="S164" s="918">
        <f t="shared" si="50"/>
        <v>30</v>
      </c>
      <c r="T164" s="918">
        <f t="shared" si="50"/>
        <v>30</v>
      </c>
      <c r="U164" s="795"/>
      <c r="V164" s="774"/>
      <c r="W164" s="773"/>
      <c r="X164" s="768"/>
    </row>
    <row r="165" spans="1:24" s="765" customFormat="1" outlineLevel="1" x14ac:dyDescent="0.35">
      <c r="A165" s="767"/>
      <c r="B165" s="766"/>
      <c r="C165" s="778"/>
      <c r="D165" s="778"/>
      <c r="E165" s="778"/>
      <c r="F165" s="782"/>
      <c r="G165" s="794"/>
      <c r="H165" s="794"/>
      <c r="I165" s="765" t="s">
        <v>902</v>
      </c>
      <c r="J165" s="782" t="str">
        <f t="shared" si="38"/>
        <v>zd</v>
      </c>
      <c r="K165" s="918">
        <f t="shared" ref="K165:T165" si="51">K143</f>
        <v>8</v>
      </c>
      <c r="L165" s="918">
        <f t="shared" si="51"/>
        <v>25</v>
      </c>
      <c r="M165" s="918">
        <f t="shared" si="51"/>
        <v>30</v>
      </c>
      <c r="N165" s="918">
        <f t="shared" si="51"/>
        <v>30</v>
      </c>
      <c r="O165" s="918">
        <f t="shared" si="51"/>
        <v>30</v>
      </c>
      <c r="P165" s="918">
        <f t="shared" si="51"/>
        <v>30</v>
      </c>
      <c r="Q165" s="918">
        <f t="shared" si="51"/>
        <v>30</v>
      </c>
      <c r="R165" s="918">
        <f t="shared" si="51"/>
        <v>30</v>
      </c>
      <c r="S165" s="918">
        <f t="shared" si="51"/>
        <v>30</v>
      </c>
      <c r="T165" s="918">
        <f t="shared" si="51"/>
        <v>30</v>
      </c>
      <c r="U165" s="795"/>
      <c r="V165" s="774"/>
      <c r="W165" s="773"/>
      <c r="X165" s="768"/>
    </row>
    <row r="166" spans="1:24" s="765" customFormat="1" outlineLevel="1" x14ac:dyDescent="0.35">
      <c r="A166" s="767"/>
      <c r="B166" s="766"/>
      <c r="C166" s="778"/>
      <c r="D166" s="778"/>
      <c r="E166" s="778"/>
      <c r="F166" s="782"/>
      <c r="G166" s="794"/>
      <c r="H166" s="794"/>
      <c r="I166" s="765" t="s">
        <v>902</v>
      </c>
      <c r="J166" s="782" t="str">
        <f t="shared" si="38"/>
        <v>r</v>
      </c>
      <c r="K166" s="918">
        <f t="shared" ref="K166:T166" si="52">K144</f>
        <v>8</v>
      </c>
      <c r="L166" s="918">
        <f t="shared" si="52"/>
        <v>25</v>
      </c>
      <c r="M166" s="918">
        <f t="shared" si="52"/>
        <v>30</v>
      </c>
      <c r="N166" s="918">
        <f t="shared" si="52"/>
        <v>30</v>
      </c>
      <c r="O166" s="918">
        <f t="shared" si="52"/>
        <v>30</v>
      </c>
      <c r="P166" s="918">
        <f t="shared" si="52"/>
        <v>30</v>
      </c>
      <c r="Q166" s="918">
        <f t="shared" si="52"/>
        <v>30</v>
      </c>
      <c r="R166" s="918">
        <f t="shared" si="52"/>
        <v>30</v>
      </c>
      <c r="S166" s="918">
        <f t="shared" si="52"/>
        <v>30</v>
      </c>
      <c r="T166" s="918">
        <f t="shared" si="52"/>
        <v>30</v>
      </c>
      <c r="U166" s="795"/>
      <c r="V166" s="774"/>
      <c r="W166" s="773"/>
      <c r="X166" s="768"/>
    </row>
    <row r="167" spans="1:24" s="765" customFormat="1" outlineLevel="1" x14ac:dyDescent="0.35">
      <c r="A167" s="767"/>
      <c r="B167" s="766"/>
      <c r="C167" s="778"/>
      <c r="D167" s="778"/>
      <c r="E167" s="778"/>
      <c r="F167" s="782"/>
      <c r="G167" s="794"/>
      <c r="H167" s="794"/>
      <c r="I167" s="765" t="s">
        <v>902</v>
      </c>
      <c r="J167" s="782" t="str">
        <f t="shared" si="38"/>
        <v>rd</v>
      </c>
      <c r="K167" s="918">
        <f t="shared" ref="K167:T167" si="53">K145</f>
        <v>8</v>
      </c>
      <c r="L167" s="918">
        <f t="shared" si="53"/>
        <v>25</v>
      </c>
      <c r="M167" s="918">
        <f t="shared" si="53"/>
        <v>30</v>
      </c>
      <c r="N167" s="918">
        <f t="shared" si="53"/>
        <v>30</v>
      </c>
      <c r="O167" s="918">
        <f t="shared" si="53"/>
        <v>30</v>
      </c>
      <c r="P167" s="918">
        <f t="shared" si="53"/>
        <v>30</v>
      </c>
      <c r="Q167" s="918">
        <f t="shared" si="53"/>
        <v>30</v>
      </c>
      <c r="R167" s="918">
        <f t="shared" si="53"/>
        <v>30</v>
      </c>
      <c r="S167" s="918">
        <f t="shared" si="53"/>
        <v>30</v>
      </c>
      <c r="T167" s="918">
        <f t="shared" si="53"/>
        <v>30</v>
      </c>
      <c r="U167" s="795"/>
      <c r="V167" s="774"/>
      <c r="W167" s="773"/>
      <c r="X167" s="768"/>
    </row>
    <row r="168" spans="1:24" s="765" customFormat="1" outlineLevel="1" x14ac:dyDescent="0.35">
      <c r="A168" s="767"/>
      <c r="B168" s="766"/>
      <c r="C168" s="778"/>
      <c r="D168" s="778"/>
      <c r="E168" s="778"/>
      <c r="F168" s="782"/>
      <c r="G168" s="794"/>
      <c r="H168" s="794"/>
      <c r="I168" s="765" t="s">
        <v>902</v>
      </c>
      <c r="J168" s="782" t="str">
        <f t="shared" si="38"/>
        <v>l</v>
      </c>
      <c r="K168" s="918">
        <f t="shared" ref="K168:T168" si="54">K146</f>
        <v>8</v>
      </c>
      <c r="L168" s="918">
        <f t="shared" si="54"/>
        <v>25</v>
      </c>
      <c r="M168" s="918">
        <f t="shared" si="54"/>
        <v>30</v>
      </c>
      <c r="N168" s="918">
        <f t="shared" si="54"/>
        <v>30</v>
      </c>
      <c r="O168" s="918">
        <f t="shared" si="54"/>
        <v>30</v>
      </c>
      <c r="P168" s="918">
        <f t="shared" si="54"/>
        <v>30</v>
      </c>
      <c r="Q168" s="918">
        <f t="shared" si="54"/>
        <v>30</v>
      </c>
      <c r="R168" s="918">
        <f t="shared" si="54"/>
        <v>30</v>
      </c>
      <c r="S168" s="918">
        <f t="shared" si="54"/>
        <v>30</v>
      </c>
      <c r="T168" s="918">
        <f t="shared" si="54"/>
        <v>30</v>
      </c>
      <c r="U168" s="795"/>
      <c r="V168" s="774"/>
      <c r="W168" s="773"/>
      <c r="X168" s="768"/>
    </row>
    <row r="169" spans="1:24" s="765" customFormat="1" outlineLevel="1" x14ac:dyDescent="0.35">
      <c r="A169" s="767"/>
      <c r="B169" s="766"/>
      <c r="C169" s="778"/>
      <c r="D169" s="778"/>
      <c r="E169" s="778"/>
      <c r="F169" s="782"/>
      <c r="G169" s="794"/>
      <c r="H169" s="794"/>
      <c r="I169" s="765" t="s">
        <v>902</v>
      </c>
      <c r="J169" s="782" t="str">
        <f t="shared" si="38"/>
        <v>f</v>
      </c>
      <c r="K169" s="918">
        <f t="shared" ref="K169:T169" si="55">K147</f>
        <v>8</v>
      </c>
      <c r="L169" s="918">
        <f t="shared" si="55"/>
        <v>25</v>
      </c>
      <c r="M169" s="918">
        <f t="shared" si="55"/>
        <v>30</v>
      </c>
      <c r="N169" s="918">
        <f t="shared" si="55"/>
        <v>30</v>
      </c>
      <c r="O169" s="918">
        <f t="shared" si="55"/>
        <v>30</v>
      </c>
      <c r="P169" s="918">
        <f t="shared" si="55"/>
        <v>30</v>
      </c>
      <c r="Q169" s="918">
        <f t="shared" si="55"/>
        <v>30</v>
      </c>
      <c r="R169" s="918">
        <f t="shared" si="55"/>
        <v>30</v>
      </c>
      <c r="S169" s="918">
        <f t="shared" si="55"/>
        <v>30</v>
      </c>
      <c r="T169" s="918">
        <f t="shared" si="55"/>
        <v>30</v>
      </c>
      <c r="U169" s="795"/>
      <c r="V169" s="774"/>
      <c r="W169" s="773"/>
      <c r="X169" s="768"/>
    </row>
    <row r="170" spans="1:24" s="765" customFormat="1" outlineLevel="1" x14ac:dyDescent="0.35">
      <c r="A170" s="767"/>
      <c r="B170" s="766"/>
      <c r="C170" s="778"/>
      <c r="D170" s="778"/>
      <c r="E170" s="778"/>
      <c r="F170" s="782"/>
      <c r="G170" s="794"/>
      <c r="H170" s="794"/>
      <c r="I170" s="765" t="s">
        <v>902</v>
      </c>
      <c r="J170" s="782" t="str">
        <f t="shared" si="38"/>
        <v>i</v>
      </c>
      <c r="K170" s="918">
        <f t="shared" ref="K170:T170" si="56">K148</f>
        <v>8</v>
      </c>
      <c r="L170" s="918">
        <f t="shared" si="56"/>
        <v>25</v>
      </c>
      <c r="M170" s="918">
        <f t="shared" si="56"/>
        <v>30</v>
      </c>
      <c r="N170" s="918">
        <f t="shared" si="56"/>
        <v>30</v>
      </c>
      <c r="O170" s="918">
        <f t="shared" si="56"/>
        <v>30</v>
      </c>
      <c r="P170" s="918">
        <f t="shared" si="56"/>
        <v>30</v>
      </c>
      <c r="Q170" s="918">
        <f t="shared" si="56"/>
        <v>30</v>
      </c>
      <c r="R170" s="918">
        <f t="shared" si="56"/>
        <v>30</v>
      </c>
      <c r="S170" s="918">
        <f t="shared" si="56"/>
        <v>30</v>
      </c>
      <c r="T170" s="918">
        <f t="shared" si="56"/>
        <v>30</v>
      </c>
      <c r="U170" s="795"/>
      <c r="V170" s="774"/>
      <c r="W170" s="773"/>
      <c r="X170" s="768"/>
    </row>
    <row r="171" spans="1:24" s="765" customFormat="1" outlineLevel="1" x14ac:dyDescent="0.35">
      <c r="A171" s="767"/>
      <c r="B171" s="766"/>
      <c r="C171" s="778"/>
      <c r="D171" s="778"/>
      <c r="E171" s="778"/>
      <c r="F171" s="782"/>
      <c r="G171" s="794"/>
      <c r="H171" s="794"/>
      <c r="I171" s="765" t="s">
        <v>902</v>
      </c>
      <c r="J171" s="782" t="str">
        <f t="shared" si="38"/>
        <v>k</v>
      </c>
      <c r="K171" s="918">
        <f t="shared" ref="K171:T171" si="57">K154</f>
        <v>8</v>
      </c>
      <c r="L171" s="918">
        <f t="shared" si="57"/>
        <v>25</v>
      </c>
      <c r="M171" s="918">
        <f t="shared" si="57"/>
        <v>30</v>
      </c>
      <c r="N171" s="918">
        <f t="shared" si="57"/>
        <v>30</v>
      </c>
      <c r="O171" s="918">
        <f t="shared" si="57"/>
        <v>30</v>
      </c>
      <c r="P171" s="918">
        <f t="shared" si="57"/>
        <v>30</v>
      </c>
      <c r="Q171" s="918">
        <f t="shared" si="57"/>
        <v>30</v>
      </c>
      <c r="R171" s="918">
        <f t="shared" si="57"/>
        <v>30</v>
      </c>
      <c r="S171" s="918">
        <f t="shared" si="57"/>
        <v>30</v>
      </c>
      <c r="T171" s="918">
        <f t="shared" si="57"/>
        <v>30</v>
      </c>
      <c r="U171" s="795"/>
      <c r="V171" s="774"/>
      <c r="W171" s="773"/>
      <c r="X171" s="768"/>
    </row>
    <row r="172" spans="1:24" s="765" customFormat="1" outlineLevel="1" x14ac:dyDescent="0.35">
      <c r="A172" s="767"/>
      <c r="B172" s="766"/>
      <c r="C172" s="778"/>
      <c r="D172" s="778"/>
      <c r="E172" s="778"/>
      <c r="F172" s="782"/>
      <c r="G172" s="794"/>
      <c r="H172" s="794"/>
      <c r="I172" s="765" t="s">
        <v>902</v>
      </c>
      <c r="J172" s="782" t="str">
        <f t="shared" si="38"/>
        <v>v</v>
      </c>
      <c r="K172" s="918">
        <f t="shared" ref="K172:T172" si="58">K155</f>
        <v>8</v>
      </c>
      <c r="L172" s="918">
        <f t="shared" si="58"/>
        <v>25</v>
      </c>
      <c r="M172" s="918">
        <f t="shared" si="58"/>
        <v>30</v>
      </c>
      <c r="N172" s="918">
        <f t="shared" si="58"/>
        <v>30</v>
      </c>
      <c r="O172" s="918">
        <f t="shared" si="58"/>
        <v>30</v>
      </c>
      <c r="P172" s="918">
        <f t="shared" si="58"/>
        <v>30</v>
      </c>
      <c r="Q172" s="918">
        <f t="shared" si="58"/>
        <v>30</v>
      </c>
      <c r="R172" s="918">
        <f t="shared" si="58"/>
        <v>30</v>
      </c>
      <c r="S172" s="918">
        <f t="shared" si="58"/>
        <v>30</v>
      </c>
      <c r="T172" s="918">
        <f t="shared" si="58"/>
        <v>30</v>
      </c>
      <c r="U172" s="795"/>
      <c r="V172" s="774"/>
      <c r="W172" s="773"/>
      <c r="X172" s="768"/>
    </row>
    <row r="173" spans="1:24" s="765" customFormat="1" outlineLevel="1" x14ac:dyDescent="0.35">
      <c r="A173" s="767"/>
      <c r="B173" s="766"/>
      <c r="C173" s="778"/>
      <c r="D173" s="778"/>
      <c r="E173" s="778"/>
      <c r="F173" s="782"/>
      <c r="G173" s="782"/>
      <c r="H173" s="782"/>
      <c r="I173" s="765" t="s">
        <v>903</v>
      </c>
      <c r="J173" s="782" t="str">
        <f t="shared" si="38"/>
        <v>w</v>
      </c>
      <c r="K173" s="918">
        <f t="shared" ref="K173:T173" si="59">K156</f>
        <v>8</v>
      </c>
      <c r="L173" s="918">
        <f t="shared" si="59"/>
        <v>25</v>
      </c>
      <c r="M173" s="918">
        <f t="shared" si="59"/>
        <v>30</v>
      </c>
      <c r="N173" s="918">
        <f t="shared" si="59"/>
        <v>30</v>
      </c>
      <c r="O173" s="918">
        <f t="shared" si="59"/>
        <v>30</v>
      </c>
      <c r="P173" s="918">
        <f t="shared" si="59"/>
        <v>30</v>
      </c>
      <c r="Q173" s="918">
        <f t="shared" si="59"/>
        <v>30</v>
      </c>
      <c r="R173" s="918">
        <f t="shared" si="59"/>
        <v>30</v>
      </c>
      <c r="S173" s="918">
        <f t="shared" si="59"/>
        <v>30</v>
      </c>
      <c r="T173" s="918">
        <f t="shared" si="59"/>
        <v>30</v>
      </c>
      <c r="U173" s="801"/>
      <c r="V173" s="774"/>
      <c r="W173" s="773"/>
      <c r="X173" s="768"/>
    </row>
    <row r="174" spans="1:24" s="765" customFormat="1" outlineLevel="1" x14ac:dyDescent="0.35">
      <c r="A174" s="767"/>
      <c r="B174" s="766"/>
      <c r="C174" s="778"/>
      <c r="D174" s="778"/>
      <c r="E174" s="778"/>
      <c r="F174" s="782"/>
      <c r="G174" s="794"/>
      <c r="H174" s="794"/>
      <c r="I174" s="765" t="s">
        <v>903</v>
      </c>
      <c r="J174" s="782" t="str">
        <f t="shared" si="38"/>
        <v>wd</v>
      </c>
      <c r="K174" s="918">
        <f t="shared" ref="K174:T174" si="60">K157</f>
        <v>8</v>
      </c>
      <c r="L174" s="918">
        <f t="shared" si="60"/>
        <v>25</v>
      </c>
      <c r="M174" s="918">
        <f t="shared" si="60"/>
        <v>30</v>
      </c>
      <c r="N174" s="918">
        <f t="shared" si="60"/>
        <v>30</v>
      </c>
      <c r="O174" s="918">
        <f t="shared" si="60"/>
        <v>30</v>
      </c>
      <c r="P174" s="918">
        <f t="shared" si="60"/>
        <v>30</v>
      </c>
      <c r="Q174" s="918">
        <f t="shared" si="60"/>
        <v>30</v>
      </c>
      <c r="R174" s="918">
        <f t="shared" si="60"/>
        <v>30</v>
      </c>
      <c r="S174" s="918">
        <f t="shared" si="60"/>
        <v>30</v>
      </c>
      <c r="T174" s="918">
        <f t="shared" si="60"/>
        <v>30</v>
      </c>
      <c r="U174" s="795"/>
      <c r="V174" s="774"/>
      <c r="W174" s="773"/>
      <c r="X174" s="768"/>
    </row>
    <row r="175" spans="1:24" s="765" customFormat="1" outlineLevel="1" x14ac:dyDescent="0.35">
      <c r="A175" s="767"/>
      <c r="B175" s="766"/>
      <c r="C175" s="778"/>
      <c r="D175" s="778"/>
      <c r="E175" s="778"/>
      <c r="F175" s="782"/>
      <c r="G175" s="794"/>
      <c r="H175" s="794"/>
      <c r="I175" s="765" t="s">
        <v>903</v>
      </c>
      <c r="J175" s="782" t="str">
        <f t="shared" si="38"/>
        <v>b</v>
      </c>
      <c r="K175" s="918">
        <f t="shared" ref="K175:T175" si="61">K153</f>
        <v>8</v>
      </c>
      <c r="L175" s="918">
        <f t="shared" si="61"/>
        <v>25</v>
      </c>
      <c r="M175" s="918">
        <f t="shared" si="61"/>
        <v>30</v>
      </c>
      <c r="N175" s="918">
        <f t="shared" si="61"/>
        <v>30</v>
      </c>
      <c r="O175" s="918">
        <f t="shared" si="61"/>
        <v>30</v>
      </c>
      <c r="P175" s="918">
        <f t="shared" si="61"/>
        <v>30</v>
      </c>
      <c r="Q175" s="918">
        <f t="shared" si="61"/>
        <v>30</v>
      </c>
      <c r="R175" s="918">
        <f t="shared" si="61"/>
        <v>30</v>
      </c>
      <c r="S175" s="918">
        <f t="shared" si="61"/>
        <v>30</v>
      </c>
      <c r="T175" s="918">
        <f t="shared" si="61"/>
        <v>30</v>
      </c>
      <c r="U175" s="795"/>
      <c r="V175" s="774"/>
      <c r="W175" s="773"/>
      <c r="X175" s="768"/>
    </row>
    <row r="176" spans="1:24" s="765" customFormat="1" outlineLevel="1" x14ac:dyDescent="0.35">
      <c r="A176" s="767"/>
      <c r="B176" s="766"/>
      <c r="C176" s="778"/>
      <c r="D176" s="778"/>
      <c r="E176" s="778"/>
      <c r="F176" s="782"/>
      <c r="G176" s="794"/>
      <c r="H176" s="794"/>
      <c r="I176" s="765" t="s">
        <v>903</v>
      </c>
      <c r="J176" s="782" t="str">
        <f t="shared" si="38"/>
        <v>bd</v>
      </c>
      <c r="K176" s="918">
        <f t="shared" ref="K176:T176" si="62">K159</f>
        <v>8</v>
      </c>
      <c r="L176" s="918">
        <f t="shared" si="62"/>
        <v>25</v>
      </c>
      <c r="M176" s="918">
        <f t="shared" si="62"/>
        <v>30</v>
      </c>
      <c r="N176" s="918">
        <f t="shared" si="62"/>
        <v>30</v>
      </c>
      <c r="O176" s="918">
        <f t="shared" si="62"/>
        <v>30</v>
      </c>
      <c r="P176" s="918">
        <f t="shared" si="62"/>
        <v>30</v>
      </c>
      <c r="Q176" s="918">
        <f t="shared" si="62"/>
        <v>30</v>
      </c>
      <c r="R176" s="918">
        <f t="shared" si="62"/>
        <v>30</v>
      </c>
      <c r="S176" s="918">
        <f t="shared" si="62"/>
        <v>30</v>
      </c>
      <c r="T176" s="918">
        <f t="shared" si="62"/>
        <v>30</v>
      </c>
      <c r="U176" s="795"/>
      <c r="V176" s="774"/>
      <c r="W176" s="773"/>
      <c r="X176" s="768"/>
    </row>
    <row r="177" spans="1:24" s="765" customFormat="1" outlineLevel="1" x14ac:dyDescent="0.35">
      <c r="A177" s="767"/>
      <c r="B177" s="766"/>
      <c r="C177" s="778"/>
      <c r="D177" s="778"/>
      <c r="E177" s="778"/>
      <c r="F177" s="782"/>
      <c r="G177" s="794"/>
      <c r="H177" s="794"/>
      <c r="I177" s="765" t="s">
        <v>903</v>
      </c>
      <c r="J177" s="782" t="str">
        <f t="shared" si="38"/>
        <v>o</v>
      </c>
      <c r="K177" s="918">
        <f t="shared" ref="K177:T177" si="63">K160</f>
        <v>8</v>
      </c>
      <c r="L177" s="918">
        <f t="shared" si="63"/>
        <v>25</v>
      </c>
      <c r="M177" s="918">
        <f t="shared" si="63"/>
        <v>30</v>
      </c>
      <c r="N177" s="918">
        <f t="shared" si="63"/>
        <v>30</v>
      </c>
      <c r="O177" s="918">
        <f t="shared" si="63"/>
        <v>30</v>
      </c>
      <c r="P177" s="918">
        <f t="shared" si="63"/>
        <v>30</v>
      </c>
      <c r="Q177" s="918">
        <f t="shared" si="63"/>
        <v>30</v>
      </c>
      <c r="R177" s="918">
        <f t="shared" si="63"/>
        <v>30</v>
      </c>
      <c r="S177" s="918">
        <f t="shared" si="63"/>
        <v>30</v>
      </c>
      <c r="T177" s="918">
        <f t="shared" si="63"/>
        <v>30</v>
      </c>
      <c r="U177" s="795"/>
      <c r="V177" s="774"/>
      <c r="W177" s="773"/>
      <c r="X177" s="768"/>
    </row>
    <row r="178" spans="1:24" s="765" customFormat="1" outlineLevel="1" x14ac:dyDescent="0.35">
      <c r="A178" s="767"/>
      <c r="B178" s="766"/>
      <c r="C178" s="778"/>
      <c r="D178" s="778"/>
      <c r="E178" s="778"/>
      <c r="F178" s="782"/>
      <c r="G178" s="794"/>
      <c r="H178" s="794"/>
      <c r="I178" s="765" t="s">
        <v>903</v>
      </c>
      <c r="J178" s="782" t="str">
        <f t="shared" si="38"/>
        <v>od</v>
      </c>
      <c r="K178" s="918">
        <f>K161</f>
        <v>8</v>
      </c>
      <c r="L178" s="918">
        <f>L161</f>
        <v>25</v>
      </c>
      <c r="M178" s="918">
        <f>M161</f>
        <v>30</v>
      </c>
      <c r="N178" s="918">
        <f>N161</f>
        <v>30</v>
      </c>
      <c r="O178" s="918">
        <f>O161</f>
        <v>30</v>
      </c>
      <c r="P178" s="918">
        <f>P161</f>
        <v>30</v>
      </c>
      <c r="Q178" s="918">
        <f>Q161</f>
        <v>30</v>
      </c>
      <c r="R178" s="918">
        <f>R161</f>
        <v>30</v>
      </c>
      <c r="S178" s="918">
        <f>S161</f>
        <v>30</v>
      </c>
      <c r="T178" s="918">
        <f>T161</f>
        <v>30</v>
      </c>
      <c r="U178" s="795"/>
      <c r="V178" s="774"/>
      <c r="W178" s="773"/>
      <c r="X178" s="768"/>
    </row>
    <row r="179" spans="1:24" s="765" customFormat="1" outlineLevel="1" x14ac:dyDescent="0.35">
      <c r="A179" s="767"/>
      <c r="B179" s="766"/>
      <c r="C179" s="778"/>
      <c r="D179" s="778"/>
      <c r="E179" s="778"/>
      <c r="F179" s="782"/>
      <c r="G179" s="794"/>
      <c r="H179" s="794"/>
      <c r="I179" s="765" t="s">
        <v>903</v>
      </c>
      <c r="J179" s="782" t="str">
        <f t="shared" si="38"/>
        <v>h</v>
      </c>
      <c r="K179" s="918">
        <f>K162</f>
        <v>8</v>
      </c>
      <c r="L179" s="918">
        <f>L162</f>
        <v>25</v>
      </c>
      <c r="M179" s="918">
        <f>M162</f>
        <v>30</v>
      </c>
      <c r="N179" s="918">
        <f>N162</f>
        <v>30</v>
      </c>
      <c r="O179" s="918">
        <f>O162</f>
        <v>30</v>
      </c>
      <c r="P179" s="918">
        <f>P162</f>
        <v>30</v>
      </c>
      <c r="Q179" s="918">
        <f>Q162</f>
        <v>30</v>
      </c>
      <c r="R179" s="918">
        <f>R162</f>
        <v>30</v>
      </c>
      <c r="S179" s="918">
        <f>S162</f>
        <v>30</v>
      </c>
      <c r="T179" s="918">
        <f>T162</f>
        <v>30</v>
      </c>
      <c r="U179" s="795"/>
      <c r="V179" s="774"/>
      <c r="W179" s="773"/>
      <c r="X179" s="768"/>
    </row>
    <row r="180" spans="1:24" s="765" customFormat="1" outlineLevel="1" x14ac:dyDescent="0.35">
      <c r="A180" s="767"/>
      <c r="B180" s="766"/>
      <c r="C180" s="778"/>
      <c r="D180" s="778"/>
      <c r="E180" s="778"/>
      <c r="F180" s="782"/>
      <c r="G180" s="794"/>
      <c r="H180" s="794"/>
      <c r="I180" s="765" t="s">
        <v>903</v>
      </c>
      <c r="J180" s="782" t="str">
        <f t="shared" si="38"/>
        <v>of</v>
      </c>
      <c r="K180" s="918">
        <f t="shared" ref="K180:T180" si="64">K158</f>
        <v>8</v>
      </c>
      <c r="L180" s="918">
        <f t="shared" si="64"/>
        <v>25</v>
      </c>
      <c r="M180" s="918">
        <f t="shared" si="64"/>
        <v>30</v>
      </c>
      <c r="N180" s="918">
        <f t="shared" si="64"/>
        <v>30</v>
      </c>
      <c r="O180" s="918">
        <f t="shared" si="64"/>
        <v>30</v>
      </c>
      <c r="P180" s="918">
        <f t="shared" si="64"/>
        <v>30</v>
      </c>
      <c r="Q180" s="918">
        <f t="shared" si="64"/>
        <v>30</v>
      </c>
      <c r="R180" s="918">
        <f t="shared" si="64"/>
        <v>30</v>
      </c>
      <c r="S180" s="918">
        <f t="shared" si="64"/>
        <v>30</v>
      </c>
      <c r="T180" s="918">
        <f t="shared" si="64"/>
        <v>30</v>
      </c>
      <c r="U180" s="795"/>
      <c r="V180" s="774"/>
      <c r="W180" s="773"/>
      <c r="X180" s="768"/>
    </row>
    <row r="181" spans="1:24" s="765" customFormat="1" outlineLevel="1" x14ac:dyDescent="0.35">
      <c r="A181" s="767"/>
      <c r="B181" s="766"/>
      <c r="C181" s="778"/>
      <c r="D181" s="778"/>
      <c r="E181" s="778"/>
      <c r="F181" s="782"/>
      <c r="G181" s="794"/>
      <c r="H181" s="794"/>
      <c r="I181" s="765" t="s">
        <v>903</v>
      </c>
      <c r="J181" s="782" t="str">
        <f t="shared" si="38"/>
        <v>z</v>
      </c>
      <c r="K181" s="918">
        <f t="shared" ref="K181:T181" si="65">K164</f>
        <v>8</v>
      </c>
      <c r="L181" s="918">
        <f t="shared" si="65"/>
        <v>25</v>
      </c>
      <c r="M181" s="918">
        <f t="shared" si="65"/>
        <v>30</v>
      </c>
      <c r="N181" s="918">
        <f t="shared" si="65"/>
        <v>30</v>
      </c>
      <c r="O181" s="918">
        <f t="shared" si="65"/>
        <v>30</v>
      </c>
      <c r="P181" s="918">
        <f t="shared" si="65"/>
        <v>30</v>
      </c>
      <c r="Q181" s="918">
        <f t="shared" si="65"/>
        <v>30</v>
      </c>
      <c r="R181" s="918">
        <f t="shared" si="65"/>
        <v>30</v>
      </c>
      <c r="S181" s="918">
        <f t="shared" si="65"/>
        <v>30</v>
      </c>
      <c r="T181" s="918">
        <f t="shared" si="65"/>
        <v>30</v>
      </c>
      <c r="U181" s="795"/>
      <c r="V181" s="774"/>
      <c r="W181" s="773"/>
      <c r="X181" s="768"/>
    </row>
    <row r="182" spans="1:24" s="765" customFormat="1" outlineLevel="1" x14ac:dyDescent="0.35">
      <c r="A182" s="767"/>
      <c r="B182" s="766"/>
      <c r="C182" s="778"/>
      <c r="D182" s="778"/>
      <c r="E182" s="778"/>
      <c r="F182" s="782"/>
      <c r="G182" s="794"/>
      <c r="H182" s="794"/>
      <c r="I182" s="765" t="s">
        <v>903</v>
      </c>
      <c r="J182" s="782" t="str">
        <f t="shared" si="38"/>
        <v>zd</v>
      </c>
      <c r="K182" s="918">
        <f t="shared" ref="K182:T182" si="66">K165</f>
        <v>8</v>
      </c>
      <c r="L182" s="918">
        <f t="shared" si="66"/>
        <v>25</v>
      </c>
      <c r="M182" s="918">
        <f t="shared" si="66"/>
        <v>30</v>
      </c>
      <c r="N182" s="918">
        <f t="shared" si="66"/>
        <v>30</v>
      </c>
      <c r="O182" s="918">
        <f t="shared" si="66"/>
        <v>30</v>
      </c>
      <c r="P182" s="918">
        <f t="shared" si="66"/>
        <v>30</v>
      </c>
      <c r="Q182" s="918">
        <f t="shared" si="66"/>
        <v>30</v>
      </c>
      <c r="R182" s="918">
        <f t="shared" si="66"/>
        <v>30</v>
      </c>
      <c r="S182" s="918">
        <f t="shared" si="66"/>
        <v>30</v>
      </c>
      <c r="T182" s="918">
        <f t="shared" si="66"/>
        <v>30</v>
      </c>
      <c r="U182" s="795"/>
      <c r="V182" s="774"/>
      <c r="W182" s="773"/>
      <c r="X182" s="768"/>
    </row>
    <row r="183" spans="1:24" s="765" customFormat="1" outlineLevel="1" x14ac:dyDescent="0.35">
      <c r="A183" s="767"/>
      <c r="B183" s="766"/>
      <c r="C183" s="778"/>
      <c r="D183" s="778"/>
      <c r="E183" s="778"/>
      <c r="F183" s="782"/>
      <c r="G183" s="794"/>
      <c r="H183" s="794"/>
      <c r="I183" s="765" t="s">
        <v>903</v>
      </c>
      <c r="J183" s="782" t="str">
        <f t="shared" si="38"/>
        <v>r</v>
      </c>
      <c r="K183" s="918">
        <f>K166</f>
        <v>8</v>
      </c>
      <c r="L183" s="918">
        <f>L166</f>
        <v>25</v>
      </c>
      <c r="M183" s="918">
        <f>M166</f>
        <v>30</v>
      </c>
      <c r="N183" s="918">
        <f>N166</f>
        <v>30</v>
      </c>
      <c r="O183" s="918">
        <f>O166</f>
        <v>30</v>
      </c>
      <c r="P183" s="918">
        <f>P166</f>
        <v>30</v>
      </c>
      <c r="Q183" s="918">
        <f>Q166</f>
        <v>30</v>
      </c>
      <c r="R183" s="918">
        <f>R166</f>
        <v>30</v>
      </c>
      <c r="S183" s="918">
        <f>S166</f>
        <v>30</v>
      </c>
      <c r="T183" s="918">
        <f>T166</f>
        <v>30</v>
      </c>
      <c r="U183" s="795"/>
      <c r="V183" s="774"/>
      <c r="W183" s="773"/>
      <c r="X183" s="768"/>
    </row>
    <row r="184" spans="1:24" s="765" customFormat="1" outlineLevel="1" x14ac:dyDescent="0.35">
      <c r="A184" s="767"/>
      <c r="B184" s="766"/>
      <c r="C184" s="778"/>
      <c r="D184" s="778"/>
      <c r="E184" s="778"/>
      <c r="F184" s="782"/>
      <c r="G184" s="794"/>
      <c r="H184" s="794"/>
      <c r="I184" s="765" t="s">
        <v>903</v>
      </c>
      <c r="J184" s="782" t="str">
        <f t="shared" si="38"/>
        <v>rd</v>
      </c>
      <c r="K184" s="918">
        <f>K167</f>
        <v>8</v>
      </c>
      <c r="L184" s="918">
        <f>L167</f>
        <v>25</v>
      </c>
      <c r="M184" s="918">
        <f>M167</f>
        <v>30</v>
      </c>
      <c r="N184" s="918">
        <f>N167</f>
        <v>30</v>
      </c>
      <c r="O184" s="918">
        <f>O167</f>
        <v>30</v>
      </c>
      <c r="P184" s="918">
        <f>P167</f>
        <v>30</v>
      </c>
      <c r="Q184" s="918">
        <f>Q167</f>
        <v>30</v>
      </c>
      <c r="R184" s="918">
        <f>R167</f>
        <v>30</v>
      </c>
      <c r="S184" s="918">
        <f>S167</f>
        <v>30</v>
      </c>
      <c r="T184" s="918">
        <f>T167</f>
        <v>30</v>
      </c>
      <c r="U184" s="795"/>
      <c r="V184" s="774"/>
      <c r="W184" s="773"/>
      <c r="X184" s="768"/>
    </row>
    <row r="185" spans="1:24" s="765" customFormat="1" outlineLevel="1" x14ac:dyDescent="0.35">
      <c r="A185" s="767"/>
      <c r="B185" s="766"/>
      <c r="C185" s="778"/>
      <c r="D185" s="778"/>
      <c r="E185" s="778"/>
      <c r="F185" s="782"/>
      <c r="G185" s="794"/>
      <c r="H185" s="794"/>
      <c r="I185" s="765" t="s">
        <v>903</v>
      </c>
      <c r="J185" s="782" t="str">
        <f t="shared" si="38"/>
        <v>l</v>
      </c>
      <c r="K185" s="918">
        <f>K168</f>
        <v>8</v>
      </c>
      <c r="L185" s="918">
        <f>L168</f>
        <v>25</v>
      </c>
      <c r="M185" s="918">
        <f>M168</f>
        <v>30</v>
      </c>
      <c r="N185" s="918">
        <f>N168</f>
        <v>30</v>
      </c>
      <c r="O185" s="918">
        <f>O168</f>
        <v>30</v>
      </c>
      <c r="P185" s="918">
        <f>P168</f>
        <v>30</v>
      </c>
      <c r="Q185" s="918">
        <f>Q168</f>
        <v>30</v>
      </c>
      <c r="R185" s="918">
        <f>R168</f>
        <v>30</v>
      </c>
      <c r="S185" s="918">
        <f>S168</f>
        <v>30</v>
      </c>
      <c r="T185" s="918">
        <f>T168</f>
        <v>30</v>
      </c>
      <c r="U185" s="795"/>
      <c r="V185" s="774"/>
      <c r="W185" s="773"/>
      <c r="X185" s="768"/>
    </row>
    <row r="186" spans="1:24" s="765" customFormat="1" outlineLevel="1" x14ac:dyDescent="0.35">
      <c r="A186" s="767"/>
      <c r="B186" s="766"/>
      <c r="C186" s="778"/>
      <c r="D186" s="778"/>
      <c r="E186" s="778"/>
      <c r="F186" s="782"/>
      <c r="G186" s="794"/>
      <c r="H186" s="794"/>
      <c r="I186" s="765" t="s">
        <v>903</v>
      </c>
      <c r="J186" s="782" t="str">
        <f t="shared" si="38"/>
        <v>f</v>
      </c>
      <c r="K186" s="918">
        <f>K169</f>
        <v>8</v>
      </c>
      <c r="L186" s="918">
        <f>L169</f>
        <v>25</v>
      </c>
      <c r="M186" s="918">
        <f>M169</f>
        <v>30</v>
      </c>
      <c r="N186" s="918">
        <f>N169</f>
        <v>30</v>
      </c>
      <c r="O186" s="918">
        <f>O169</f>
        <v>30</v>
      </c>
      <c r="P186" s="918">
        <f>P169</f>
        <v>30</v>
      </c>
      <c r="Q186" s="918">
        <f>Q169</f>
        <v>30</v>
      </c>
      <c r="R186" s="918">
        <f>R169</f>
        <v>30</v>
      </c>
      <c r="S186" s="918">
        <f>S169</f>
        <v>30</v>
      </c>
      <c r="T186" s="918">
        <f>T169</f>
        <v>30</v>
      </c>
      <c r="U186" s="795"/>
      <c r="V186" s="774"/>
      <c r="W186" s="773"/>
      <c r="X186" s="768"/>
    </row>
    <row r="187" spans="1:24" s="765" customFormat="1" outlineLevel="1" x14ac:dyDescent="0.35">
      <c r="A187" s="767"/>
      <c r="B187" s="766"/>
      <c r="C187" s="778"/>
      <c r="D187" s="778"/>
      <c r="E187" s="778"/>
      <c r="F187" s="782"/>
      <c r="G187" s="794"/>
      <c r="H187" s="794"/>
      <c r="I187" s="765" t="s">
        <v>903</v>
      </c>
      <c r="J187" s="782" t="str">
        <f t="shared" si="38"/>
        <v>i</v>
      </c>
      <c r="K187" s="918">
        <f>K170</f>
        <v>8</v>
      </c>
      <c r="L187" s="918">
        <f>L170</f>
        <v>25</v>
      </c>
      <c r="M187" s="918">
        <f>M170</f>
        <v>30</v>
      </c>
      <c r="N187" s="918">
        <f>N170</f>
        <v>30</v>
      </c>
      <c r="O187" s="918">
        <f>O170</f>
        <v>30</v>
      </c>
      <c r="P187" s="918">
        <f>P170</f>
        <v>30</v>
      </c>
      <c r="Q187" s="918">
        <f>Q170</f>
        <v>30</v>
      </c>
      <c r="R187" s="918">
        <f>R170</f>
        <v>30</v>
      </c>
      <c r="S187" s="918">
        <f>S170</f>
        <v>30</v>
      </c>
      <c r="T187" s="918">
        <f>T170</f>
        <v>30</v>
      </c>
      <c r="U187" s="795"/>
      <c r="V187" s="774"/>
      <c r="W187" s="773"/>
      <c r="X187" s="768"/>
    </row>
    <row r="188" spans="1:24" s="765" customFormat="1" outlineLevel="1" x14ac:dyDescent="0.35">
      <c r="A188" s="767"/>
      <c r="B188" s="766"/>
      <c r="C188" s="778"/>
      <c r="D188" s="778"/>
      <c r="E188" s="778"/>
      <c r="F188" s="782"/>
      <c r="G188" s="794"/>
      <c r="H188" s="794"/>
      <c r="I188" s="765" t="s">
        <v>903</v>
      </c>
      <c r="J188" s="782" t="str">
        <f t="shared" si="38"/>
        <v>k</v>
      </c>
      <c r="K188" s="918">
        <f>K171</f>
        <v>8</v>
      </c>
      <c r="L188" s="918">
        <f>L171</f>
        <v>25</v>
      </c>
      <c r="M188" s="918">
        <f>M171</f>
        <v>30</v>
      </c>
      <c r="N188" s="918">
        <f>N171</f>
        <v>30</v>
      </c>
      <c r="O188" s="918">
        <f>O171</f>
        <v>30</v>
      </c>
      <c r="P188" s="918">
        <f>P171</f>
        <v>30</v>
      </c>
      <c r="Q188" s="918">
        <f>Q171</f>
        <v>30</v>
      </c>
      <c r="R188" s="918">
        <f>R171</f>
        <v>30</v>
      </c>
      <c r="S188" s="918">
        <f>S171</f>
        <v>30</v>
      </c>
      <c r="T188" s="918">
        <f>T171</f>
        <v>30</v>
      </c>
      <c r="U188" s="795"/>
      <c r="V188" s="774"/>
      <c r="W188" s="773"/>
      <c r="X188" s="768"/>
    </row>
    <row r="189" spans="1:24" s="765" customFormat="1" outlineLevel="1" x14ac:dyDescent="0.35">
      <c r="A189" s="767"/>
      <c r="B189" s="766"/>
      <c r="C189" s="778"/>
      <c r="D189" s="778"/>
      <c r="E189" s="778"/>
      <c r="F189" s="782"/>
      <c r="G189" s="794"/>
      <c r="H189" s="794"/>
      <c r="I189" s="765" t="s">
        <v>903</v>
      </c>
      <c r="J189" s="782" t="str">
        <f t="shared" si="38"/>
        <v>v</v>
      </c>
      <c r="K189" s="918">
        <f>K172</f>
        <v>8</v>
      </c>
      <c r="L189" s="918">
        <f>L172</f>
        <v>25</v>
      </c>
      <c r="M189" s="918">
        <f>M172</f>
        <v>30</v>
      </c>
      <c r="N189" s="918">
        <f>N172</f>
        <v>30</v>
      </c>
      <c r="O189" s="918">
        <f>O172</f>
        <v>30</v>
      </c>
      <c r="P189" s="918">
        <f>P172</f>
        <v>30</v>
      </c>
      <c r="Q189" s="918">
        <f>Q172</f>
        <v>30</v>
      </c>
      <c r="R189" s="918">
        <f>R172</f>
        <v>30</v>
      </c>
      <c r="S189" s="918">
        <f>S172</f>
        <v>30</v>
      </c>
      <c r="T189" s="918">
        <f>T172</f>
        <v>30</v>
      </c>
      <c r="U189" s="795"/>
      <c r="V189" s="774"/>
      <c r="W189" s="773"/>
      <c r="X189" s="768"/>
    </row>
    <row r="190" spans="1:24" s="765" customFormat="1" outlineLevel="1" x14ac:dyDescent="0.35">
      <c r="A190" s="767"/>
      <c r="B190" s="766"/>
      <c r="C190" s="778"/>
      <c r="D190" s="778"/>
      <c r="E190" s="778"/>
      <c r="F190" s="782"/>
      <c r="G190" s="782"/>
      <c r="H190" s="782"/>
      <c r="I190" s="765" t="s">
        <v>904</v>
      </c>
      <c r="J190" s="782" t="str">
        <f t="shared" si="38"/>
        <v>w</v>
      </c>
      <c r="K190" s="918">
        <f>K173</f>
        <v>8</v>
      </c>
      <c r="L190" s="918">
        <f>L173</f>
        <v>25</v>
      </c>
      <c r="M190" s="918">
        <f>M173</f>
        <v>30</v>
      </c>
      <c r="N190" s="918">
        <f>N173</f>
        <v>30</v>
      </c>
      <c r="O190" s="918">
        <f>O173</f>
        <v>30</v>
      </c>
      <c r="P190" s="918">
        <f>P173</f>
        <v>30</v>
      </c>
      <c r="Q190" s="918">
        <f>Q173</f>
        <v>30</v>
      </c>
      <c r="R190" s="918">
        <f>R173</f>
        <v>30</v>
      </c>
      <c r="S190" s="918">
        <f>S173</f>
        <v>30</v>
      </c>
      <c r="T190" s="918">
        <f>T173</f>
        <v>30</v>
      </c>
      <c r="U190" s="801"/>
      <c r="V190" s="774"/>
      <c r="W190" s="773"/>
      <c r="X190" s="768"/>
    </row>
    <row r="191" spans="1:24" s="765" customFormat="1" outlineLevel="1" x14ac:dyDescent="0.35">
      <c r="A191" s="767"/>
      <c r="B191" s="766"/>
      <c r="C191" s="778"/>
      <c r="D191" s="778"/>
      <c r="E191" s="778"/>
      <c r="F191" s="782"/>
      <c r="G191" s="794"/>
      <c r="H191" s="794"/>
      <c r="I191" s="765" t="s">
        <v>904</v>
      </c>
      <c r="J191" s="782" t="str">
        <f t="shared" si="38"/>
        <v>wd</v>
      </c>
      <c r="K191" s="918">
        <f>K174</f>
        <v>8</v>
      </c>
      <c r="L191" s="918">
        <f>L174</f>
        <v>25</v>
      </c>
      <c r="M191" s="918">
        <f>M174</f>
        <v>30</v>
      </c>
      <c r="N191" s="918">
        <f>N174</f>
        <v>30</v>
      </c>
      <c r="O191" s="918">
        <f>O174</f>
        <v>30</v>
      </c>
      <c r="P191" s="918">
        <f>P174</f>
        <v>30</v>
      </c>
      <c r="Q191" s="918">
        <f>Q174</f>
        <v>30</v>
      </c>
      <c r="R191" s="918">
        <f>R174</f>
        <v>30</v>
      </c>
      <c r="S191" s="918">
        <f>S174</f>
        <v>30</v>
      </c>
      <c r="T191" s="918">
        <f>T174</f>
        <v>30</v>
      </c>
      <c r="U191" s="795"/>
      <c r="V191" s="774"/>
      <c r="W191" s="773"/>
      <c r="X191" s="768"/>
    </row>
    <row r="192" spans="1:24" s="765" customFormat="1" outlineLevel="1" x14ac:dyDescent="0.35">
      <c r="A192" s="767"/>
      <c r="B192" s="766"/>
      <c r="C192" s="778"/>
      <c r="D192" s="778"/>
      <c r="E192" s="778"/>
      <c r="F192" s="782"/>
      <c r="G192" s="794"/>
      <c r="H192" s="794"/>
      <c r="I192" s="765" t="s">
        <v>904</v>
      </c>
      <c r="J192" s="782" t="str">
        <f t="shared" si="38"/>
        <v>b</v>
      </c>
      <c r="K192" s="918">
        <f t="shared" ref="K192:T193" si="67">K180</f>
        <v>8</v>
      </c>
      <c r="L192" s="918">
        <f t="shared" si="67"/>
        <v>25</v>
      </c>
      <c r="M192" s="918">
        <f t="shared" si="67"/>
        <v>30</v>
      </c>
      <c r="N192" s="918">
        <f t="shared" si="67"/>
        <v>30</v>
      </c>
      <c r="O192" s="918">
        <f t="shared" si="67"/>
        <v>30</v>
      </c>
      <c r="P192" s="918">
        <f t="shared" si="67"/>
        <v>30</v>
      </c>
      <c r="Q192" s="918">
        <f t="shared" si="67"/>
        <v>30</v>
      </c>
      <c r="R192" s="918">
        <f t="shared" si="67"/>
        <v>30</v>
      </c>
      <c r="S192" s="918">
        <f t="shared" si="67"/>
        <v>30</v>
      </c>
      <c r="T192" s="918">
        <f t="shared" si="67"/>
        <v>30</v>
      </c>
      <c r="U192" s="795"/>
      <c r="V192" s="774"/>
      <c r="W192" s="773"/>
      <c r="X192" s="768"/>
    </row>
    <row r="193" spans="1:24" s="765" customFormat="1" outlineLevel="1" x14ac:dyDescent="0.35">
      <c r="A193" s="767"/>
      <c r="B193" s="766"/>
      <c r="C193" s="778"/>
      <c r="D193" s="778"/>
      <c r="E193" s="778"/>
      <c r="F193" s="782"/>
      <c r="G193" s="794"/>
      <c r="H193" s="794"/>
      <c r="I193" s="765" t="s">
        <v>904</v>
      </c>
      <c r="J193" s="782" t="str">
        <f t="shared" si="38"/>
        <v>bd</v>
      </c>
      <c r="K193" s="918">
        <f t="shared" si="67"/>
        <v>8</v>
      </c>
      <c r="L193" s="918">
        <f t="shared" si="67"/>
        <v>25</v>
      </c>
      <c r="M193" s="918">
        <f t="shared" si="67"/>
        <v>30</v>
      </c>
      <c r="N193" s="918">
        <f t="shared" si="67"/>
        <v>30</v>
      </c>
      <c r="O193" s="918">
        <f t="shared" si="67"/>
        <v>30</v>
      </c>
      <c r="P193" s="918">
        <f t="shared" si="67"/>
        <v>30</v>
      </c>
      <c r="Q193" s="918">
        <f t="shared" si="67"/>
        <v>30</v>
      </c>
      <c r="R193" s="918">
        <f t="shared" si="67"/>
        <v>30</v>
      </c>
      <c r="S193" s="918">
        <f t="shared" si="67"/>
        <v>30</v>
      </c>
      <c r="T193" s="918">
        <f t="shared" si="67"/>
        <v>30</v>
      </c>
      <c r="U193" s="795"/>
      <c r="V193" s="774"/>
      <c r="W193" s="773"/>
      <c r="X193" s="768"/>
    </row>
    <row r="194" spans="1:24" s="765" customFormat="1" outlineLevel="1" x14ac:dyDescent="0.35">
      <c r="A194" s="767"/>
      <c r="B194" s="766"/>
      <c r="C194" s="778"/>
      <c r="D194" s="778"/>
      <c r="E194" s="778"/>
      <c r="F194" s="782"/>
      <c r="G194" s="794"/>
      <c r="H194" s="794"/>
      <c r="I194" s="765" t="s">
        <v>904</v>
      </c>
      <c r="J194" s="782" t="str">
        <f t="shared" si="38"/>
        <v>o</v>
      </c>
      <c r="K194" s="918">
        <f>K177</f>
        <v>8</v>
      </c>
      <c r="L194" s="918">
        <f>L177</f>
        <v>25</v>
      </c>
      <c r="M194" s="918">
        <f>M177</f>
        <v>30</v>
      </c>
      <c r="N194" s="918">
        <f>N177</f>
        <v>30</v>
      </c>
      <c r="O194" s="918">
        <f>O177</f>
        <v>30</v>
      </c>
      <c r="P194" s="918">
        <f>P177</f>
        <v>30</v>
      </c>
      <c r="Q194" s="918">
        <f>Q177</f>
        <v>30</v>
      </c>
      <c r="R194" s="918">
        <f>R177</f>
        <v>30</v>
      </c>
      <c r="S194" s="918">
        <f>S177</f>
        <v>30</v>
      </c>
      <c r="T194" s="918">
        <f>T177</f>
        <v>30</v>
      </c>
      <c r="U194" s="795"/>
      <c r="V194" s="774"/>
      <c r="W194" s="773"/>
      <c r="X194" s="768"/>
    </row>
    <row r="195" spans="1:24" s="765" customFormat="1" outlineLevel="1" x14ac:dyDescent="0.35">
      <c r="A195" s="767"/>
      <c r="B195" s="766"/>
      <c r="C195" s="778"/>
      <c r="D195" s="778"/>
      <c r="E195" s="778"/>
      <c r="F195" s="782"/>
      <c r="G195" s="794"/>
      <c r="H195" s="794"/>
      <c r="I195" s="765" t="s">
        <v>904</v>
      </c>
      <c r="J195" s="782" t="str">
        <f t="shared" si="38"/>
        <v>od</v>
      </c>
      <c r="K195" s="918">
        <f>K178</f>
        <v>8</v>
      </c>
      <c r="L195" s="918">
        <f>L178</f>
        <v>25</v>
      </c>
      <c r="M195" s="918">
        <f>M178</f>
        <v>30</v>
      </c>
      <c r="N195" s="918">
        <f>N178</f>
        <v>30</v>
      </c>
      <c r="O195" s="918">
        <f>O178</f>
        <v>30</v>
      </c>
      <c r="P195" s="918">
        <f>P178</f>
        <v>30</v>
      </c>
      <c r="Q195" s="918">
        <f>Q178</f>
        <v>30</v>
      </c>
      <c r="R195" s="918">
        <f>R178</f>
        <v>30</v>
      </c>
      <c r="S195" s="918">
        <f>S178</f>
        <v>30</v>
      </c>
      <c r="T195" s="918">
        <f>T178</f>
        <v>30</v>
      </c>
      <c r="U195" s="795"/>
      <c r="V195" s="774"/>
      <c r="W195" s="773"/>
      <c r="X195" s="768"/>
    </row>
    <row r="196" spans="1:24" s="765" customFormat="1" outlineLevel="1" x14ac:dyDescent="0.35">
      <c r="A196" s="767"/>
      <c r="B196" s="766"/>
      <c r="C196" s="778"/>
      <c r="D196" s="778"/>
      <c r="E196" s="778"/>
      <c r="F196" s="782"/>
      <c r="G196" s="794"/>
      <c r="H196" s="794"/>
      <c r="I196" s="765" t="s">
        <v>904</v>
      </c>
      <c r="J196" s="782" t="str">
        <f t="shared" si="38"/>
        <v>h</v>
      </c>
      <c r="K196" s="918">
        <f>K179</f>
        <v>8</v>
      </c>
      <c r="L196" s="918">
        <f>L179</f>
        <v>25</v>
      </c>
      <c r="M196" s="918">
        <f>M179</f>
        <v>30</v>
      </c>
      <c r="N196" s="918">
        <f>N179</f>
        <v>30</v>
      </c>
      <c r="O196" s="918">
        <f>O179</f>
        <v>30</v>
      </c>
      <c r="P196" s="918">
        <f>P179</f>
        <v>30</v>
      </c>
      <c r="Q196" s="918">
        <f>Q179</f>
        <v>30</v>
      </c>
      <c r="R196" s="918">
        <f>R179</f>
        <v>30</v>
      </c>
      <c r="S196" s="918">
        <f>S179</f>
        <v>30</v>
      </c>
      <c r="T196" s="918">
        <f>T179</f>
        <v>30</v>
      </c>
      <c r="U196" s="795"/>
      <c r="V196" s="774"/>
      <c r="W196" s="773"/>
      <c r="X196" s="768"/>
    </row>
    <row r="197" spans="1:24" s="765" customFormat="1" outlineLevel="1" x14ac:dyDescent="0.35">
      <c r="A197" s="767"/>
      <c r="B197" s="766"/>
      <c r="C197" s="778"/>
      <c r="D197" s="778"/>
      <c r="E197" s="778"/>
      <c r="F197" s="782"/>
      <c r="G197" s="794"/>
      <c r="H197" s="794"/>
      <c r="I197" s="765" t="s">
        <v>904</v>
      </c>
      <c r="J197" s="782" t="str">
        <f t="shared" si="38"/>
        <v>of</v>
      </c>
      <c r="K197" s="918">
        <f>K180</f>
        <v>8</v>
      </c>
      <c r="L197" s="918">
        <f>L180</f>
        <v>25</v>
      </c>
      <c r="M197" s="918">
        <f>M180</f>
        <v>30</v>
      </c>
      <c r="N197" s="918">
        <f>N180</f>
        <v>30</v>
      </c>
      <c r="O197" s="918">
        <f>O180</f>
        <v>30</v>
      </c>
      <c r="P197" s="918">
        <f>P180</f>
        <v>30</v>
      </c>
      <c r="Q197" s="918">
        <f>Q180</f>
        <v>30</v>
      </c>
      <c r="R197" s="918">
        <f>R180</f>
        <v>30</v>
      </c>
      <c r="S197" s="918">
        <f>S180</f>
        <v>30</v>
      </c>
      <c r="T197" s="918">
        <f>T180</f>
        <v>30</v>
      </c>
      <c r="U197" s="795"/>
      <c r="V197" s="774"/>
      <c r="W197" s="773"/>
      <c r="X197" s="768"/>
    </row>
    <row r="198" spans="1:24" s="765" customFormat="1" outlineLevel="1" x14ac:dyDescent="0.35">
      <c r="A198" s="767"/>
      <c r="B198" s="766"/>
      <c r="C198" s="778"/>
      <c r="D198" s="778"/>
      <c r="E198" s="778"/>
      <c r="F198" s="782"/>
      <c r="G198" s="794"/>
      <c r="H198" s="794"/>
      <c r="I198" s="765" t="s">
        <v>904</v>
      </c>
      <c r="J198" s="782" t="str">
        <f t="shared" si="38"/>
        <v>z</v>
      </c>
      <c r="K198" s="918">
        <f>K181</f>
        <v>8</v>
      </c>
      <c r="L198" s="918">
        <f>L181</f>
        <v>25</v>
      </c>
      <c r="M198" s="918">
        <f>M181</f>
        <v>30</v>
      </c>
      <c r="N198" s="918">
        <f>N181</f>
        <v>30</v>
      </c>
      <c r="O198" s="918">
        <f>O181</f>
        <v>30</v>
      </c>
      <c r="P198" s="918">
        <f>P181</f>
        <v>30</v>
      </c>
      <c r="Q198" s="918">
        <f>Q181</f>
        <v>30</v>
      </c>
      <c r="R198" s="918">
        <f>R181</f>
        <v>30</v>
      </c>
      <c r="S198" s="918">
        <f>S181</f>
        <v>30</v>
      </c>
      <c r="T198" s="918">
        <f>T181</f>
        <v>30</v>
      </c>
      <c r="U198" s="795"/>
      <c r="V198" s="774"/>
      <c r="W198" s="773"/>
      <c r="X198" s="768"/>
    </row>
    <row r="199" spans="1:24" s="765" customFormat="1" outlineLevel="1" x14ac:dyDescent="0.35">
      <c r="A199" s="767"/>
      <c r="B199" s="766"/>
      <c r="C199" s="778"/>
      <c r="D199" s="778"/>
      <c r="E199" s="778"/>
      <c r="F199" s="782"/>
      <c r="G199" s="794"/>
      <c r="H199" s="794"/>
      <c r="I199" s="765" t="s">
        <v>904</v>
      </c>
      <c r="J199" s="782" t="str">
        <f t="shared" si="38"/>
        <v>zd</v>
      </c>
      <c r="K199" s="918">
        <f>K182</f>
        <v>8</v>
      </c>
      <c r="L199" s="918">
        <f>L182</f>
        <v>25</v>
      </c>
      <c r="M199" s="918">
        <f>M182</f>
        <v>30</v>
      </c>
      <c r="N199" s="918">
        <f>N182</f>
        <v>30</v>
      </c>
      <c r="O199" s="918">
        <f>O182</f>
        <v>30</v>
      </c>
      <c r="P199" s="918">
        <f>P182</f>
        <v>30</v>
      </c>
      <c r="Q199" s="918">
        <f>Q182</f>
        <v>30</v>
      </c>
      <c r="R199" s="918">
        <f>R182</f>
        <v>30</v>
      </c>
      <c r="S199" s="918">
        <f>S182</f>
        <v>30</v>
      </c>
      <c r="T199" s="918">
        <f>T182</f>
        <v>30</v>
      </c>
      <c r="U199" s="795"/>
      <c r="V199" s="774"/>
      <c r="W199" s="773"/>
      <c r="X199" s="768"/>
    </row>
    <row r="200" spans="1:24" s="765" customFormat="1" outlineLevel="1" x14ac:dyDescent="0.35">
      <c r="A200" s="767"/>
      <c r="B200" s="766"/>
      <c r="C200" s="778"/>
      <c r="D200" s="778"/>
      <c r="E200" s="778"/>
      <c r="F200" s="782"/>
      <c r="G200" s="794"/>
      <c r="H200" s="794"/>
      <c r="I200" s="765" t="s">
        <v>904</v>
      </c>
      <c r="J200" s="782" t="str">
        <f t="shared" si="38"/>
        <v>r</v>
      </c>
      <c r="K200" s="918">
        <f>K183</f>
        <v>8</v>
      </c>
      <c r="L200" s="918">
        <f>L183</f>
        <v>25</v>
      </c>
      <c r="M200" s="918">
        <f>M183</f>
        <v>30</v>
      </c>
      <c r="N200" s="918">
        <f>N183</f>
        <v>30</v>
      </c>
      <c r="O200" s="918">
        <f>O183</f>
        <v>30</v>
      </c>
      <c r="P200" s="918">
        <f>P183</f>
        <v>30</v>
      </c>
      <c r="Q200" s="918">
        <f>Q183</f>
        <v>30</v>
      </c>
      <c r="R200" s="918">
        <f>R183</f>
        <v>30</v>
      </c>
      <c r="S200" s="918">
        <f>S183</f>
        <v>30</v>
      </c>
      <c r="T200" s="918">
        <f>T183</f>
        <v>30</v>
      </c>
      <c r="U200" s="795"/>
      <c r="V200" s="774"/>
      <c r="W200" s="773"/>
      <c r="X200" s="768"/>
    </row>
    <row r="201" spans="1:24" s="765" customFormat="1" outlineLevel="1" x14ac:dyDescent="0.35">
      <c r="A201" s="767"/>
      <c r="B201" s="766"/>
      <c r="C201" s="778"/>
      <c r="D201" s="778"/>
      <c r="E201" s="778"/>
      <c r="F201" s="782"/>
      <c r="G201" s="794"/>
      <c r="H201" s="794"/>
      <c r="I201" s="765" t="s">
        <v>904</v>
      </c>
      <c r="J201" s="782" t="str">
        <f t="shared" si="38"/>
        <v>rd</v>
      </c>
      <c r="K201" s="918">
        <f>K184</f>
        <v>8</v>
      </c>
      <c r="L201" s="918">
        <f>L184</f>
        <v>25</v>
      </c>
      <c r="M201" s="918">
        <f>M184</f>
        <v>30</v>
      </c>
      <c r="N201" s="918">
        <f>N184</f>
        <v>30</v>
      </c>
      <c r="O201" s="918">
        <f>O184</f>
        <v>30</v>
      </c>
      <c r="P201" s="918">
        <f>P184</f>
        <v>30</v>
      </c>
      <c r="Q201" s="918">
        <f>Q184</f>
        <v>30</v>
      </c>
      <c r="R201" s="918">
        <f>R184</f>
        <v>30</v>
      </c>
      <c r="S201" s="918">
        <f>S184</f>
        <v>30</v>
      </c>
      <c r="T201" s="918">
        <f>T184</f>
        <v>30</v>
      </c>
      <c r="U201" s="795"/>
      <c r="V201" s="774"/>
      <c r="W201" s="773"/>
      <c r="X201" s="768"/>
    </row>
    <row r="202" spans="1:24" s="765" customFormat="1" outlineLevel="1" x14ac:dyDescent="0.35">
      <c r="A202" s="767"/>
      <c r="B202" s="766"/>
      <c r="C202" s="778"/>
      <c r="D202" s="778"/>
      <c r="E202" s="778"/>
      <c r="F202" s="782"/>
      <c r="G202" s="794"/>
      <c r="H202" s="794"/>
      <c r="I202" s="765" t="s">
        <v>904</v>
      </c>
      <c r="J202" s="782" t="str">
        <f t="shared" si="38"/>
        <v>l</v>
      </c>
      <c r="K202" s="918">
        <f>K185</f>
        <v>8</v>
      </c>
      <c r="L202" s="918">
        <f>L185</f>
        <v>25</v>
      </c>
      <c r="M202" s="918">
        <f>M185</f>
        <v>30</v>
      </c>
      <c r="N202" s="918">
        <f>N185</f>
        <v>30</v>
      </c>
      <c r="O202" s="918">
        <f>O185</f>
        <v>30</v>
      </c>
      <c r="P202" s="918">
        <f>P185</f>
        <v>30</v>
      </c>
      <c r="Q202" s="918">
        <f>Q185</f>
        <v>30</v>
      </c>
      <c r="R202" s="918">
        <f>R185</f>
        <v>30</v>
      </c>
      <c r="S202" s="918">
        <f>S185</f>
        <v>30</v>
      </c>
      <c r="T202" s="918">
        <f>T185</f>
        <v>30</v>
      </c>
      <c r="U202" s="795"/>
      <c r="V202" s="774"/>
      <c r="W202" s="773"/>
      <c r="X202" s="768"/>
    </row>
    <row r="203" spans="1:24" s="765" customFormat="1" outlineLevel="1" x14ac:dyDescent="0.35">
      <c r="A203" s="767"/>
      <c r="B203" s="766"/>
      <c r="C203" s="778"/>
      <c r="D203" s="778"/>
      <c r="E203" s="778"/>
      <c r="F203" s="782"/>
      <c r="G203" s="794"/>
      <c r="H203" s="794"/>
      <c r="I203" s="765" t="s">
        <v>904</v>
      </c>
      <c r="J203" s="782" t="str">
        <f t="shared" si="38"/>
        <v>f</v>
      </c>
      <c r="K203" s="918">
        <f>K186</f>
        <v>8</v>
      </c>
      <c r="L203" s="918">
        <f>L186</f>
        <v>25</v>
      </c>
      <c r="M203" s="918">
        <f>M186</f>
        <v>30</v>
      </c>
      <c r="N203" s="918">
        <f>N186</f>
        <v>30</v>
      </c>
      <c r="O203" s="918">
        <f>O186</f>
        <v>30</v>
      </c>
      <c r="P203" s="918">
        <f>P186</f>
        <v>30</v>
      </c>
      <c r="Q203" s="918">
        <f>Q186</f>
        <v>30</v>
      </c>
      <c r="R203" s="918">
        <f>R186</f>
        <v>30</v>
      </c>
      <c r="S203" s="918">
        <f>S186</f>
        <v>30</v>
      </c>
      <c r="T203" s="918">
        <f>T186</f>
        <v>30</v>
      </c>
      <c r="U203" s="795"/>
      <c r="V203" s="774"/>
      <c r="W203" s="773"/>
      <c r="X203" s="768"/>
    </row>
    <row r="204" spans="1:24" s="765" customFormat="1" outlineLevel="1" x14ac:dyDescent="0.35">
      <c r="A204" s="767"/>
      <c r="B204" s="766"/>
      <c r="C204" s="778"/>
      <c r="D204" s="778"/>
      <c r="E204" s="778"/>
      <c r="F204" s="782"/>
      <c r="G204" s="794"/>
      <c r="H204" s="794"/>
      <c r="I204" s="765" t="s">
        <v>904</v>
      </c>
      <c r="J204" s="782" t="str">
        <f t="shared" si="38"/>
        <v>i</v>
      </c>
      <c r="K204" s="918">
        <f>K187</f>
        <v>8</v>
      </c>
      <c r="L204" s="918">
        <f>L187</f>
        <v>25</v>
      </c>
      <c r="M204" s="918">
        <f>M187</f>
        <v>30</v>
      </c>
      <c r="N204" s="918">
        <f>N187</f>
        <v>30</v>
      </c>
      <c r="O204" s="918">
        <f>O187</f>
        <v>30</v>
      </c>
      <c r="P204" s="918">
        <f>P187</f>
        <v>30</v>
      </c>
      <c r="Q204" s="918">
        <f>Q187</f>
        <v>30</v>
      </c>
      <c r="R204" s="918">
        <f>R187</f>
        <v>30</v>
      </c>
      <c r="S204" s="918">
        <f>S187</f>
        <v>30</v>
      </c>
      <c r="T204" s="918">
        <f>T187</f>
        <v>30</v>
      </c>
      <c r="U204" s="795"/>
      <c r="V204" s="774"/>
      <c r="W204" s="773"/>
      <c r="X204" s="768"/>
    </row>
    <row r="205" spans="1:24" s="765" customFormat="1" outlineLevel="1" x14ac:dyDescent="0.35">
      <c r="A205" s="767"/>
      <c r="B205" s="766"/>
      <c r="C205" s="778"/>
      <c r="D205" s="778"/>
      <c r="E205" s="778"/>
      <c r="F205" s="782"/>
      <c r="G205" s="794"/>
      <c r="H205" s="794"/>
      <c r="I205" s="765" t="s">
        <v>904</v>
      </c>
      <c r="J205" s="782" t="str">
        <f t="shared" si="38"/>
        <v>k</v>
      </c>
      <c r="K205" s="918">
        <f>K188</f>
        <v>8</v>
      </c>
      <c r="L205" s="918">
        <f>L188</f>
        <v>25</v>
      </c>
      <c r="M205" s="918">
        <f>M188</f>
        <v>30</v>
      </c>
      <c r="N205" s="918">
        <f>N188</f>
        <v>30</v>
      </c>
      <c r="O205" s="918">
        <f>O188</f>
        <v>30</v>
      </c>
      <c r="P205" s="918">
        <f>P188</f>
        <v>30</v>
      </c>
      <c r="Q205" s="918">
        <f>Q188</f>
        <v>30</v>
      </c>
      <c r="R205" s="918">
        <f>R188</f>
        <v>30</v>
      </c>
      <c r="S205" s="918">
        <f>S188</f>
        <v>30</v>
      </c>
      <c r="T205" s="918">
        <f>T188</f>
        <v>30</v>
      </c>
      <c r="U205" s="795"/>
      <c r="V205" s="774"/>
      <c r="W205" s="773"/>
      <c r="X205" s="768"/>
    </row>
    <row r="206" spans="1:24" s="765" customFormat="1" outlineLevel="1" x14ac:dyDescent="0.35">
      <c r="A206" s="767"/>
      <c r="B206" s="766"/>
      <c r="C206" s="778"/>
      <c r="D206" s="778"/>
      <c r="E206" s="778"/>
      <c r="F206" s="782"/>
      <c r="G206" s="794"/>
      <c r="H206" s="794"/>
      <c r="I206" s="765" t="s">
        <v>904</v>
      </c>
      <c r="J206" s="782" t="str">
        <f t="shared" si="38"/>
        <v>v</v>
      </c>
      <c r="K206" s="918">
        <f>K189</f>
        <v>8</v>
      </c>
      <c r="L206" s="918">
        <f>L189</f>
        <v>25</v>
      </c>
      <c r="M206" s="918">
        <f>M189</f>
        <v>30</v>
      </c>
      <c r="N206" s="918">
        <f>N189</f>
        <v>30</v>
      </c>
      <c r="O206" s="918">
        <f>O189</f>
        <v>30</v>
      </c>
      <c r="P206" s="918">
        <f>P189</f>
        <v>30</v>
      </c>
      <c r="Q206" s="918">
        <f>Q189</f>
        <v>30</v>
      </c>
      <c r="R206" s="918">
        <f>R189</f>
        <v>30</v>
      </c>
      <c r="S206" s="918">
        <f>S189</f>
        <v>30</v>
      </c>
      <c r="T206" s="918">
        <f>T189</f>
        <v>30</v>
      </c>
      <c r="U206" s="795"/>
      <c r="V206" s="774"/>
      <c r="W206" s="773"/>
      <c r="X206" s="768"/>
    </row>
    <row r="207" spans="1:24" s="765" customFormat="1" outlineLevel="1" x14ac:dyDescent="0.35">
      <c r="A207" s="767"/>
      <c r="B207" s="766"/>
      <c r="C207" s="778"/>
      <c r="D207" s="778"/>
      <c r="E207" s="778"/>
      <c r="F207" s="782"/>
      <c r="G207" s="782"/>
      <c r="H207" s="782"/>
      <c r="I207" s="765" t="s">
        <v>905</v>
      </c>
      <c r="J207" s="782" t="str">
        <f t="shared" si="38"/>
        <v>w</v>
      </c>
      <c r="K207" s="918">
        <f>K190</f>
        <v>8</v>
      </c>
      <c r="L207" s="918">
        <f>L190</f>
        <v>25</v>
      </c>
      <c r="M207" s="918">
        <f>M190</f>
        <v>30</v>
      </c>
      <c r="N207" s="918">
        <f>N190</f>
        <v>30</v>
      </c>
      <c r="O207" s="918">
        <f>O190</f>
        <v>30</v>
      </c>
      <c r="P207" s="918">
        <f>P190</f>
        <v>30</v>
      </c>
      <c r="Q207" s="918">
        <f>Q190</f>
        <v>30</v>
      </c>
      <c r="R207" s="918">
        <f>R190</f>
        <v>30</v>
      </c>
      <c r="S207" s="918">
        <f>S190</f>
        <v>30</v>
      </c>
      <c r="T207" s="918">
        <f>T190</f>
        <v>30</v>
      </c>
      <c r="U207" s="801"/>
      <c r="V207" s="774"/>
      <c r="W207" s="773"/>
      <c r="X207" s="768"/>
    </row>
    <row r="208" spans="1:24" s="765" customFormat="1" outlineLevel="1" x14ac:dyDescent="0.35">
      <c r="A208" s="767"/>
      <c r="B208" s="766"/>
      <c r="C208" s="778"/>
      <c r="D208" s="778"/>
      <c r="E208" s="778"/>
      <c r="F208" s="782"/>
      <c r="G208" s="794"/>
      <c r="H208" s="794"/>
      <c r="I208" s="765" t="s">
        <v>905</v>
      </c>
      <c r="J208" s="782" t="str">
        <f t="shared" si="38"/>
        <v>wd</v>
      </c>
      <c r="K208" s="918">
        <f>K191</f>
        <v>8</v>
      </c>
      <c r="L208" s="918">
        <f>L191</f>
        <v>25</v>
      </c>
      <c r="M208" s="918">
        <f>M191</f>
        <v>30</v>
      </c>
      <c r="N208" s="918">
        <f>N191</f>
        <v>30</v>
      </c>
      <c r="O208" s="918">
        <f>O191</f>
        <v>30</v>
      </c>
      <c r="P208" s="918">
        <f>P191</f>
        <v>30</v>
      </c>
      <c r="Q208" s="918">
        <f>Q191</f>
        <v>30</v>
      </c>
      <c r="R208" s="918">
        <f>R191</f>
        <v>30</v>
      </c>
      <c r="S208" s="918">
        <f>S191</f>
        <v>30</v>
      </c>
      <c r="T208" s="918">
        <f>T191</f>
        <v>30</v>
      </c>
      <c r="U208" s="795"/>
      <c r="V208" s="774"/>
      <c r="W208" s="773"/>
      <c r="X208" s="768"/>
    </row>
    <row r="209" spans="1:24" s="765" customFormat="1" outlineLevel="1" x14ac:dyDescent="0.35">
      <c r="A209" s="767"/>
      <c r="B209" s="766"/>
      <c r="C209" s="778"/>
      <c r="D209" s="778"/>
      <c r="E209" s="778"/>
      <c r="F209" s="782"/>
      <c r="G209" s="794"/>
      <c r="H209" s="794"/>
      <c r="I209" s="765" t="s">
        <v>905</v>
      </c>
      <c r="J209" s="782" t="str">
        <f t="shared" si="38"/>
        <v>b</v>
      </c>
      <c r="K209" s="918">
        <f>K192</f>
        <v>8</v>
      </c>
      <c r="L209" s="918">
        <f t="shared" ref="L209:T209" si="68">L192</f>
        <v>25</v>
      </c>
      <c r="M209" s="918">
        <f t="shared" si="68"/>
        <v>30</v>
      </c>
      <c r="N209" s="918">
        <f t="shared" si="68"/>
        <v>30</v>
      </c>
      <c r="O209" s="918">
        <f t="shared" si="68"/>
        <v>30</v>
      </c>
      <c r="P209" s="918">
        <f t="shared" si="68"/>
        <v>30</v>
      </c>
      <c r="Q209" s="918">
        <f t="shared" si="68"/>
        <v>30</v>
      </c>
      <c r="R209" s="918">
        <f t="shared" si="68"/>
        <v>30</v>
      </c>
      <c r="S209" s="918">
        <f t="shared" si="68"/>
        <v>30</v>
      </c>
      <c r="T209" s="918">
        <f t="shared" si="68"/>
        <v>30</v>
      </c>
      <c r="U209" s="795"/>
      <c r="V209" s="774"/>
      <c r="W209" s="773"/>
      <c r="X209" s="768"/>
    </row>
    <row r="210" spans="1:24" s="765" customFormat="1" outlineLevel="1" x14ac:dyDescent="0.35">
      <c r="A210" s="767"/>
      <c r="B210" s="766"/>
      <c r="C210" s="778"/>
      <c r="D210" s="778"/>
      <c r="E210" s="778"/>
      <c r="F210" s="782"/>
      <c r="G210" s="794"/>
      <c r="H210" s="794"/>
      <c r="I210" s="765" t="s">
        <v>905</v>
      </c>
      <c r="J210" s="782" t="str">
        <f t="shared" si="38"/>
        <v>bd</v>
      </c>
      <c r="K210" s="918">
        <f t="shared" ref="K210:T210" si="69">K188</f>
        <v>8</v>
      </c>
      <c r="L210" s="918">
        <f t="shared" si="69"/>
        <v>25</v>
      </c>
      <c r="M210" s="918">
        <f t="shared" si="69"/>
        <v>30</v>
      </c>
      <c r="N210" s="918">
        <f t="shared" si="69"/>
        <v>30</v>
      </c>
      <c r="O210" s="918">
        <f t="shared" si="69"/>
        <v>30</v>
      </c>
      <c r="P210" s="918">
        <f t="shared" si="69"/>
        <v>30</v>
      </c>
      <c r="Q210" s="918">
        <f t="shared" si="69"/>
        <v>30</v>
      </c>
      <c r="R210" s="918">
        <f t="shared" si="69"/>
        <v>30</v>
      </c>
      <c r="S210" s="918">
        <f t="shared" si="69"/>
        <v>30</v>
      </c>
      <c r="T210" s="918">
        <f t="shared" si="69"/>
        <v>30</v>
      </c>
      <c r="U210" s="795"/>
      <c r="V210" s="774"/>
      <c r="W210" s="773"/>
      <c r="X210" s="768"/>
    </row>
    <row r="211" spans="1:24" s="765" customFormat="1" outlineLevel="1" x14ac:dyDescent="0.35">
      <c r="A211" s="767"/>
      <c r="B211" s="766"/>
      <c r="C211" s="778"/>
      <c r="D211" s="778"/>
      <c r="E211" s="778"/>
      <c r="F211" s="782"/>
      <c r="G211" s="794"/>
      <c r="H211" s="794"/>
      <c r="I211" s="765" t="s">
        <v>905</v>
      </c>
      <c r="J211" s="782" t="str">
        <f t="shared" si="38"/>
        <v>o</v>
      </c>
      <c r="K211" s="918">
        <f t="shared" ref="K211:T211" si="70">K194</f>
        <v>8</v>
      </c>
      <c r="L211" s="918">
        <f t="shared" si="70"/>
        <v>25</v>
      </c>
      <c r="M211" s="918">
        <f t="shared" si="70"/>
        <v>30</v>
      </c>
      <c r="N211" s="918">
        <f t="shared" si="70"/>
        <v>30</v>
      </c>
      <c r="O211" s="918">
        <f t="shared" si="70"/>
        <v>30</v>
      </c>
      <c r="P211" s="918">
        <f t="shared" si="70"/>
        <v>30</v>
      </c>
      <c r="Q211" s="918">
        <f t="shared" si="70"/>
        <v>30</v>
      </c>
      <c r="R211" s="918">
        <f t="shared" si="70"/>
        <v>30</v>
      </c>
      <c r="S211" s="918">
        <f t="shared" si="70"/>
        <v>30</v>
      </c>
      <c r="T211" s="918">
        <f t="shared" si="70"/>
        <v>30</v>
      </c>
      <c r="U211" s="795"/>
      <c r="V211" s="774"/>
      <c r="W211" s="773"/>
      <c r="X211" s="768"/>
    </row>
    <row r="212" spans="1:24" s="765" customFormat="1" outlineLevel="1" x14ac:dyDescent="0.35">
      <c r="A212" s="767"/>
      <c r="B212" s="766"/>
      <c r="C212" s="778"/>
      <c r="D212" s="778"/>
      <c r="E212" s="778"/>
      <c r="F212" s="782"/>
      <c r="G212" s="794"/>
      <c r="H212" s="794"/>
      <c r="I212" s="765" t="s">
        <v>905</v>
      </c>
      <c r="J212" s="782" t="str">
        <f t="shared" si="38"/>
        <v>od</v>
      </c>
      <c r="K212" s="918">
        <f t="shared" ref="K212:T212" si="71">K195</f>
        <v>8</v>
      </c>
      <c r="L212" s="918">
        <f t="shared" si="71"/>
        <v>25</v>
      </c>
      <c r="M212" s="918">
        <f t="shared" si="71"/>
        <v>30</v>
      </c>
      <c r="N212" s="918">
        <f t="shared" si="71"/>
        <v>30</v>
      </c>
      <c r="O212" s="918">
        <f t="shared" si="71"/>
        <v>30</v>
      </c>
      <c r="P212" s="918">
        <f t="shared" si="71"/>
        <v>30</v>
      </c>
      <c r="Q212" s="918">
        <f t="shared" si="71"/>
        <v>30</v>
      </c>
      <c r="R212" s="918">
        <f t="shared" si="71"/>
        <v>30</v>
      </c>
      <c r="S212" s="918">
        <f t="shared" si="71"/>
        <v>30</v>
      </c>
      <c r="T212" s="918">
        <f t="shared" si="71"/>
        <v>30</v>
      </c>
      <c r="U212" s="795"/>
      <c r="V212" s="774"/>
      <c r="W212" s="773"/>
      <c r="X212" s="768"/>
    </row>
    <row r="213" spans="1:24" s="765" customFormat="1" outlineLevel="1" x14ac:dyDescent="0.35">
      <c r="A213" s="767"/>
      <c r="B213" s="766"/>
      <c r="C213" s="778"/>
      <c r="D213" s="778"/>
      <c r="E213" s="778"/>
      <c r="F213" s="782"/>
      <c r="G213" s="794"/>
      <c r="H213" s="794"/>
      <c r="I213" s="765" t="s">
        <v>905</v>
      </c>
      <c r="J213" s="782" t="str">
        <f t="shared" si="38"/>
        <v>h</v>
      </c>
      <c r="K213" s="918">
        <f t="shared" ref="K213:T213" si="72">K196</f>
        <v>8</v>
      </c>
      <c r="L213" s="918">
        <f t="shared" si="72"/>
        <v>25</v>
      </c>
      <c r="M213" s="918">
        <f t="shared" si="72"/>
        <v>30</v>
      </c>
      <c r="N213" s="918">
        <f t="shared" si="72"/>
        <v>30</v>
      </c>
      <c r="O213" s="918">
        <f t="shared" si="72"/>
        <v>30</v>
      </c>
      <c r="P213" s="918">
        <f t="shared" si="72"/>
        <v>30</v>
      </c>
      <c r="Q213" s="918">
        <f t="shared" si="72"/>
        <v>30</v>
      </c>
      <c r="R213" s="918">
        <f t="shared" si="72"/>
        <v>30</v>
      </c>
      <c r="S213" s="918">
        <f t="shared" si="72"/>
        <v>30</v>
      </c>
      <c r="T213" s="918">
        <f t="shared" si="72"/>
        <v>30</v>
      </c>
      <c r="U213" s="795"/>
      <c r="V213" s="774"/>
      <c r="W213" s="773"/>
      <c r="X213" s="768"/>
    </row>
    <row r="214" spans="1:24" s="765" customFormat="1" outlineLevel="1" x14ac:dyDescent="0.35">
      <c r="A214" s="767"/>
      <c r="B214" s="766"/>
      <c r="C214" s="778"/>
      <c r="D214" s="778"/>
      <c r="E214" s="778"/>
      <c r="F214" s="782"/>
      <c r="G214" s="794"/>
      <c r="H214" s="794"/>
      <c r="I214" s="765" t="s">
        <v>905</v>
      </c>
      <c r="J214" s="782" t="str">
        <f t="shared" si="38"/>
        <v>of</v>
      </c>
      <c r="K214" s="918">
        <f t="shared" ref="K214:T214" si="73">K197</f>
        <v>8</v>
      </c>
      <c r="L214" s="918">
        <f t="shared" si="73"/>
        <v>25</v>
      </c>
      <c r="M214" s="918">
        <f t="shared" si="73"/>
        <v>30</v>
      </c>
      <c r="N214" s="918">
        <f t="shared" si="73"/>
        <v>30</v>
      </c>
      <c r="O214" s="918">
        <f t="shared" si="73"/>
        <v>30</v>
      </c>
      <c r="P214" s="918">
        <f t="shared" si="73"/>
        <v>30</v>
      </c>
      <c r="Q214" s="918">
        <f t="shared" si="73"/>
        <v>30</v>
      </c>
      <c r="R214" s="918">
        <f t="shared" si="73"/>
        <v>30</v>
      </c>
      <c r="S214" s="918">
        <f t="shared" si="73"/>
        <v>30</v>
      </c>
      <c r="T214" s="918">
        <f t="shared" si="73"/>
        <v>30</v>
      </c>
      <c r="U214" s="795"/>
      <c r="V214" s="774"/>
      <c r="W214" s="773"/>
      <c r="X214" s="768"/>
    </row>
    <row r="215" spans="1:24" s="765" customFormat="1" outlineLevel="1" x14ac:dyDescent="0.35">
      <c r="A215" s="767"/>
      <c r="B215" s="766"/>
      <c r="C215" s="778"/>
      <c r="D215" s="778"/>
      <c r="E215" s="778"/>
      <c r="F215" s="782"/>
      <c r="G215" s="794"/>
      <c r="H215" s="794"/>
      <c r="I215" s="765" t="s">
        <v>905</v>
      </c>
      <c r="J215" s="782" t="str">
        <f t="shared" si="38"/>
        <v>z</v>
      </c>
      <c r="K215" s="918">
        <f t="shared" ref="K215:T215" si="74">K193</f>
        <v>8</v>
      </c>
      <c r="L215" s="918">
        <f t="shared" si="74"/>
        <v>25</v>
      </c>
      <c r="M215" s="918">
        <f t="shared" si="74"/>
        <v>30</v>
      </c>
      <c r="N215" s="918">
        <f t="shared" si="74"/>
        <v>30</v>
      </c>
      <c r="O215" s="918">
        <f t="shared" si="74"/>
        <v>30</v>
      </c>
      <c r="P215" s="918">
        <f t="shared" si="74"/>
        <v>30</v>
      </c>
      <c r="Q215" s="918">
        <f t="shared" si="74"/>
        <v>30</v>
      </c>
      <c r="R215" s="918">
        <f t="shared" si="74"/>
        <v>30</v>
      </c>
      <c r="S215" s="918">
        <f t="shared" si="74"/>
        <v>30</v>
      </c>
      <c r="T215" s="918">
        <f t="shared" si="74"/>
        <v>30</v>
      </c>
      <c r="U215" s="795"/>
      <c r="V215" s="774"/>
      <c r="W215" s="773"/>
      <c r="X215" s="768"/>
    </row>
    <row r="216" spans="1:24" s="765" customFormat="1" outlineLevel="1" x14ac:dyDescent="0.35">
      <c r="A216" s="767"/>
      <c r="B216" s="766"/>
      <c r="C216" s="778"/>
      <c r="D216" s="778"/>
      <c r="E216" s="778"/>
      <c r="F216" s="782"/>
      <c r="G216" s="794"/>
      <c r="H216" s="794"/>
      <c r="I216" s="765" t="s">
        <v>905</v>
      </c>
      <c r="J216" s="782" t="str">
        <f t="shared" si="38"/>
        <v>zd</v>
      </c>
      <c r="K216" s="918">
        <f t="shared" ref="K216:T216" si="75">K199</f>
        <v>8</v>
      </c>
      <c r="L216" s="918">
        <f t="shared" si="75"/>
        <v>25</v>
      </c>
      <c r="M216" s="918">
        <f t="shared" si="75"/>
        <v>30</v>
      </c>
      <c r="N216" s="918">
        <f t="shared" si="75"/>
        <v>30</v>
      </c>
      <c r="O216" s="918">
        <f t="shared" si="75"/>
        <v>30</v>
      </c>
      <c r="P216" s="918">
        <f t="shared" si="75"/>
        <v>30</v>
      </c>
      <c r="Q216" s="918">
        <f t="shared" si="75"/>
        <v>30</v>
      </c>
      <c r="R216" s="918">
        <f t="shared" si="75"/>
        <v>30</v>
      </c>
      <c r="S216" s="918">
        <f t="shared" si="75"/>
        <v>30</v>
      </c>
      <c r="T216" s="918">
        <f t="shared" si="75"/>
        <v>30</v>
      </c>
      <c r="U216" s="795"/>
      <c r="V216" s="774"/>
      <c r="W216" s="773"/>
      <c r="X216" s="768"/>
    </row>
    <row r="217" spans="1:24" s="765" customFormat="1" outlineLevel="1" x14ac:dyDescent="0.35">
      <c r="A217" s="767"/>
      <c r="B217" s="766"/>
      <c r="C217" s="778"/>
      <c r="D217" s="778"/>
      <c r="E217" s="778"/>
      <c r="F217" s="782"/>
      <c r="G217" s="794"/>
      <c r="H217" s="794"/>
      <c r="I217" s="765" t="s">
        <v>905</v>
      </c>
      <c r="J217" s="782" t="str">
        <f t="shared" ref="J217:J240" si="76">J200</f>
        <v>r</v>
      </c>
      <c r="K217" s="918">
        <f t="shared" ref="K217:T217" si="77">K200</f>
        <v>8</v>
      </c>
      <c r="L217" s="918">
        <f t="shared" si="77"/>
        <v>25</v>
      </c>
      <c r="M217" s="918">
        <f t="shared" si="77"/>
        <v>30</v>
      </c>
      <c r="N217" s="918">
        <f t="shared" si="77"/>
        <v>30</v>
      </c>
      <c r="O217" s="918">
        <f t="shared" si="77"/>
        <v>30</v>
      </c>
      <c r="P217" s="918">
        <f t="shared" si="77"/>
        <v>30</v>
      </c>
      <c r="Q217" s="918">
        <f t="shared" si="77"/>
        <v>30</v>
      </c>
      <c r="R217" s="918">
        <f t="shared" si="77"/>
        <v>30</v>
      </c>
      <c r="S217" s="918">
        <f t="shared" si="77"/>
        <v>30</v>
      </c>
      <c r="T217" s="918">
        <f t="shared" si="77"/>
        <v>30</v>
      </c>
      <c r="U217" s="795"/>
      <c r="V217" s="774"/>
      <c r="W217" s="773"/>
      <c r="X217" s="768"/>
    </row>
    <row r="218" spans="1:24" s="765" customFormat="1" outlineLevel="1" x14ac:dyDescent="0.35">
      <c r="A218" s="767"/>
      <c r="B218" s="766"/>
      <c r="C218" s="778"/>
      <c r="D218" s="778"/>
      <c r="E218" s="778"/>
      <c r="F218" s="782"/>
      <c r="G218" s="794"/>
      <c r="H218" s="794"/>
      <c r="I218" s="765" t="s">
        <v>905</v>
      </c>
      <c r="J218" s="782" t="str">
        <f t="shared" si="76"/>
        <v>rd</v>
      </c>
      <c r="K218" s="918">
        <f t="shared" ref="K218:T218" si="78">K201</f>
        <v>8</v>
      </c>
      <c r="L218" s="918">
        <f t="shared" si="78"/>
        <v>25</v>
      </c>
      <c r="M218" s="918">
        <f t="shared" si="78"/>
        <v>30</v>
      </c>
      <c r="N218" s="918">
        <f t="shared" si="78"/>
        <v>30</v>
      </c>
      <c r="O218" s="918">
        <f t="shared" si="78"/>
        <v>30</v>
      </c>
      <c r="P218" s="918">
        <f t="shared" si="78"/>
        <v>30</v>
      </c>
      <c r="Q218" s="918">
        <f t="shared" si="78"/>
        <v>30</v>
      </c>
      <c r="R218" s="918">
        <f t="shared" si="78"/>
        <v>30</v>
      </c>
      <c r="S218" s="918">
        <f t="shared" si="78"/>
        <v>30</v>
      </c>
      <c r="T218" s="918">
        <f t="shared" si="78"/>
        <v>30</v>
      </c>
      <c r="U218" s="795"/>
      <c r="V218" s="774"/>
      <c r="W218" s="773"/>
      <c r="X218" s="768"/>
    </row>
    <row r="219" spans="1:24" s="765" customFormat="1" outlineLevel="1" x14ac:dyDescent="0.35">
      <c r="A219" s="767"/>
      <c r="B219" s="766"/>
      <c r="C219" s="778"/>
      <c r="D219" s="778"/>
      <c r="E219" s="778"/>
      <c r="F219" s="782"/>
      <c r="G219" s="794"/>
      <c r="H219" s="794"/>
      <c r="I219" s="765" t="s">
        <v>905</v>
      </c>
      <c r="J219" s="782" t="str">
        <f t="shared" si="76"/>
        <v>l</v>
      </c>
      <c r="K219" s="918">
        <f t="shared" ref="K219:T219" si="79">K202</f>
        <v>8</v>
      </c>
      <c r="L219" s="918">
        <f t="shared" si="79"/>
        <v>25</v>
      </c>
      <c r="M219" s="918">
        <f t="shared" si="79"/>
        <v>30</v>
      </c>
      <c r="N219" s="918">
        <f t="shared" si="79"/>
        <v>30</v>
      </c>
      <c r="O219" s="918">
        <f t="shared" si="79"/>
        <v>30</v>
      </c>
      <c r="P219" s="918">
        <f t="shared" si="79"/>
        <v>30</v>
      </c>
      <c r="Q219" s="918">
        <f t="shared" si="79"/>
        <v>30</v>
      </c>
      <c r="R219" s="918">
        <f t="shared" si="79"/>
        <v>30</v>
      </c>
      <c r="S219" s="918">
        <f t="shared" si="79"/>
        <v>30</v>
      </c>
      <c r="T219" s="918">
        <f t="shared" si="79"/>
        <v>30</v>
      </c>
      <c r="U219" s="795"/>
      <c r="V219" s="774"/>
      <c r="W219" s="773"/>
      <c r="X219" s="768"/>
    </row>
    <row r="220" spans="1:24" s="765" customFormat="1" outlineLevel="1" x14ac:dyDescent="0.35">
      <c r="A220" s="767"/>
      <c r="B220" s="766"/>
      <c r="C220" s="778"/>
      <c r="D220" s="778"/>
      <c r="E220" s="778"/>
      <c r="F220" s="782"/>
      <c r="G220" s="794"/>
      <c r="H220" s="794"/>
      <c r="I220" s="765" t="s">
        <v>905</v>
      </c>
      <c r="J220" s="782" t="str">
        <f t="shared" si="76"/>
        <v>f</v>
      </c>
      <c r="K220" s="918">
        <f t="shared" ref="K220:T220" si="80">K203</f>
        <v>8</v>
      </c>
      <c r="L220" s="918">
        <f t="shared" si="80"/>
        <v>25</v>
      </c>
      <c r="M220" s="918">
        <f t="shared" si="80"/>
        <v>30</v>
      </c>
      <c r="N220" s="918">
        <f t="shared" si="80"/>
        <v>30</v>
      </c>
      <c r="O220" s="918">
        <f t="shared" si="80"/>
        <v>30</v>
      </c>
      <c r="P220" s="918">
        <f t="shared" si="80"/>
        <v>30</v>
      </c>
      <c r="Q220" s="918">
        <f t="shared" si="80"/>
        <v>30</v>
      </c>
      <c r="R220" s="918">
        <f t="shared" si="80"/>
        <v>30</v>
      </c>
      <c r="S220" s="918">
        <f t="shared" si="80"/>
        <v>30</v>
      </c>
      <c r="T220" s="918">
        <f t="shared" si="80"/>
        <v>30</v>
      </c>
      <c r="U220" s="795"/>
      <c r="V220" s="774"/>
      <c r="W220" s="773"/>
      <c r="X220" s="768"/>
    </row>
    <row r="221" spans="1:24" s="765" customFormat="1" outlineLevel="1" x14ac:dyDescent="0.35">
      <c r="A221" s="767"/>
      <c r="B221" s="766"/>
      <c r="C221" s="778"/>
      <c r="D221" s="778"/>
      <c r="E221" s="778"/>
      <c r="F221" s="782"/>
      <c r="G221" s="794"/>
      <c r="H221" s="794"/>
      <c r="I221" s="765" t="s">
        <v>905</v>
      </c>
      <c r="J221" s="782" t="str">
        <f t="shared" si="76"/>
        <v>i</v>
      </c>
      <c r="K221" s="918">
        <f t="shared" ref="K221:T221" si="81">K204</f>
        <v>8</v>
      </c>
      <c r="L221" s="918">
        <f t="shared" si="81"/>
        <v>25</v>
      </c>
      <c r="M221" s="918">
        <f t="shared" si="81"/>
        <v>30</v>
      </c>
      <c r="N221" s="918">
        <f t="shared" si="81"/>
        <v>30</v>
      </c>
      <c r="O221" s="918">
        <f t="shared" si="81"/>
        <v>30</v>
      </c>
      <c r="P221" s="918">
        <f t="shared" si="81"/>
        <v>30</v>
      </c>
      <c r="Q221" s="918">
        <f t="shared" si="81"/>
        <v>30</v>
      </c>
      <c r="R221" s="918">
        <f t="shared" si="81"/>
        <v>30</v>
      </c>
      <c r="S221" s="918">
        <f t="shared" si="81"/>
        <v>30</v>
      </c>
      <c r="T221" s="918">
        <f t="shared" si="81"/>
        <v>30</v>
      </c>
      <c r="U221" s="795"/>
      <c r="V221" s="774"/>
      <c r="W221" s="773"/>
      <c r="X221" s="768"/>
    </row>
    <row r="222" spans="1:24" s="765" customFormat="1" outlineLevel="1" x14ac:dyDescent="0.35">
      <c r="A222" s="767"/>
      <c r="B222" s="766"/>
      <c r="C222" s="778"/>
      <c r="D222" s="778"/>
      <c r="E222" s="778"/>
      <c r="F222" s="782"/>
      <c r="G222" s="794"/>
      <c r="H222" s="794"/>
      <c r="I222" s="765" t="s">
        <v>905</v>
      </c>
      <c r="J222" s="782" t="str">
        <f t="shared" si="76"/>
        <v>k</v>
      </c>
      <c r="K222" s="918">
        <f t="shared" ref="K222:T222" si="82">K205</f>
        <v>8</v>
      </c>
      <c r="L222" s="918">
        <f t="shared" si="82"/>
        <v>25</v>
      </c>
      <c r="M222" s="918">
        <f t="shared" si="82"/>
        <v>30</v>
      </c>
      <c r="N222" s="918">
        <f t="shared" si="82"/>
        <v>30</v>
      </c>
      <c r="O222" s="918">
        <f t="shared" si="82"/>
        <v>30</v>
      </c>
      <c r="P222" s="918">
        <f t="shared" si="82"/>
        <v>30</v>
      </c>
      <c r="Q222" s="918">
        <f t="shared" si="82"/>
        <v>30</v>
      </c>
      <c r="R222" s="918">
        <f t="shared" si="82"/>
        <v>30</v>
      </c>
      <c r="S222" s="918">
        <f t="shared" si="82"/>
        <v>30</v>
      </c>
      <c r="T222" s="918">
        <f t="shared" si="82"/>
        <v>30</v>
      </c>
      <c r="U222" s="795"/>
      <c r="V222" s="774"/>
      <c r="W222" s="773"/>
      <c r="X222" s="768"/>
    </row>
    <row r="223" spans="1:24" s="765" customFormat="1" outlineLevel="1" x14ac:dyDescent="0.35">
      <c r="A223" s="767"/>
      <c r="B223" s="766"/>
      <c r="C223" s="778"/>
      <c r="D223" s="778"/>
      <c r="E223" s="778"/>
      <c r="F223" s="782"/>
      <c r="G223" s="794"/>
      <c r="H223" s="794"/>
      <c r="I223" s="765" t="s">
        <v>905</v>
      </c>
      <c r="J223" s="782" t="str">
        <f t="shared" si="76"/>
        <v>v</v>
      </c>
      <c r="K223" s="918">
        <f t="shared" ref="K223:T223" si="83">K206</f>
        <v>8</v>
      </c>
      <c r="L223" s="918">
        <f t="shared" si="83"/>
        <v>25</v>
      </c>
      <c r="M223" s="918">
        <f t="shared" si="83"/>
        <v>30</v>
      </c>
      <c r="N223" s="918">
        <f t="shared" si="83"/>
        <v>30</v>
      </c>
      <c r="O223" s="918">
        <f t="shared" si="83"/>
        <v>30</v>
      </c>
      <c r="P223" s="918">
        <f t="shared" si="83"/>
        <v>30</v>
      </c>
      <c r="Q223" s="918">
        <f t="shared" si="83"/>
        <v>30</v>
      </c>
      <c r="R223" s="918">
        <f t="shared" si="83"/>
        <v>30</v>
      </c>
      <c r="S223" s="918">
        <f t="shared" si="83"/>
        <v>30</v>
      </c>
      <c r="T223" s="918">
        <f t="shared" si="83"/>
        <v>30</v>
      </c>
      <c r="U223" s="795"/>
      <c r="V223" s="774"/>
      <c r="W223" s="773"/>
      <c r="X223" s="768"/>
    </row>
    <row r="224" spans="1:24" s="765" customFormat="1" outlineLevel="1" x14ac:dyDescent="0.35">
      <c r="A224" s="767"/>
      <c r="B224" s="766"/>
      <c r="C224" s="778"/>
      <c r="D224" s="778"/>
      <c r="E224" s="778"/>
      <c r="F224" s="782"/>
      <c r="G224" s="782"/>
      <c r="H224" s="782"/>
      <c r="I224" s="765" t="s">
        <v>906</v>
      </c>
      <c r="J224" s="782" t="str">
        <f t="shared" si="76"/>
        <v>w</v>
      </c>
      <c r="K224" s="918">
        <f t="shared" ref="K224:T224" si="84">K207</f>
        <v>8</v>
      </c>
      <c r="L224" s="918">
        <f t="shared" si="84"/>
        <v>25</v>
      </c>
      <c r="M224" s="918">
        <f t="shared" si="84"/>
        <v>30</v>
      </c>
      <c r="N224" s="918">
        <f t="shared" si="84"/>
        <v>30</v>
      </c>
      <c r="O224" s="918">
        <f t="shared" si="84"/>
        <v>30</v>
      </c>
      <c r="P224" s="918">
        <f t="shared" si="84"/>
        <v>30</v>
      </c>
      <c r="Q224" s="918">
        <f t="shared" si="84"/>
        <v>30</v>
      </c>
      <c r="R224" s="918">
        <f t="shared" si="84"/>
        <v>30</v>
      </c>
      <c r="S224" s="918">
        <f t="shared" si="84"/>
        <v>30</v>
      </c>
      <c r="T224" s="918">
        <f t="shared" si="84"/>
        <v>30</v>
      </c>
      <c r="U224" s="801"/>
      <c r="V224" s="774"/>
      <c r="W224" s="773"/>
      <c r="X224" s="768"/>
    </row>
    <row r="225" spans="1:24" s="765" customFormat="1" outlineLevel="1" x14ac:dyDescent="0.35">
      <c r="A225" s="767"/>
      <c r="B225" s="766"/>
      <c r="C225" s="778"/>
      <c r="D225" s="778"/>
      <c r="E225" s="778"/>
      <c r="F225" s="782"/>
      <c r="G225" s="794"/>
      <c r="H225" s="794"/>
      <c r="I225" s="765" t="s">
        <v>906</v>
      </c>
      <c r="J225" s="782" t="str">
        <f t="shared" si="76"/>
        <v>wd</v>
      </c>
      <c r="K225" s="918">
        <f t="shared" ref="K225:T225" si="85">K208</f>
        <v>8</v>
      </c>
      <c r="L225" s="918">
        <f t="shared" si="85"/>
        <v>25</v>
      </c>
      <c r="M225" s="918">
        <f t="shared" si="85"/>
        <v>30</v>
      </c>
      <c r="N225" s="918">
        <f t="shared" si="85"/>
        <v>30</v>
      </c>
      <c r="O225" s="918">
        <f t="shared" si="85"/>
        <v>30</v>
      </c>
      <c r="P225" s="918">
        <f t="shared" si="85"/>
        <v>30</v>
      </c>
      <c r="Q225" s="918">
        <f t="shared" si="85"/>
        <v>30</v>
      </c>
      <c r="R225" s="918">
        <f t="shared" si="85"/>
        <v>30</v>
      </c>
      <c r="S225" s="918">
        <f t="shared" si="85"/>
        <v>30</v>
      </c>
      <c r="T225" s="918">
        <f t="shared" si="85"/>
        <v>30</v>
      </c>
      <c r="U225" s="795"/>
      <c r="V225" s="774"/>
      <c r="W225" s="773"/>
      <c r="X225" s="768"/>
    </row>
    <row r="226" spans="1:24" s="765" customFormat="1" outlineLevel="1" x14ac:dyDescent="0.35">
      <c r="A226" s="767"/>
      <c r="B226" s="766"/>
      <c r="C226" s="778"/>
      <c r="D226" s="778"/>
      <c r="E226" s="778"/>
      <c r="F226" s="782"/>
      <c r="G226" s="794"/>
      <c r="H226" s="794"/>
      <c r="I226" s="765" t="s">
        <v>906</v>
      </c>
      <c r="J226" s="782" t="str">
        <f t="shared" si="76"/>
        <v>b</v>
      </c>
      <c r="K226" s="918">
        <f t="shared" ref="K226:T226" si="86">K209</f>
        <v>8</v>
      </c>
      <c r="L226" s="918">
        <f t="shared" si="86"/>
        <v>25</v>
      </c>
      <c r="M226" s="918">
        <f t="shared" si="86"/>
        <v>30</v>
      </c>
      <c r="N226" s="918">
        <f t="shared" si="86"/>
        <v>30</v>
      </c>
      <c r="O226" s="918">
        <f t="shared" si="86"/>
        <v>30</v>
      </c>
      <c r="P226" s="918">
        <f t="shared" si="86"/>
        <v>30</v>
      </c>
      <c r="Q226" s="918">
        <f t="shared" si="86"/>
        <v>30</v>
      </c>
      <c r="R226" s="918">
        <f t="shared" si="86"/>
        <v>30</v>
      </c>
      <c r="S226" s="918">
        <f t="shared" si="86"/>
        <v>30</v>
      </c>
      <c r="T226" s="918">
        <f t="shared" si="86"/>
        <v>30</v>
      </c>
      <c r="U226" s="795"/>
      <c r="V226" s="774"/>
      <c r="W226" s="773"/>
      <c r="X226" s="768"/>
    </row>
    <row r="227" spans="1:24" s="765" customFormat="1" outlineLevel="1" x14ac:dyDescent="0.35">
      <c r="A227" s="767"/>
      <c r="B227" s="766"/>
      <c r="C227" s="778"/>
      <c r="D227" s="778"/>
      <c r="E227" s="778"/>
      <c r="F227" s="782"/>
      <c r="G227" s="794"/>
      <c r="H227" s="794"/>
      <c r="I227" s="765" t="s">
        <v>906</v>
      </c>
      <c r="J227" s="782" t="str">
        <f t="shared" si="76"/>
        <v>bd</v>
      </c>
      <c r="K227" s="918">
        <f t="shared" ref="K227:T227" si="87">K215</f>
        <v>8</v>
      </c>
      <c r="L227" s="918">
        <f t="shared" si="87"/>
        <v>25</v>
      </c>
      <c r="M227" s="918">
        <f t="shared" si="87"/>
        <v>30</v>
      </c>
      <c r="N227" s="918">
        <f t="shared" si="87"/>
        <v>30</v>
      </c>
      <c r="O227" s="918">
        <f t="shared" si="87"/>
        <v>30</v>
      </c>
      <c r="P227" s="918">
        <f t="shared" si="87"/>
        <v>30</v>
      </c>
      <c r="Q227" s="918">
        <f t="shared" si="87"/>
        <v>30</v>
      </c>
      <c r="R227" s="918">
        <f t="shared" si="87"/>
        <v>30</v>
      </c>
      <c r="S227" s="918">
        <f t="shared" si="87"/>
        <v>30</v>
      </c>
      <c r="T227" s="918">
        <f t="shared" si="87"/>
        <v>30</v>
      </c>
      <c r="U227" s="795"/>
      <c r="V227" s="774"/>
      <c r="W227" s="773"/>
      <c r="X227" s="768"/>
    </row>
    <row r="228" spans="1:24" s="765" customFormat="1" outlineLevel="1" x14ac:dyDescent="0.35">
      <c r="A228" s="767"/>
      <c r="B228" s="766"/>
      <c r="C228" s="778"/>
      <c r="D228" s="778"/>
      <c r="E228" s="778"/>
      <c r="F228" s="782"/>
      <c r="G228" s="794"/>
      <c r="H228" s="794"/>
      <c r="I228" s="765" t="s">
        <v>906</v>
      </c>
      <c r="J228" s="782" t="str">
        <f t="shared" si="76"/>
        <v>o</v>
      </c>
      <c r="K228" s="918">
        <f t="shared" ref="K228:T228" si="88">K211</f>
        <v>8</v>
      </c>
      <c r="L228" s="918">
        <f t="shared" si="88"/>
        <v>25</v>
      </c>
      <c r="M228" s="918">
        <f t="shared" si="88"/>
        <v>30</v>
      </c>
      <c r="N228" s="918">
        <f t="shared" si="88"/>
        <v>30</v>
      </c>
      <c r="O228" s="918">
        <f t="shared" si="88"/>
        <v>30</v>
      </c>
      <c r="P228" s="918">
        <f t="shared" si="88"/>
        <v>30</v>
      </c>
      <c r="Q228" s="918">
        <f t="shared" si="88"/>
        <v>30</v>
      </c>
      <c r="R228" s="918">
        <f t="shared" si="88"/>
        <v>30</v>
      </c>
      <c r="S228" s="918">
        <f t="shared" si="88"/>
        <v>30</v>
      </c>
      <c r="T228" s="918">
        <f t="shared" si="88"/>
        <v>30</v>
      </c>
      <c r="U228" s="795"/>
      <c r="V228" s="774"/>
      <c r="W228" s="773"/>
      <c r="X228" s="768"/>
    </row>
    <row r="229" spans="1:24" s="765" customFormat="1" outlineLevel="1" x14ac:dyDescent="0.35">
      <c r="A229" s="767"/>
      <c r="B229" s="766"/>
      <c r="C229" s="778"/>
      <c r="D229" s="778"/>
      <c r="E229" s="778"/>
      <c r="F229" s="782"/>
      <c r="G229" s="794"/>
      <c r="H229" s="794"/>
      <c r="I229" s="765" t="s">
        <v>906</v>
      </c>
      <c r="J229" s="782" t="str">
        <f t="shared" si="76"/>
        <v>od</v>
      </c>
      <c r="K229" s="918">
        <f t="shared" ref="K229:T229" si="89">K212</f>
        <v>8</v>
      </c>
      <c r="L229" s="918">
        <f t="shared" si="89"/>
        <v>25</v>
      </c>
      <c r="M229" s="918">
        <f t="shared" si="89"/>
        <v>30</v>
      </c>
      <c r="N229" s="918">
        <f t="shared" si="89"/>
        <v>30</v>
      </c>
      <c r="O229" s="918">
        <f t="shared" si="89"/>
        <v>30</v>
      </c>
      <c r="P229" s="918">
        <f t="shared" si="89"/>
        <v>30</v>
      </c>
      <c r="Q229" s="918">
        <f t="shared" si="89"/>
        <v>30</v>
      </c>
      <c r="R229" s="918">
        <f t="shared" si="89"/>
        <v>30</v>
      </c>
      <c r="S229" s="918">
        <f t="shared" si="89"/>
        <v>30</v>
      </c>
      <c r="T229" s="918">
        <f t="shared" si="89"/>
        <v>30</v>
      </c>
      <c r="U229" s="795"/>
      <c r="V229" s="774"/>
      <c r="W229" s="773"/>
      <c r="X229" s="768"/>
    </row>
    <row r="230" spans="1:24" s="765" customFormat="1" outlineLevel="1" x14ac:dyDescent="0.35">
      <c r="A230" s="767"/>
      <c r="B230" s="766"/>
      <c r="C230" s="778"/>
      <c r="D230" s="778"/>
      <c r="E230" s="778"/>
      <c r="F230" s="782"/>
      <c r="G230" s="794"/>
      <c r="H230" s="794"/>
      <c r="I230" s="765" t="s">
        <v>906</v>
      </c>
      <c r="J230" s="782" t="str">
        <f t="shared" si="76"/>
        <v>h</v>
      </c>
      <c r="K230" s="918">
        <f t="shared" ref="K230:T230" si="90">K213</f>
        <v>8</v>
      </c>
      <c r="L230" s="918">
        <f t="shared" si="90"/>
        <v>25</v>
      </c>
      <c r="M230" s="918">
        <f t="shared" si="90"/>
        <v>30</v>
      </c>
      <c r="N230" s="918">
        <f t="shared" si="90"/>
        <v>30</v>
      </c>
      <c r="O230" s="918">
        <f t="shared" si="90"/>
        <v>30</v>
      </c>
      <c r="P230" s="918">
        <f t="shared" si="90"/>
        <v>30</v>
      </c>
      <c r="Q230" s="918">
        <f t="shared" si="90"/>
        <v>30</v>
      </c>
      <c r="R230" s="918">
        <f t="shared" si="90"/>
        <v>30</v>
      </c>
      <c r="S230" s="918">
        <f t="shared" si="90"/>
        <v>30</v>
      </c>
      <c r="T230" s="918">
        <f t="shared" si="90"/>
        <v>30</v>
      </c>
      <c r="U230" s="795"/>
      <c r="V230" s="774"/>
      <c r="W230" s="773"/>
      <c r="X230" s="768"/>
    </row>
    <row r="231" spans="1:24" s="765" customFormat="1" outlineLevel="1" x14ac:dyDescent="0.35">
      <c r="A231" s="767"/>
      <c r="B231" s="766"/>
      <c r="C231" s="778"/>
      <c r="D231" s="778"/>
      <c r="E231" s="778"/>
      <c r="F231" s="782"/>
      <c r="G231" s="794"/>
      <c r="H231" s="794"/>
      <c r="I231" s="765" t="s">
        <v>906</v>
      </c>
      <c r="J231" s="782" t="str">
        <f t="shared" si="76"/>
        <v>of</v>
      </c>
      <c r="K231" s="918">
        <f t="shared" ref="K231:T231" si="91">K214</f>
        <v>8</v>
      </c>
      <c r="L231" s="918">
        <f t="shared" si="91"/>
        <v>25</v>
      </c>
      <c r="M231" s="918">
        <f t="shared" si="91"/>
        <v>30</v>
      </c>
      <c r="N231" s="918">
        <f t="shared" si="91"/>
        <v>30</v>
      </c>
      <c r="O231" s="918">
        <f t="shared" si="91"/>
        <v>30</v>
      </c>
      <c r="P231" s="918">
        <f t="shared" si="91"/>
        <v>30</v>
      </c>
      <c r="Q231" s="918">
        <f t="shared" si="91"/>
        <v>30</v>
      </c>
      <c r="R231" s="918">
        <f t="shared" si="91"/>
        <v>30</v>
      </c>
      <c r="S231" s="918">
        <f t="shared" si="91"/>
        <v>30</v>
      </c>
      <c r="T231" s="918">
        <f t="shared" si="91"/>
        <v>30</v>
      </c>
      <c r="U231" s="795"/>
      <c r="V231" s="774"/>
      <c r="W231" s="773"/>
      <c r="X231" s="768"/>
    </row>
    <row r="232" spans="1:24" s="765" customFormat="1" outlineLevel="1" x14ac:dyDescent="0.35">
      <c r="A232" s="767"/>
      <c r="B232" s="766"/>
      <c r="C232" s="778"/>
      <c r="D232" s="778"/>
      <c r="E232" s="778"/>
      <c r="F232" s="782"/>
      <c r="G232" s="794"/>
      <c r="H232" s="794"/>
      <c r="I232" s="765" t="s">
        <v>906</v>
      </c>
      <c r="J232" s="782" t="str">
        <f t="shared" si="76"/>
        <v>z</v>
      </c>
      <c r="K232" s="918">
        <f t="shared" ref="K232:T232" si="92">K215</f>
        <v>8</v>
      </c>
      <c r="L232" s="918">
        <f t="shared" si="92"/>
        <v>25</v>
      </c>
      <c r="M232" s="918">
        <f t="shared" si="92"/>
        <v>30</v>
      </c>
      <c r="N232" s="918">
        <f t="shared" si="92"/>
        <v>30</v>
      </c>
      <c r="O232" s="918">
        <f t="shared" si="92"/>
        <v>30</v>
      </c>
      <c r="P232" s="918">
        <f t="shared" si="92"/>
        <v>30</v>
      </c>
      <c r="Q232" s="918">
        <f t="shared" si="92"/>
        <v>30</v>
      </c>
      <c r="R232" s="918">
        <f t="shared" si="92"/>
        <v>30</v>
      </c>
      <c r="S232" s="918">
        <f t="shared" si="92"/>
        <v>30</v>
      </c>
      <c r="T232" s="918">
        <f t="shared" si="92"/>
        <v>30</v>
      </c>
      <c r="U232" s="795"/>
      <c r="V232" s="774"/>
      <c r="W232" s="773"/>
      <c r="X232" s="768"/>
    </row>
    <row r="233" spans="1:24" s="765" customFormat="1" outlineLevel="1" x14ac:dyDescent="0.35">
      <c r="A233" s="767"/>
      <c r="B233" s="766"/>
      <c r="C233" s="778"/>
      <c r="D233" s="778"/>
      <c r="E233" s="778"/>
      <c r="F233" s="782"/>
      <c r="G233" s="794"/>
      <c r="H233" s="794"/>
      <c r="I233" s="765" t="s">
        <v>906</v>
      </c>
      <c r="J233" s="782" t="str">
        <f t="shared" si="76"/>
        <v>zd</v>
      </c>
      <c r="K233" s="918">
        <f t="shared" ref="K233:T233" si="93">K216</f>
        <v>8</v>
      </c>
      <c r="L233" s="918">
        <f t="shared" si="93"/>
        <v>25</v>
      </c>
      <c r="M233" s="918">
        <f t="shared" si="93"/>
        <v>30</v>
      </c>
      <c r="N233" s="918">
        <f t="shared" si="93"/>
        <v>30</v>
      </c>
      <c r="O233" s="918">
        <f t="shared" si="93"/>
        <v>30</v>
      </c>
      <c r="P233" s="918">
        <f t="shared" si="93"/>
        <v>30</v>
      </c>
      <c r="Q233" s="918">
        <f t="shared" si="93"/>
        <v>30</v>
      </c>
      <c r="R233" s="918">
        <f t="shared" si="93"/>
        <v>30</v>
      </c>
      <c r="S233" s="918">
        <f t="shared" si="93"/>
        <v>30</v>
      </c>
      <c r="T233" s="918">
        <f t="shared" si="93"/>
        <v>30</v>
      </c>
      <c r="U233" s="795"/>
      <c r="V233" s="774"/>
      <c r="W233" s="773"/>
      <c r="X233" s="768"/>
    </row>
    <row r="234" spans="1:24" s="765" customFormat="1" outlineLevel="1" x14ac:dyDescent="0.35">
      <c r="A234" s="767"/>
      <c r="B234" s="766"/>
      <c r="C234" s="778"/>
      <c r="D234" s="778"/>
      <c r="E234" s="778"/>
      <c r="F234" s="782"/>
      <c r="G234" s="794"/>
      <c r="H234" s="794"/>
      <c r="I234" s="765" t="s">
        <v>906</v>
      </c>
      <c r="J234" s="782" t="str">
        <f t="shared" si="76"/>
        <v>r</v>
      </c>
      <c r="K234" s="918">
        <f t="shared" ref="K234:T234" si="94">K217</f>
        <v>8</v>
      </c>
      <c r="L234" s="918">
        <f t="shared" si="94"/>
        <v>25</v>
      </c>
      <c r="M234" s="918">
        <f t="shared" si="94"/>
        <v>30</v>
      </c>
      <c r="N234" s="918">
        <f t="shared" si="94"/>
        <v>30</v>
      </c>
      <c r="O234" s="918">
        <f t="shared" si="94"/>
        <v>30</v>
      </c>
      <c r="P234" s="918">
        <f t="shared" si="94"/>
        <v>30</v>
      </c>
      <c r="Q234" s="918">
        <f t="shared" si="94"/>
        <v>30</v>
      </c>
      <c r="R234" s="918">
        <f t="shared" si="94"/>
        <v>30</v>
      </c>
      <c r="S234" s="918">
        <f t="shared" si="94"/>
        <v>30</v>
      </c>
      <c r="T234" s="918">
        <f t="shared" si="94"/>
        <v>30</v>
      </c>
      <c r="U234" s="795"/>
      <c r="V234" s="774"/>
      <c r="W234" s="773"/>
      <c r="X234" s="768"/>
    </row>
    <row r="235" spans="1:24" s="765" customFormat="1" outlineLevel="1" x14ac:dyDescent="0.35">
      <c r="A235" s="767"/>
      <c r="B235" s="766"/>
      <c r="C235" s="778"/>
      <c r="D235" s="778"/>
      <c r="E235" s="778"/>
      <c r="F235" s="782"/>
      <c r="G235" s="794"/>
      <c r="H235" s="794"/>
      <c r="I235" s="765" t="s">
        <v>906</v>
      </c>
      <c r="J235" s="782" t="str">
        <f t="shared" si="76"/>
        <v>rd</v>
      </c>
      <c r="K235" s="918">
        <f t="shared" ref="K235:T235" si="95">K218</f>
        <v>8</v>
      </c>
      <c r="L235" s="918">
        <f t="shared" si="95"/>
        <v>25</v>
      </c>
      <c r="M235" s="918">
        <f t="shared" si="95"/>
        <v>30</v>
      </c>
      <c r="N235" s="918">
        <f t="shared" si="95"/>
        <v>30</v>
      </c>
      <c r="O235" s="918">
        <f t="shared" si="95"/>
        <v>30</v>
      </c>
      <c r="P235" s="918">
        <f t="shared" si="95"/>
        <v>30</v>
      </c>
      <c r="Q235" s="918">
        <f t="shared" si="95"/>
        <v>30</v>
      </c>
      <c r="R235" s="918">
        <f t="shared" si="95"/>
        <v>30</v>
      </c>
      <c r="S235" s="918">
        <f t="shared" si="95"/>
        <v>30</v>
      </c>
      <c r="T235" s="918">
        <f t="shared" si="95"/>
        <v>30</v>
      </c>
      <c r="U235" s="795"/>
      <c r="V235" s="774"/>
      <c r="W235" s="773"/>
      <c r="X235" s="768"/>
    </row>
    <row r="236" spans="1:24" s="765" customFormat="1" outlineLevel="1" x14ac:dyDescent="0.35">
      <c r="A236" s="767"/>
      <c r="B236" s="766"/>
      <c r="C236" s="778"/>
      <c r="D236" s="778"/>
      <c r="E236" s="778"/>
      <c r="F236" s="782"/>
      <c r="G236" s="794"/>
      <c r="H236" s="794"/>
      <c r="I236" s="765" t="s">
        <v>906</v>
      </c>
      <c r="J236" s="782" t="str">
        <f t="shared" si="76"/>
        <v>l</v>
      </c>
      <c r="K236" s="918">
        <f t="shared" ref="K236:T236" si="96">K219</f>
        <v>8</v>
      </c>
      <c r="L236" s="918">
        <f t="shared" si="96"/>
        <v>25</v>
      </c>
      <c r="M236" s="918">
        <f t="shared" si="96"/>
        <v>30</v>
      </c>
      <c r="N236" s="918">
        <f t="shared" si="96"/>
        <v>30</v>
      </c>
      <c r="O236" s="918">
        <f t="shared" si="96"/>
        <v>30</v>
      </c>
      <c r="P236" s="918">
        <f t="shared" si="96"/>
        <v>30</v>
      </c>
      <c r="Q236" s="918">
        <f t="shared" si="96"/>
        <v>30</v>
      </c>
      <c r="R236" s="918">
        <f t="shared" si="96"/>
        <v>30</v>
      </c>
      <c r="S236" s="918">
        <f t="shared" si="96"/>
        <v>30</v>
      </c>
      <c r="T236" s="918">
        <f t="shared" si="96"/>
        <v>30</v>
      </c>
      <c r="U236" s="795"/>
      <c r="V236" s="774"/>
      <c r="W236" s="773"/>
      <c r="X236" s="768"/>
    </row>
    <row r="237" spans="1:24" s="765" customFormat="1" outlineLevel="1" x14ac:dyDescent="0.35">
      <c r="A237" s="767"/>
      <c r="B237" s="766"/>
      <c r="C237" s="778"/>
      <c r="D237" s="778"/>
      <c r="E237" s="778"/>
      <c r="F237" s="782"/>
      <c r="G237" s="794"/>
      <c r="H237" s="794"/>
      <c r="I237" s="765" t="s">
        <v>906</v>
      </c>
      <c r="J237" s="782" t="str">
        <f t="shared" si="76"/>
        <v>f</v>
      </c>
      <c r="K237" s="918">
        <f t="shared" ref="K237:T237" si="97">K220</f>
        <v>8</v>
      </c>
      <c r="L237" s="918">
        <f t="shared" si="97"/>
        <v>25</v>
      </c>
      <c r="M237" s="918">
        <f t="shared" si="97"/>
        <v>30</v>
      </c>
      <c r="N237" s="918">
        <f t="shared" si="97"/>
        <v>30</v>
      </c>
      <c r="O237" s="918">
        <f t="shared" si="97"/>
        <v>30</v>
      </c>
      <c r="P237" s="918">
        <f t="shared" si="97"/>
        <v>30</v>
      </c>
      <c r="Q237" s="918">
        <f t="shared" si="97"/>
        <v>30</v>
      </c>
      <c r="R237" s="918">
        <f t="shared" si="97"/>
        <v>30</v>
      </c>
      <c r="S237" s="918">
        <f t="shared" si="97"/>
        <v>30</v>
      </c>
      <c r="T237" s="918">
        <f t="shared" si="97"/>
        <v>30</v>
      </c>
      <c r="U237" s="795"/>
      <c r="V237" s="774"/>
      <c r="W237" s="773"/>
      <c r="X237" s="768"/>
    </row>
    <row r="238" spans="1:24" s="765" customFormat="1" outlineLevel="1" x14ac:dyDescent="0.35">
      <c r="A238" s="767"/>
      <c r="B238" s="766"/>
      <c r="C238" s="778"/>
      <c r="D238" s="778"/>
      <c r="E238" s="778"/>
      <c r="F238" s="782"/>
      <c r="G238" s="794"/>
      <c r="H238" s="794"/>
      <c r="I238" s="765" t="s">
        <v>906</v>
      </c>
      <c r="J238" s="782" t="str">
        <f t="shared" si="76"/>
        <v>i</v>
      </c>
      <c r="K238" s="918">
        <f t="shared" ref="K238:T238" si="98">K221</f>
        <v>8</v>
      </c>
      <c r="L238" s="918">
        <f t="shared" si="98"/>
        <v>25</v>
      </c>
      <c r="M238" s="918">
        <f t="shared" si="98"/>
        <v>30</v>
      </c>
      <c r="N238" s="918">
        <f t="shared" si="98"/>
        <v>30</v>
      </c>
      <c r="O238" s="918">
        <f t="shared" si="98"/>
        <v>30</v>
      </c>
      <c r="P238" s="918">
        <f t="shared" si="98"/>
        <v>30</v>
      </c>
      <c r="Q238" s="918">
        <f t="shared" si="98"/>
        <v>30</v>
      </c>
      <c r="R238" s="918">
        <f t="shared" si="98"/>
        <v>30</v>
      </c>
      <c r="S238" s="918">
        <f t="shared" si="98"/>
        <v>30</v>
      </c>
      <c r="T238" s="918">
        <f t="shared" si="98"/>
        <v>30</v>
      </c>
      <c r="U238" s="795"/>
      <c r="V238" s="774"/>
      <c r="W238" s="773"/>
      <c r="X238" s="768"/>
    </row>
    <row r="239" spans="1:24" s="765" customFormat="1" outlineLevel="1" x14ac:dyDescent="0.35">
      <c r="A239" s="767"/>
      <c r="B239" s="766"/>
      <c r="C239" s="778"/>
      <c r="D239" s="778"/>
      <c r="E239" s="778"/>
      <c r="F239" s="782"/>
      <c r="G239" s="794"/>
      <c r="H239" s="794"/>
      <c r="I239" s="765" t="s">
        <v>906</v>
      </c>
      <c r="J239" s="782" t="str">
        <f t="shared" si="76"/>
        <v>k</v>
      </c>
      <c r="K239" s="918">
        <f t="shared" ref="K239:T239" si="99">K222</f>
        <v>8</v>
      </c>
      <c r="L239" s="918">
        <f t="shared" si="99"/>
        <v>25</v>
      </c>
      <c r="M239" s="918">
        <f t="shared" si="99"/>
        <v>30</v>
      </c>
      <c r="N239" s="918">
        <f t="shared" si="99"/>
        <v>30</v>
      </c>
      <c r="O239" s="918">
        <f t="shared" si="99"/>
        <v>30</v>
      </c>
      <c r="P239" s="918">
        <f t="shared" si="99"/>
        <v>30</v>
      </c>
      <c r="Q239" s="918">
        <f t="shared" si="99"/>
        <v>30</v>
      </c>
      <c r="R239" s="918">
        <f t="shared" si="99"/>
        <v>30</v>
      </c>
      <c r="S239" s="918">
        <f t="shared" si="99"/>
        <v>30</v>
      </c>
      <c r="T239" s="918">
        <f t="shared" si="99"/>
        <v>30</v>
      </c>
      <c r="U239" s="795"/>
      <c r="V239" s="774"/>
      <c r="W239" s="773"/>
      <c r="X239" s="768"/>
    </row>
    <row r="240" spans="1:24" s="765" customFormat="1" outlineLevel="1" x14ac:dyDescent="0.35">
      <c r="A240" s="767"/>
      <c r="B240" s="766"/>
      <c r="C240" s="778"/>
      <c r="D240" s="778"/>
      <c r="E240" s="778"/>
      <c r="F240" s="782"/>
      <c r="G240" s="794"/>
      <c r="H240" s="794"/>
      <c r="I240" s="765" t="s">
        <v>906</v>
      </c>
      <c r="J240" s="782" t="str">
        <f t="shared" si="76"/>
        <v>v</v>
      </c>
      <c r="K240" s="918">
        <f t="shared" ref="K240:T240" si="100">K223</f>
        <v>8</v>
      </c>
      <c r="L240" s="918">
        <f t="shared" si="100"/>
        <v>25</v>
      </c>
      <c r="M240" s="918">
        <f t="shared" si="100"/>
        <v>30</v>
      </c>
      <c r="N240" s="918">
        <f t="shared" si="100"/>
        <v>30</v>
      </c>
      <c r="O240" s="918">
        <f t="shared" si="100"/>
        <v>30</v>
      </c>
      <c r="P240" s="918">
        <f t="shared" si="100"/>
        <v>30</v>
      </c>
      <c r="Q240" s="918">
        <f t="shared" si="100"/>
        <v>30</v>
      </c>
      <c r="R240" s="918">
        <f t="shared" si="100"/>
        <v>30</v>
      </c>
      <c r="S240" s="918">
        <f t="shared" si="100"/>
        <v>30</v>
      </c>
      <c r="T240" s="918">
        <f t="shared" si="100"/>
        <v>30</v>
      </c>
      <c r="U240" s="795"/>
      <c r="V240" s="774"/>
      <c r="W240" s="773"/>
      <c r="X240" s="768"/>
    </row>
    <row r="241" spans="1:24" s="765" customFormat="1" x14ac:dyDescent="0.3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35">
      <c r="A242" s="767"/>
      <c r="B242" s="766"/>
      <c r="C242" s="778"/>
      <c r="D242" s="778"/>
      <c r="E242" s="778"/>
      <c r="F242" s="778"/>
      <c r="G242" s="190" t="s">
        <v>1065</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3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35">
      <c r="A244" s="767"/>
      <c r="B244" s="766"/>
      <c r="C244" s="778"/>
      <c r="D244" s="778"/>
      <c r="E244" s="778"/>
      <c r="F244" s="782"/>
      <c r="G244" s="782"/>
      <c r="H244" s="782"/>
      <c r="I244" s="782" t="str">
        <f t="shared" ref="I244:I259" si="101">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35">
      <c r="A245" s="767"/>
      <c r="B245" s="766"/>
      <c r="C245" s="778"/>
      <c r="D245" s="778"/>
      <c r="E245" s="778"/>
      <c r="F245" s="782"/>
      <c r="G245" s="794"/>
      <c r="H245" s="794"/>
      <c r="I245" s="782" t="str">
        <f t="shared" si="101"/>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35">
      <c r="A246" s="767"/>
      <c r="B246" s="766"/>
      <c r="C246" s="778"/>
      <c r="D246" s="778"/>
      <c r="E246" s="778"/>
      <c r="F246" s="782"/>
      <c r="G246" s="794"/>
      <c r="H246" s="794"/>
      <c r="I246" s="782" t="str">
        <f t="shared" si="101"/>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35">
      <c r="A247" s="767"/>
      <c r="B247" s="766"/>
      <c r="C247" s="778"/>
      <c r="D247" s="778"/>
      <c r="E247" s="778"/>
      <c r="F247" s="782"/>
      <c r="G247" s="794"/>
      <c r="H247" s="794"/>
      <c r="I247" s="782" t="str">
        <f t="shared" si="101"/>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35">
      <c r="A248" s="767"/>
      <c r="B248" s="766"/>
      <c r="C248" s="778"/>
      <c r="D248" s="778"/>
      <c r="E248" s="778"/>
      <c r="F248" s="782"/>
      <c r="G248" s="794"/>
      <c r="H248" s="794"/>
      <c r="I248" s="782" t="str">
        <f t="shared" si="101"/>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35">
      <c r="A249" s="767"/>
      <c r="B249" s="766"/>
      <c r="C249" s="778"/>
      <c r="D249" s="778"/>
      <c r="E249" s="778"/>
      <c r="F249" s="782"/>
      <c r="G249" s="794"/>
      <c r="H249" s="794"/>
      <c r="I249" s="782" t="str">
        <f t="shared" si="101"/>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35">
      <c r="A250" s="767"/>
      <c r="B250" s="766"/>
      <c r="C250" s="778"/>
      <c r="D250" s="778"/>
      <c r="E250" s="778"/>
      <c r="F250" s="782"/>
      <c r="G250" s="794"/>
      <c r="H250" s="794"/>
      <c r="I250" s="782" t="str">
        <f t="shared" si="101"/>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35">
      <c r="A251" s="767"/>
      <c r="B251" s="766"/>
      <c r="C251" s="778"/>
      <c r="D251" s="778"/>
      <c r="E251" s="778"/>
      <c r="F251" s="782"/>
      <c r="G251" s="794"/>
      <c r="H251" s="794"/>
      <c r="I251" s="782" t="str">
        <f t="shared" si="101"/>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35">
      <c r="A252" s="767"/>
      <c r="B252" s="766"/>
      <c r="C252" s="778"/>
      <c r="D252" s="778"/>
      <c r="E252" s="778"/>
      <c r="F252" s="782"/>
      <c r="G252" s="794"/>
      <c r="H252" s="794"/>
      <c r="I252" s="782" t="str">
        <f t="shared" si="101"/>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35">
      <c r="A253" s="767"/>
      <c r="B253" s="766"/>
      <c r="C253" s="778"/>
      <c r="D253" s="778"/>
      <c r="E253" s="778"/>
      <c r="F253" s="782"/>
      <c r="G253" s="794"/>
      <c r="H253" s="794"/>
      <c r="I253" s="782" t="str">
        <f t="shared" si="101"/>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35">
      <c r="A254" s="767"/>
      <c r="B254" s="766"/>
      <c r="C254" s="778"/>
      <c r="D254" s="778"/>
      <c r="E254" s="778"/>
      <c r="F254" s="782"/>
      <c r="G254" s="794"/>
      <c r="H254" s="794"/>
      <c r="I254" s="782" t="str">
        <f t="shared" si="101"/>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35">
      <c r="A255" s="767"/>
      <c r="B255" s="766"/>
      <c r="C255" s="778"/>
      <c r="D255" s="778"/>
      <c r="E255" s="778"/>
      <c r="F255" s="782"/>
      <c r="G255" s="794"/>
      <c r="H255" s="794"/>
      <c r="I255" s="782" t="str">
        <f t="shared" si="101"/>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35">
      <c r="A256" s="767"/>
      <c r="B256" s="766"/>
      <c r="C256" s="778"/>
      <c r="D256" s="778"/>
      <c r="E256" s="778"/>
      <c r="F256" s="782"/>
      <c r="G256" s="794"/>
      <c r="H256" s="794"/>
      <c r="I256" s="782" t="str">
        <f t="shared" si="101"/>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35">
      <c r="A257" s="767"/>
      <c r="B257" s="766"/>
      <c r="C257" s="778"/>
      <c r="D257" s="778"/>
      <c r="E257" s="778"/>
      <c r="F257" s="782"/>
      <c r="G257" s="794"/>
      <c r="H257" s="794"/>
      <c r="I257" s="782" t="str">
        <f t="shared" si="101"/>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35">
      <c r="A258" s="767"/>
      <c r="B258" s="766"/>
      <c r="C258" s="778"/>
      <c r="D258" s="778"/>
      <c r="E258" s="778"/>
      <c r="F258" s="782"/>
      <c r="G258" s="794"/>
      <c r="H258" s="794"/>
      <c r="I258" s="782" t="str">
        <f t="shared" si="101"/>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35">
      <c r="A259" s="767"/>
      <c r="B259" s="766"/>
      <c r="C259" s="778"/>
      <c r="D259" s="778"/>
      <c r="E259" s="778"/>
      <c r="F259" s="782"/>
      <c r="G259" s="794"/>
      <c r="H259" s="794"/>
      <c r="I259" s="782" t="str">
        <f t="shared" si="101"/>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3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3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3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 thickBot="1" x14ac:dyDescent="0.4">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3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35">
      <c r="A265" s="767"/>
      <c r="B265" s="766"/>
      <c r="C265" s="787"/>
      <c r="D265" s="787">
        <v>2167.88</v>
      </c>
      <c r="E265" s="787" t="s">
        <v>1</v>
      </c>
      <c r="F265" s="786"/>
      <c r="G265" s="788" t="s">
        <v>1060</v>
      </c>
      <c r="H265" s="786"/>
      <c r="I265" s="786"/>
      <c r="J265" s="786"/>
      <c r="K265" s="786"/>
      <c r="L265" s="786"/>
      <c r="M265" s="786"/>
      <c r="N265" s="786"/>
      <c r="O265" s="786"/>
      <c r="P265" s="786"/>
      <c r="Q265" s="786"/>
      <c r="R265" s="786"/>
      <c r="S265" s="785"/>
      <c r="T265" s="279"/>
      <c r="U265" s="807"/>
      <c r="V265" s="807"/>
      <c r="W265" s="773"/>
      <c r="X265" s="768"/>
    </row>
    <row r="266" spans="1:24" x14ac:dyDescent="0.3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3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3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3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3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3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35">
      <c r="A272" s="767"/>
      <c r="B272" s="766"/>
      <c r="C272" s="778"/>
      <c r="D272" s="778"/>
      <c r="E272" s="778"/>
      <c r="F272" s="782"/>
      <c r="G272" s="794"/>
      <c r="H272" s="794"/>
      <c r="I272" s="782" t="str">
        <f t="shared" ref="I272:I287" si="102">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35">
      <c r="A273" s="767"/>
      <c r="B273" s="766"/>
      <c r="C273" s="778"/>
      <c r="D273" s="778"/>
      <c r="E273" s="778"/>
      <c r="F273" s="782"/>
      <c r="G273" s="794"/>
      <c r="H273" s="794"/>
      <c r="I273" s="782" t="str">
        <f t="shared" si="102"/>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35">
      <c r="A274" s="767"/>
      <c r="B274" s="766"/>
      <c r="C274" s="778"/>
      <c r="D274" s="778"/>
      <c r="E274" s="778"/>
      <c r="F274" s="782"/>
      <c r="G274" s="794"/>
      <c r="H274" s="794"/>
      <c r="I274" s="782" t="str">
        <f t="shared" si="102"/>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35">
      <c r="A275" s="767"/>
      <c r="B275" s="766"/>
      <c r="C275" s="778"/>
      <c r="D275" s="778"/>
      <c r="E275" s="778"/>
      <c r="F275" s="782"/>
      <c r="G275" s="794"/>
      <c r="H275" s="794"/>
      <c r="I275" s="782" t="str">
        <f t="shared" si="102"/>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35">
      <c r="A276" s="767"/>
      <c r="B276" s="766"/>
      <c r="C276" s="778"/>
      <c r="D276" s="778"/>
      <c r="E276" s="778"/>
      <c r="F276" s="782"/>
      <c r="G276" s="794"/>
      <c r="H276" s="794"/>
      <c r="I276" s="782" t="str">
        <f t="shared" si="102"/>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35">
      <c r="A277" s="767"/>
      <c r="B277" s="766"/>
      <c r="C277" s="778"/>
      <c r="D277" s="778"/>
      <c r="E277" s="778"/>
      <c r="F277" s="782"/>
      <c r="G277" s="794"/>
      <c r="H277" s="794"/>
      <c r="I277" s="782" t="str">
        <f t="shared" si="102"/>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35">
      <c r="A278" s="767"/>
      <c r="B278" s="766"/>
      <c r="C278" s="778"/>
      <c r="D278" s="778"/>
      <c r="E278" s="778"/>
      <c r="F278" s="782"/>
      <c r="G278" s="794"/>
      <c r="H278" s="794"/>
      <c r="I278" s="782" t="str">
        <f t="shared" si="102"/>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35">
      <c r="A279" s="767"/>
      <c r="B279" s="766"/>
      <c r="C279" s="778"/>
      <c r="D279" s="778"/>
      <c r="E279" s="778"/>
      <c r="F279" s="782"/>
      <c r="G279" s="794"/>
      <c r="H279" s="794"/>
      <c r="I279" s="782" t="str">
        <f t="shared" si="102"/>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35">
      <c r="A280" s="767"/>
      <c r="B280" s="766"/>
      <c r="C280" s="778"/>
      <c r="D280" s="778"/>
      <c r="E280" s="778"/>
      <c r="F280" s="782"/>
      <c r="G280" s="794"/>
      <c r="H280" s="794"/>
      <c r="I280" s="782" t="str">
        <f t="shared" si="102"/>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35">
      <c r="A281" s="767"/>
      <c r="B281" s="766"/>
      <c r="C281" s="778"/>
      <c r="D281" s="778"/>
      <c r="E281" s="778"/>
      <c r="F281" s="782"/>
      <c r="G281" s="794"/>
      <c r="H281" s="794"/>
      <c r="I281" s="782" t="str">
        <f t="shared" si="102"/>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35">
      <c r="A282" s="767"/>
      <c r="B282" s="766"/>
      <c r="C282" s="778"/>
      <c r="D282" s="778"/>
      <c r="E282" s="778"/>
      <c r="F282" s="782"/>
      <c r="G282" s="794"/>
      <c r="H282" s="794"/>
      <c r="I282" s="782" t="str">
        <f t="shared" si="102"/>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35">
      <c r="A283" s="767"/>
      <c r="B283" s="766"/>
      <c r="C283" s="778"/>
      <c r="D283" s="778"/>
      <c r="E283" s="778"/>
      <c r="F283" s="782"/>
      <c r="G283" s="794"/>
      <c r="H283" s="794"/>
      <c r="I283" s="782" t="str">
        <f t="shared" si="102"/>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35">
      <c r="A284" s="767"/>
      <c r="B284" s="766"/>
      <c r="C284" s="778"/>
      <c r="D284" s="778"/>
      <c r="E284" s="778"/>
      <c r="F284" s="782"/>
      <c r="G284" s="794"/>
      <c r="H284" s="794"/>
      <c r="I284" s="782" t="str">
        <f t="shared" si="102"/>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35">
      <c r="A285" s="767"/>
      <c r="B285" s="766"/>
      <c r="C285" s="778"/>
      <c r="D285" s="778"/>
      <c r="E285" s="778"/>
      <c r="F285" s="782"/>
      <c r="G285" s="794"/>
      <c r="H285" s="794"/>
      <c r="I285" s="782" t="str">
        <f t="shared" si="102"/>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35">
      <c r="A286" s="767"/>
      <c r="B286" s="766"/>
      <c r="C286" s="778"/>
      <c r="D286" s="778"/>
      <c r="E286" s="778"/>
      <c r="F286" s="782"/>
      <c r="G286" s="794"/>
      <c r="H286" s="794"/>
      <c r="I286" s="782" t="str">
        <f t="shared" si="102"/>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35">
      <c r="A287" s="767"/>
      <c r="B287" s="766"/>
      <c r="C287" s="778"/>
      <c r="D287" s="778"/>
      <c r="E287" s="778"/>
      <c r="F287" s="782"/>
      <c r="G287" s="794"/>
      <c r="H287" s="794"/>
      <c r="I287" s="782" t="str">
        <f t="shared" si="102"/>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3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3" customHeight="1" x14ac:dyDescent="0.35">
      <c r="A289" s="136"/>
      <c r="B289" s="125"/>
      <c r="C289" s="107"/>
      <c r="D289" s="107"/>
      <c r="E289" s="107"/>
      <c r="F289" s="778"/>
      <c r="G289" s="922" t="s">
        <v>1069</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3" customHeight="1" x14ac:dyDescent="0.35">
      <c r="A290" s="136"/>
      <c r="B290" s="125"/>
      <c r="C290" s="107"/>
      <c r="D290" s="107"/>
      <c r="E290" s="107"/>
      <c r="F290" s="109"/>
      <c r="G290" s="207"/>
      <c r="H290" s="208"/>
      <c r="J290" s="170" t="s">
        <v>1068</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3" customHeight="1" x14ac:dyDescent="0.3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3" customHeight="1" x14ac:dyDescent="0.3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3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35">
      <c r="A294" s="767"/>
      <c r="B294" s="766"/>
      <c r="C294" s="778"/>
      <c r="D294" s="778"/>
      <c r="E294" s="778"/>
      <c r="F294" s="778"/>
      <c r="G294" s="191" t="s">
        <v>1075</v>
      </c>
      <c r="H294" s="778"/>
      <c r="I294" s="778"/>
      <c r="J294" s="778"/>
      <c r="K294" s="778"/>
      <c r="L294" s="897"/>
      <c r="M294" s="897"/>
      <c r="N294" s="897"/>
      <c r="O294" s="897"/>
      <c r="P294" s="897"/>
      <c r="Q294" s="897"/>
      <c r="R294" s="897"/>
      <c r="S294" s="897"/>
      <c r="T294" s="897"/>
      <c r="U294" s="897"/>
      <c r="V294" s="897"/>
      <c r="W294" s="773"/>
      <c r="X294" s="768"/>
    </row>
    <row r="295" spans="1:54" x14ac:dyDescent="0.3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3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35">
      <c r="A297" s="767"/>
      <c r="B297" s="766"/>
      <c r="C297" s="778"/>
      <c r="D297" s="778"/>
      <c r="E297" s="778"/>
      <c r="F297" s="782"/>
      <c r="G297" s="794"/>
      <c r="H297" s="794"/>
      <c r="I297" s="782" t="str">
        <f t="shared" ref="I297:I312" si="103">G22</f>
        <v>wd</v>
      </c>
      <c r="J297" s="398">
        <v>0.1</v>
      </c>
      <c r="L297" s="795"/>
      <c r="M297" s="795"/>
      <c r="N297" s="795"/>
      <c r="O297" s="795"/>
      <c r="P297" s="795"/>
      <c r="Q297" s="795"/>
      <c r="R297" s="795"/>
      <c r="S297" s="795"/>
      <c r="T297" s="795"/>
      <c r="U297" s="795"/>
      <c r="V297" s="774"/>
      <c r="W297" s="773"/>
      <c r="X297" s="768"/>
    </row>
    <row r="298" spans="1:54" s="765" customFormat="1" x14ac:dyDescent="0.35">
      <c r="A298" s="767"/>
      <c r="B298" s="766"/>
      <c r="C298" s="778"/>
      <c r="D298" s="778"/>
      <c r="E298" s="778"/>
      <c r="F298" s="782"/>
      <c r="G298" s="794"/>
      <c r="H298" s="794"/>
      <c r="I298" s="782" t="str">
        <f t="shared" si="103"/>
        <v>b</v>
      </c>
      <c r="J298" s="398">
        <v>0.1</v>
      </c>
      <c r="L298" s="795"/>
      <c r="M298" s="795"/>
      <c r="N298" s="795"/>
      <c r="O298" s="795"/>
      <c r="P298" s="795"/>
      <c r="Q298" s="795"/>
      <c r="R298" s="795"/>
      <c r="S298" s="795"/>
      <c r="T298" s="795"/>
      <c r="U298" s="795"/>
      <c r="V298" s="774"/>
      <c r="W298" s="773"/>
      <c r="X298" s="768"/>
    </row>
    <row r="299" spans="1:54" s="765" customFormat="1" x14ac:dyDescent="0.35">
      <c r="A299" s="767"/>
      <c r="B299" s="766"/>
      <c r="C299" s="778"/>
      <c r="D299" s="778"/>
      <c r="E299" s="778"/>
      <c r="F299" s="782"/>
      <c r="G299" s="794"/>
      <c r="H299" s="794"/>
      <c r="I299" s="782" t="str">
        <f t="shared" si="103"/>
        <v>bd</v>
      </c>
      <c r="J299" s="398">
        <v>0.1</v>
      </c>
      <c r="L299" s="795"/>
      <c r="M299" s="795"/>
      <c r="N299" s="795"/>
      <c r="O299" s="795"/>
      <c r="P299" s="795"/>
      <c r="Q299" s="795"/>
      <c r="R299" s="795"/>
      <c r="S299" s="795"/>
      <c r="T299" s="795"/>
      <c r="U299" s="795"/>
      <c r="V299" s="774"/>
      <c r="W299" s="773"/>
      <c r="X299" s="768"/>
    </row>
    <row r="300" spans="1:54" s="765" customFormat="1" x14ac:dyDescent="0.35">
      <c r="A300" s="767"/>
      <c r="B300" s="766"/>
      <c r="C300" s="778"/>
      <c r="D300" s="778"/>
      <c r="E300" s="778"/>
      <c r="F300" s="782"/>
      <c r="G300" s="794"/>
      <c r="H300" s="794"/>
      <c r="I300" s="782" t="str">
        <f t="shared" si="103"/>
        <v>o</v>
      </c>
      <c r="J300" s="398">
        <v>0.1</v>
      </c>
      <c r="L300" s="795"/>
      <c r="M300" s="795"/>
      <c r="N300" s="795"/>
      <c r="O300" s="795"/>
      <c r="P300" s="795"/>
      <c r="Q300" s="795"/>
      <c r="R300" s="795"/>
      <c r="S300" s="795"/>
      <c r="T300" s="795"/>
      <c r="U300" s="795"/>
      <c r="V300" s="774"/>
      <c r="W300" s="773"/>
      <c r="X300" s="768"/>
    </row>
    <row r="301" spans="1:54" s="765" customFormat="1" x14ac:dyDescent="0.35">
      <c r="A301" s="767"/>
      <c r="B301" s="766"/>
      <c r="C301" s="778"/>
      <c r="D301" s="778"/>
      <c r="E301" s="778"/>
      <c r="F301" s="782"/>
      <c r="G301" s="794"/>
      <c r="H301" s="794"/>
      <c r="I301" s="782" t="str">
        <f t="shared" si="103"/>
        <v>od</v>
      </c>
      <c r="J301" s="398">
        <v>0.1</v>
      </c>
      <c r="L301" s="795"/>
      <c r="M301" s="795"/>
      <c r="N301" s="795"/>
      <c r="O301" s="795"/>
      <c r="P301" s="795"/>
      <c r="Q301" s="795"/>
      <c r="R301" s="795"/>
      <c r="S301" s="795"/>
      <c r="T301" s="795"/>
      <c r="U301" s="795"/>
      <c r="V301" s="774"/>
      <c r="W301" s="773"/>
      <c r="X301" s="768"/>
    </row>
    <row r="302" spans="1:54" s="765" customFormat="1" x14ac:dyDescent="0.35">
      <c r="A302" s="767"/>
      <c r="B302" s="766"/>
      <c r="C302" s="778"/>
      <c r="D302" s="778"/>
      <c r="E302" s="778"/>
      <c r="F302" s="782"/>
      <c r="G302" s="794"/>
      <c r="H302" s="794"/>
      <c r="I302" s="782" t="str">
        <f t="shared" si="103"/>
        <v>h</v>
      </c>
      <c r="J302" s="398">
        <v>0.1</v>
      </c>
      <c r="L302" s="795"/>
      <c r="M302" s="795"/>
      <c r="N302" s="795"/>
      <c r="O302" s="795"/>
      <c r="P302" s="795"/>
      <c r="Q302" s="795"/>
      <c r="R302" s="795"/>
      <c r="S302" s="795"/>
      <c r="T302" s="795"/>
      <c r="U302" s="795"/>
      <c r="V302" s="774"/>
      <c r="W302" s="773"/>
      <c r="X302" s="768"/>
    </row>
    <row r="303" spans="1:54" s="765" customFormat="1" x14ac:dyDescent="0.35">
      <c r="A303" s="767"/>
      <c r="B303" s="766"/>
      <c r="C303" s="778"/>
      <c r="D303" s="778"/>
      <c r="E303" s="778"/>
      <c r="F303" s="782"/>
      <c r="G303" s="794"/>
      <c r="H303" s="794"/>
      <c r="I303" s="782" t="str">
        <f t="shared" si="103"/>
        <v>of</v>
      </c>
      <c r="J303" s="398">
        <v>0.1</v>
      </c>
      <c r="L303" s="795"/>
      <c r="M303" s="795"/>
      <c r="N303" s="795"/>
      <c r="O303" s="795"/>
      <c r="P303" s="795"/>
      <c r="Q303" s="795"/>
      <c r="R303" s="795"/>
      <c r="S303" s="795"/>
      <c r="T303" s="795"/>
      <c r="U303" s="795"/>
      <c r="V303" s="774"/>
      <c r="W303" s="773"/>
      <c r="X303" s="768"/>
    </row>
    <row r="304" spans="1:54" s="765" customFormat="1" x14ac:dyDescent="0.35">
      <c r="A304" s="767"/>
      <c r="B304" s="766"/>
      <c r="C304" s="778"/>
      <c r="D304" s="778"/>
      <c r="E304" s="778"/>
      <c r="F304" s="782"/>
      <c r="G304" s="794"/>
      <c r="H304" s="794"/>
      <c r="I304" s="782" t="str">
        <f t="shared" si="103"/>
        <v>z</v>
      </c>
      <c r="J304" s="398">
        <v>0.1</v>
      </c>
      <c r="L304" s="795"/>
      <c r="M304" s="795"/>
      <c r="N304" s="795"/>
      <c r="O304" s="795"/>
      <c r="P304" s="795"/>
      <c r="Q304" s="795"/>
      <c r="R304" s="795"/>
      <c r="S304" s="795"/>
      <c r="T304" s="795"/>
      <c r="U304" s="795"/>
      <c r="V304" s="774"/>
      <c r="W304" s="773"/>
      <c r="X304" s="768"/>
    </row>
    <row r="305" spans="1:24" s="765" customFormat="1" x14ac:dyDescent="0.35">
      <c r="A305" s="767"/>
      <c r="B305" s="766"/>
      <c r="C305" s="778"/>
      <c r="D305" s="778"/>
      <c r="E305" s="778"/>
      <c r="F305" s="782"/>
      <c r="G305" s="794"/>
      <c r="H305" s="794"/>
      <c r="I305" s="782" t="str">
        <f t="shared" si="103"/>
        <v>zd</v>
      </c>
      <c r="J305" s="398">
        <v>0.1</v>
      </c>
      <c r="L305" s="795"/>
      <c r="M305" s="795"/>
      <c r="N305" s="795"/>
      <c r="O305" s="795"/>
      <c r="P305" s="795"/>
      <c r="Q305" s="795"/>
      <c r="R305" s="795"/>
      <c r="S305" s="795"/>
      <c r="T305" s="795"/>
      <c r="U305" s="795"/>
      <c r="V305" s="774"/>
      <c r="W305" s="773"/>
      <c r="X305" s="768"/>
    </row>
    <row r="306" spans="1:24" s="765" customFormat="1" x14ac:dyDescent="0.35">
      <c r="A306" s="767"/>
      <c r="B306" s="766"/>
      <c r="C306" s="778"/>
      <c r="D306" s="778"/>
      <c r="E306" s="778"/>
      <c r="F306" s="782"/>
      <c r="G306" s="794"/>
      <c r="H306" s="794"/>
      <c r="I306" s="782" t="str">
        <f t="shared" si="103"/>
        <v>r</v>
      </c>
      <c r="J306" s="398">
        <v>0.1</v>
      </c>
      <c r="L306" s="795"/>
      <c r="M306" s="795"/>
      <c r="N306" s="795"/>
      <c r="O306" s="795"/>
      <c r="P306" s="795"/>
      <c r="Q306" s="795"/>
      <c r="R306" s="795"/>
      <c r="S306" s="795"/>
      <c r="T306" s="795"/>
      <c r="U306" s="795"/>
      <c r="V306" s="774"/>
      <c r="W306" s="773"/>
      <c r="X306" s="768"/>
    </row>
    <row r="307" spans="1:24" s="765" customFormat="1" x14ac:dyDescent="0.35">
      <c r="A307" s="767"/>
      <c r="B307" s="766"/>
      <c r="C307" s="778"/>
      <c r="D307" s="778"/>
      <c r="E307" s="778"/>
      <c r="F307" s="782"/>
      <c r="G307" s="794"/>
      <c r="H307" s="794"/>
      <c r="I307" s="782" t="str">
        <f t="shared" si="103"/>
        <v>rd</v>
      </c>
      <c r="J307" s="398">
        <v>0.1</v>
      </c>
      <c r="L307" s="795"/>
      <c r="M307" s="795"/>
      <c r="N307" s="795"/>
      <c r="O307" s="795"/>
      <c r="P307" s="795"/>
      <c r="Q307" s="795"/>
      <c r="R307" s="795"/>
      <c r="S307" s="795"/>
      <c r="T307" s="795"/>
      <c r="U307" s="795"/>
      <c r="V307" s="774"/>
      <c r="W307" s="773"/>
      <c r="X307" s="768"/>
    </row>
    <row r="308" spans="1:24" s="765" customFormat="1" x14ac:dyDescent="0.35">
      <c r="A308" s="767"/>
      <c r="B308" s="766"/>
      <c r="C308" s="778"/>
      <c r="D308" s="778"/>
      <c r="E308" s="778"/>
      <c r="F308" s="782"/>
      <c r="G308" s="794"/>
      <c r="H308" s="794"/>
      <c r="I308" s="782" t="str">
        <f t="shared" si="103"/>
        <v>l</v>
      </c>
      <c r="J308" s="398">
        <v>0.1</v>
      </c>
      <c r="L308" s="795"/>
      <c r="M308" s="795"/>
      <c r="N308" s="795"/>
      <c r="O308" s="795"/>
      <c r="P308" s="795"/>
      <c r="Q308" s="795"/>
      <c r="R308" s="795"/>
      <c r="S308" s="795"/>
      <c r="T308" s="795"/>
      <c r="U308" s="795"/>
      <c r="V308" s="774"/>
      <c r="W308" s="773"/>
      <c r="X308" s="768"/>
    </row>
    <row r="309" spans="1:24" s="765" customFormat="1" x14ac:dyDescent="0.35">
      <c r="A309" s="767"/>
      <c r="B309" s="766"/>
      <c r="C309" s="778"/>
      <c r="D309" s="778"/>
      <c r="E309" s="778"/>
      <c r="F309" s="782"/>
      <c r="G309" s="794"/>
      <c r="H309" s="794"/>
      <c r="I309" s="782" t="str">
        <f t="shared" si="103"/>
        <v>f</v>
      </c>
      <c r="J309" s="398">
        <v>0.1</v>
      </c>
      <c r="L309" s="795"/>
      <c r="M309" s="795"/>
      <c r="N309" s="795"/>
      <c r="O309" s="795"/>
      <c r="P309" s="795"/>
      <c r="Q309" s="795"/>
      <c r="R309" s="795"/>
      <c r="S309" s="795"/>
      <c r="T309" s="795"/>
      <c r="U309" s="795"/>
      <c r="V309" s="774"/>
      <c r="W309" s="773"/>
      <c r="X309" s="768"/>
    </row>
    <row r="310" spans="1:24" s="765" customFormat="1" x14ac:dyDescent="0.35">
      <c r="A310" s="767"/>
      <c r="B310" s="766"/>
      <c r="C310" s="778"/>
      <c r="D310" s="778"/>
      <c r="E310" s="778"/>
      <c r="F310" s="782"/>
      <c r="G310" s="794"/>
      <c r="H310" s="794"/>
      <c r="I310" s="782" t="str">
        <f t="shared" si="103"/>
        <v>i</v>
      </c>
      <c r="J310" s="398">
        <v>0.1</v>
      </c>
      <c r="L310" s="795"/>
      <c r="M310" s="795"/>
      <c r="N310" s="795"/>
      <c r="O310" s="795"/>
      <c r="P310" s="795"/>
      <c r="Q310" s="795"/>
      <c r="R310" s="795"/>
      <c r="S310" s="795"/>
      <c r="T310" s="795"/>
      <c r="U310" s="795"/>
      <c r="V310" s="774"/>
      <c r="W310" s="773"/>
      <c r="X310" s="768"/>
    </row>
    <row r="311" spans="1:24" s="765" customFormat="1" x14ac:dyDescent="0.35">
      <c r="A311" s="767"/>
      <c r="B311" s="766"/>
      <c r="C311" s="778"/>
      <c r="D311" s="778"/>
      <c r="E311" s="778"/>
      <c r="F311" s="782"/>
      <c r="G311" s="794"/>
      <c r="H311" s="794"/>
      <c r="I311" s="782" t="str">
        <f t="shared" si="103"/>
        <v>k</v>
      </c>
      <c r="J311" s="398">
        <v>0.1</v>
      </c>
      <c r="L311" s="795"/>
      <c r="M311" s="795"/>
      <c r="N311" s="795"/>
      <c r="O311" s="795"/>
      <c r="P311" s="795"/>
      <c r="Q311" s="795"/>
      <c r="R311" s="795"/>
      <c r="S311" s="795"/>
      <c r="T311" s="795"/>
      <c r="U311" s="795"/>
      <c r="V311" s="774"/>
      <c r="W311" s="773"/>
      <c r="X311" s="768"/>
    </row>
    <row r="312" spans="1:24" s="765" customFormat="1" x14ac:dyDescent="0.35">
      <c r="A312" s="767"/>
      <c r="B312" s="766"/>
      <c r="C312" s="778"/>
      <c r="D312" s="778"/>
      <c r="E312" s="778"/>
      <c r="F312" s="782"/>
      <c r="G312" s="794"/>
      <c r="H312" s="794"/>
      <c r="I312" s="782" t="str">
        <f t="shared" si="103"/>
        <v>v</v>
      </c>
      <c r="J312" s="398">
        <v>0.1</v>
      </c>
      <c r="L312" s="795"/>
      <c r="M312" s="795"/>
      <c r="N312" s="795"/>
      <c r="O312" s="795"/>
      <c r="P312" s="795"/>
      <c r="Q312" s="795"/>
      <c r="R312" s="795"/>
      <c r="S312" s="795"/>
      <c r="T312" s="795"/>
      <c r="U312" s="795"/>
      <c r="V312" s="774"/>
      <c r="W312" s="773"/>
      <c r="X312" s="768"/>
    </row>
    <row r="313" spans="1:24" x14ac:dyDescent="0.3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3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3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3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 thickBot="1" x14ac:dyDescent="0.4">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3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35">
      <c r="A319" s="767"/>
      <c r="B319" s="766"/>
      <c r="C319" s="787"/>
      <c r="D319" s="787">
        <v>0</v>
      </c>
      <c r="E319" s="787" t="s">
        <v>1</v>
      </c>
      <c r="F319" s="786"/>
      <c r="G319" s="788" t="s">
        <v>1061</v>
      </c>
      <c r="H319" s="786"/>
      <c r="I319" s="786"/>
      <c r="J319" s="786"/>
      <c r="K319" s="786"/>
      <c r="L319" s="786"/>
      <c r="M319" s="786"/>
      <c r="O319" s="786"/>
      <c r="P319" s="786"/>
      <c r="Q319" s="786"/>
      <c r="R319" s="786"/>
      <c r="S319" s="785"/>
      <c r="T319" s="279"/>
      <c r="U319" s="807"/>
      <c r="V319" s="807"/>
      <c r="W319" s="773"/>
      <c r="X319" s="768"/>
    </row>
    <row r="320" spans="1:24" x14ac:dyDescent="0.35">
      <c r="A320" s="767"/>
      <c r="B320" s="766"/>
      <c r="C320" s="787"/>
      <c r="D320" s="787" t="b">
        <f>OR(ISNA(VLOOKUP(G319,Index_Table_Names,1,FALSE)),G319="")</f>
        <v>0</v>
      </c>
      <c r="E320" s="778"/>
      <c r="F320" s="786"/>
      <c r="G320" s="786" t="s">
        <v>1059</v>
      </c>
      <c r="H320" s="279"/>
      <c r="I320" s="786"/>
      <c r="J320" s="786"/>
      <c r="L320" s="786"/>
      <c r="M320" s="786"/>
      <c r="O320" s="786"/>
      <c r="P320" s="786"/>
      <c r="Q320" s="786"/>
      <c r="R320" s="786"/>
      <c r="S320" s="785"/>
      <c r="T320" s="808"/>
      <c r="U320" s="807"/>
      <c r="V320" s="807"/>
      <c r="W320" s="773"/>
      <c r="X320" s="768"/>
    </row>
    <row r="321" spans="1:24" x14ac:dyDescent="0.3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3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35">
      <c r="A323" s="767"/>
      <c r="B323" s="766"/>
      <c r="C323" s="778"/>
      <c r="D323" s="778"/>
      <c r="E323" s="778"/>
      <c r="F323" s="778"/>
      <c r="G323" s="191" t="s">
        <v>1081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3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3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35">
      <c r="A326" s="767"/>
      <c r="B326" s="766"/>
      <c r="C326" s="778"/>
      <c r="D326" s="787"/>
      <c r="E326" s="778"/>
      <c r="F326" s="786"/>
      <c r="G326" s="810"/>
      <c r="H326" s="279"/>
      <c r="I326" s="786"/>
      <c r="J326" s="777" t="str">
        <f t="shared" ref="J326:J341" si="104">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35">
      <c r="A327" s="767"/>
      <c r="B327" s="766"/>
      <c r="C327" s="778"/>
      <c r="D327" s="787"/>
      <c r="E327" s="778"/>
      <c r="F327" s="786"/>
      <c r="G327" s="810"/>
      <c r="H327" s="279"/>
      <c r="I327" s="786"/>
      <c r="J327" s="777" t="str">
        <f t="shared" si="104"/>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35">
      <c r="A328" s="767"/>
      <c r="B328" s="766"/>
      <c r="C328" s="778"/>
      <c r="D328" s="787"/>
      <c r="E328" s="778"/>
      <c r="F328" s="786"/>
      <c r="G328" s="810"/>
      <c r="H328" s="279"/>
      <c r="I328" s="786"/>
      <c r="J328" s="777" t="str">
        <f t="shared" si="104"/>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35">
      <c r="A329" s="767"/>
      <c r="B329" s="766"/>
      <c r="C329" s="778"/>
      <c r="D329" s="787"/>
      <c r="E329" s="778"/>
      <c r="F329" s="786"/>
      <c r="G329" s="810"/>
      <c r="H329" s="279"/>
      <c r="I329" s="786"/>
      <c r="J329" s="777" t="str">
        <f t="shared" si="104"/>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35">
      <c r="A330" s="767"/>
      <c r="B330" s="766"/>
      <c r="C330" s="778"/>
      <c r="D330" s="787"/>
      <c r="E330" s="778"/>
      <c r="F330" s="786"/>
      <c r="G330" s="810"/>
      <c r="H330" s="279"/>
      <c r="I330" s="786"/>
      <c r="J330" s="777" t="str">
        <f t="shared" si="104"/>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35">
      <c r="A331" s="767"/>
      <c r="B331" s="766"/>
      <c r="C331" s="778"/>
      <c r="D331" s="787"/>
      <c r="E331" s="778"/>
      <c r="F331" s="786"/>
      <c r="G331" s="810"/>
      <c r="H331" s="279"/>
      <c r="I331" s="786"/>
      <c r="J331" s="777" t="str">
        <f t="shared" si="104"/>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35">
      <c r="A332" s="767"/>
      <c r="B332" s="766"/>
      <c r="C332" s="778"/>
      <c r="D332" s="787"/>
      <c r="E332" s="778"/>
      <c r="F332" s="786"/>
      <c r="G332" s="810"/>
      <c r="H332" s="279"/>
      <c r="I332" s="786"/>
      <c r="J332" s="777" t="str">
        <f t="shared" si="104"/>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35">
      <c r="A333" s="767"/>
      <c r="B333" s="766"/>
      <c r="C333" s="778"/>
      <c r="D333" s="787"/>
      <c r="E333" s="778"/>
      <c r="F333" s="786"/>
      <c r="G333" s="810"/>
      <c r="H333" s="279"/>
      <c r="I333" s="786"/>
      <c r="J333" s="777" t="str">
        <f t="shared" si="104"/>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35">
      <c r="A334" s="767"/>
      <c r="B334" s="766"/>
      <c r="C334" s="778"/>
      <c r="D334" s="787"/>
      <c r="E334" s="778"/>
      <c r="F334" s="786"/>
      <c r="G334" s="810"/>
      <c r="H334" s="279"/>
      <c r="I334" s="786"/>
      <c r="J334" s="777" t="str">
        <f t="shared" si="104"/>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35">
      <c r="A335" s="767"/>
      <c r="B335" s="766"/>
      <c r="C335" s="778"/>
      <c r="D335" s="787"/>
      <c r="E335" s="778"/>
      <c r="F335" s="786"/>
      <c r="G335" s="810"/>
      <c r="H335" s="279"/>
      <c r="I335" s="786"/>
      <c r="J335" s="777" t="str">
        <f t="shared" si="104"/>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35">
      <c r="A336" s="767"/>
      <c r="B336" s="766"/>
      <c r="C336" s="778"/>
      <c r="D336" s="787"/>
      <c r="E336" s="778"/>
      <c r="F336" s="786"/>
      <c r="G336" s="810"/>
      <c r="H336" s="279"/>
      <c r="I336" s="786"/>
      <c r="J336" s="777" t="str">
        <f t="shared" si="104"/>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35">
      <c r="A337" s="767"/>
      <c r="B337" s="766"/>
      <c r="C337" s="778"/>
      <c r="D337" s="787"/>
      <c r="E337" s="778"/>
      <c r="F337" s="786"/>
      <c r="G337" s="810"/>
      <c r="H337" s="279"/>
      <c r="I337" s="786"/>
      <c r="J337" s="777" t="str">
        <f t="shared" si="104"/>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35">
      <c r="A338" s="767"/>
      <c r="B338" s="766"/>
      <c r="C338" s="778"/>
      <c r="D338" s="787"/>
      <c r="E338" s="778"/>
      <c r="F338" s="786"/>
      <c r="G338" s="810"/>
      <c r="H338" s="279"/>
      <c r="I338" s="786"/>
      <c r="J338" s="777" t="str">
        <f t="shared" si="104"/>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35">
      <c r="A339" s="767"/>
      <c r="B339" s="766"/>
      <c r="C339" s="778"/>
      <c r="D339" s="787"/>
      <c r="E339" s="778"/>
      <c r="F339" s="786"/>
      <c r="G339" s="810"/>
      <c r="H339" s="279"/>
      <c r="I339" s="786"/>
      <c r="J339" s="777" t="str">
        <f t="shared" si="104"/>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35">
      <c r="A340" s="767"/>
      <c r="B340" s="766"/>
      <c r="C340" s="778"/>
      <c r="D340" s="787"/>
      <c r="E340" s="778"/>
      <c r="F340" s="786"/>
      <c r="G340" s="810"/>
      <c r="H340" s="279"/>
      <c r="I340" s="786"/>
      <c r="J340" s="777" t="str">
        <f t="shared" si="104"/>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35">
      <c r="A341" s="767"/>
      <c r="B341" s="766"/>
      <c r="C341" s="778"/>
      <c r="D341" s="787"/>
      <c r="E341" s="778"/>
      <c r="F341" s="786"/>
      <c r="G341" s="810"/>
      <c r="H341" s="279"/>
      <c r="I341" s="786"/>
      <c r="J341" s="777" t="str">
        <f t="shared" si="104"/>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3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3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3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3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3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3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3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3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3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G43" sqref="G4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15" customHeight="1" outlineLevel="1" thickBot="1" x14ac:dyDescent="0.4">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15" customHeight="1" outlineLevel="1" x14ac:dyDescent="0.3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3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3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3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3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3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3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3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3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3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3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3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3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3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3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3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3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3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1049</v>
      </c>
      <c r="Z20" s="219"/>
      <c r="AA20" s="248"/>
      <c r="AB20" s="240"/>
      <c r="AC20" s="240"/>
      <c r="AD20" s="240"/>
    </row>
    <row r="21" spans="1:30" s="75" customFormat="1" ht="12" customHeight="1" outlineLevel="1" x14ac:dyDescent="0.3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3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15" customHeight="1" outlineLevel="1" x14ac:dyDescent="0.3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5" customHeight="1" x14ac:dyDescent="0.3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3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3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15" customHeight="1" outlineLevel="1" thickBot="1" x14ac:dyDescent="0.4">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15" customHeight="1" outlineLevel="1" x14ac:dyDescent="0.3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3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3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3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3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3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3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3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3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3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3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3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3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3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3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35">
      <c r="A43" s="5"/>
      <c r="B43" s="6"/>
      <c r="C43" s="17"/>
      <c r="D43" s="26"/>
      <c r="E43" s="34"/>
      <c r="F43" s="676" t="s">
        <v>113</v>
      </c>
      <c r="G43" s="407">
        <f>MIN(Crop!I58:I74)</f>
        <v>43794</v>
      </c>
      <c r="H43" s="407">
        <f>MIN(Crop!J58:J74)</f>
        <v>43794</v>
      </c>
      <c r="I43" s="407">
        <f>MIN(Crop!K58:K74)</f>
        <v>43794</v>
      </c>
      <c r="J43" s="407">
        <f>MIN(Crop!L58:L74)</f>
        <v>43794</v>
      </c>
      <c r="K43" s="407">
        <f>MIN(Crop!M58:M74)</f>
        <v>43794</v>
      </c>
      <c r="L43" s="407">
        <f>MIN(Crop!N58:N74)</f>
        <v>43794</v>
      </c>
      <c r="M43" s="407">
        <f>MIN(Crop!O58:O74)</f>
        <v>43794</v>
      </c>
      <c r="N43" s="407">
        <f>MIN(Crop!P58:P74)</f>
        <v>43794</v>
      </c>
      <c r="O43" s="407">
        <f>MIN(Crop!Q58:Q74)</f>
        <v>43794</v>
      </c>
      <c r="P43" s="407">
        <f>MIN(Crop!R58:R74)</f>
        <v>43794</v>
      </c>
      <c r="Q43" s="35"/>
      <c r="R43" s="35"/>
      <c r="S43" s="322"/>
      <c r="T43" s="35"/>
      <c r="U43" s="16"/>
      <c r="V43" s="7"/>
      <c r="W43" s="7"/>
      <c r="X43" s="7"/>
    </row>
    <row r="44" spans="1:24" s="8" customFormat="1" outlineLevel="1" x14ac:dyDescent="0.3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3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3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3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3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15" customHeight="1" outlineLevel="1" x14ac:dyDescent="0.3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5" customHeight="1" x14ac:dyDescent="0.3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3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3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15" customHeight="1" outlineLevel="1" thickBot="1" x14ac:dyDescent="0.4">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15" customHeight="1" outlineLevel="1" x14ac:dyDescent="0.3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3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3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3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35">
      <c r="A58" s="238"/>
      <c r="B58" s="239"/>
      <c r="C58" s="249"/>
      <c r="D58" s="249"/>
      <c r="E58" s="249"/>
      <c r="F58" s="684" t="s">
        <v>873</v>
      </c>
      <c r="G58" s="684"/>
      <c r="H58" s="684"/>
      <c r="I58" s="946" t="s">
        <v>874</v>
      </c>
      <c r="J58" s="946"/>
      <c r="K58" s="946"/>
      <c r="L58" s="946" t="s">
        <v>875</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3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3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3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3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3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3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3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3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3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3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3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3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3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3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3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3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3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3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15" customHeight="1" outlineLevel="1" x14ac:dyDescent="0.3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5" customHeight="1" x14ac:dyDescent="0.3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3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7265625" bestFit="1" customWidth="1"/>
    <col min="12" max="12" width="9.1796875" bestFit="1" customWidth="1"/>
    <col min="13" max="13" width="10.7265625" customWidth="1"/>
    <col min="14" max="14" width="11.54296875" customWidth="1"/>
    <col min="15" max="15" width="10.1796875" bestFit="1" customWidth="1"/>
    <col min="16" max="16" width="10.7265625" customWidth="1"/>
    <col min="18" max="18" width="11.54296875" customWidth="1"/>
    <col min="19" max="19" width="10.7265625" customWidth="1"/>
    <col min="21" max="21" width="9.1796875" style="765"/>
    <col min="22" max="22" width="11.54296875" style="765" customWidth="1"/>
    <col min="23" max="25" width="9.1796875" style="765"/>
  </cols>
  <sheetData>
    <row r="1" spans="1:29" s="8" customFormat="1" ht="12" customHeight="1" outlineLevel="1" x14ac:dyDescent="0.3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3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5" outlineLevel="1" x14ac:dyDescent="0.35">
      <c r="A3" s="769"/>
      <c r="B3" s="766"/>
      <c r="C3" s="778"/>
      <c r="D3" s="780"/>
      <c r="E3" s="898" t="s">
        <v>1058</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3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3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15" customHeight="1" outlineLevel="1" x14ac:dyDescent="0.3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15" customHeight="1" outlineLevel="1" thickBot="1" x14ac:dyDescent="0.4">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15" customHeight="1" outlineLevel="1" x14ac:dyDescent="0.3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3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3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3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3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3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3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3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3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3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3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3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3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3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3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15" customHeight="1" outlineLevel="1" x14ac:dyDescent="0.3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5" customHeight="1" x14ac:dyDescent="0.3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3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3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15" customHeight="1" outlineLevel="1" thickBot="1" x14ac:dyDescent="0.4">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15" customHeight="1" outlineLevel="1" x14ac:dyDescent="0.3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3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3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3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3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3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3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3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3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3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3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3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3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3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15" customHeight="1" outlineLevel="1" x14ac:dyDescent="0.3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5" customHeight="1" x14ac:dyDescent="0.3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3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3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15" customHeight="1" outlineLevel="1" thickBot="1" x14ac:dyDescent="0.4">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15" customHeight="1" outlineLevel="1" x14ac:dyDescent="0.3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3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3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3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3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3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3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3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3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3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3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3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3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3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3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3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15" customHeight="1" outlineLevel="1" x14ac:dyDescent="0.3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5" customHeight="1" x14ac:dyDescent="0.3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3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3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15" customHeight="1" outlineLevel="1" thickBot="1" x14ac:dyDescent="0.4">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15" customHeight="1" outlineLevel="1" x14ac:dyDescent="0.3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5" customHeight="1" outlineLevel="1" x14ac:dyDescent="0.3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5" customHeight="1" outlineLevel="1" x14ac:dyDescent="0.3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5" customHeight="1" outlineLevel="1" x14ac:dyDescent="0.3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5" customHeight="1" outlineLevel="1" x14ac:dyDescent="0.3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5" customHeight="1" outlineLevel="1" x14ac:dyDescent="0.3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5" customHeight="1" outlineLevel="1" x14ac:dyDescent="0.35">
      <c r="A74" s="5"/>
      <c r="B74" s="6"/>
      <c r="C74" s="17"/>
      <c r="D74" s="17"/>
      <c r="E74" s="17"/>
      <c r="F74" s="895" t="s">
        <v>108</v>
      </c>
      <c r="G74" s="803" t="s">
        <v>1057</v>
      </c>
      <c r="H74" s="197" t="s">
        <v>291</v>
      </c>
      <c r="I74" s="892"/>
      <c r="J74" s="803" t="s">
        <v>108</v>
      </c>
      <c r="K74" s="803" t="s">
        <v>1057</v>
      </c>
      <c r="L74" s="803" t="s">
        <v>291</v>
      </c>
      <c r="M74" s="892"/>
      <c r="N74" s="803" t="s">
        <v>108</v>
      </c>
      <c r="O74" s="803" t="s">
        <v>1057</v>
      </c>
      <c r="P74" s="803" t="s">
        <v>291</v>
      </c>
      <c r="Q74" s="892"/>
      <c r="R74" s="803" t="s">
        <v>108</v>
      </c>
      <c r="S74" s="803" t="s">
        <v>1057</v>
      </c>
      <c r="T74" s="803" t="s">
        <v>291</v>
      </c>
      <c r="U74" s="892"/>
      <c r="V74" s="895" t="s">
        <v>291</v>
      </c>
      <c r="W74" s="892"/>
      <c r="X74" s="892"/>
      <c r="Y74" s="892"/>
      <c r="Z74" s="16"/>
      <c r="AA74" s="7"/>
      <c r="AB74" s="7"/>
      <c r="AC74" s="7"/>
    </row>
    <row r="75" spans="1:29" s="8" customFormat="1" ht="13.75" customHeight="1" outlineLevel="1" x14ac:dyDescent="0.3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5" customHeight="1" outlineLevel="1" x14ac:dyDescent="0.3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5" customHeight="1" outlineLevel="1" x14ac:dyDescent="0.3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5" customHeight="1" outlineLevel="1" x14ac:dyDescent="0.3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5" customHeight="1" outlineLevel="1" x14ac:dyDescent="0.3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5" customHeight="1" outlineLevel="1" x14ac:dyDescent="0.3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5" customHeight="1" outlineLevel="1" x14ac:dyDescent="0.3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5" customHeight="1" outlineLevel="1" x14ac:dyDescent="0.3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5" customHeight="1" outlineLevel="1" x14ac:dyDescent="0.3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5" customHeight="1" outlineLevel="1" x14ac:dyDescent="0.3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5" customHeight="1" outlineLevel="1" x14ac:dyDescent="0.3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5" customHeight="1" outlineLevel="1" x14ac:dyDescent="0.3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5" customHeight="1" outlineLevel="1" x14ac:dyDescent="0.3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5" customHeight="1" outlineLevel="1" x14ac:dyDescent="0.3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5" customHeight="1" outlineLevel="1" x14ac:dyDescent="0.3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5" customHeight="1" outlineLevel="1" x14ac:dyDescent="0.3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15" customHeight="1" outlineLevel="1" x14ac:dyDescent="0.3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5" customHeight="1" x14ac:dyDescent="0.3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3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3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15" customHeight="1" outlineLevel="1" thickBot="1" x14ac:dyDescent="0.4">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15" customHeight="1" outlineLevel="1" x14ac:dyDescent="0.3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35">
      <c r="A97" s="5"/>
      <c r="B97" s="6"/>
      <c r="C97" s="12"/>
      <c r="D97" s="13"/>
      <c r="E97" s="14" t="s">
        <v>1056</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3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3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3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35">
      <c r="A101" s="5"/>
      <c r="B101" s="6"/>
      <c r="C101" s="17"/>
      <c r="D101" s="17"/>
      <c r="E101" s="946"/>
      <c r="F101" s="947"/>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35">
      <c r="A102" s="5"/>
      <c r="B102" s="6"/>
      <c r="C102" s="17"/>
      <c r="D102" s="17"/>
      <c r="E102" s="17" t="s">
        <v>286</v>
      </c>
      <c r="F102" s="17"/>
      <c r="G102" s="23" t="s">
        <v>115</v>
      </c>
      <c r="H102" s="23" t="s">
        <v>299</v>
      </c>
      <c r="I102" s="23"/>
      <c r="J102" s="23" t="s">
        <v>108</v>
      </c>
      <c r="K102" s="803" t="s">
        <v>1057</v>
      </c>
      <c r="L102" s="23" t="s">
        <v>291</v>
      </c>
      <c r="M102" s="803"/>
      <c r="N102" s="23" t="s">
        <v>108</v>
      </c>
      <c r="O102" s="803" t="s">
        <v>1057</v>
      </c>
      <c r="P102" s="23" t="s">
        <v>291</v>
      </c>
      <c r="Q102" s="803"/>
      <c r="R102" s="23" t="s">
        <v>108</v>
      </c>
      <c r="S102" s="803" t="s">
        <v>1057</v>
      </c>
      <c r="T102" s="23" t="s">
        <v>291</v>
      </c>
      <c r="U102" s="23"/>
      <c r="V102" s="23" t="s">
        <v>108</v>
      </c>
      <c r="W102" s="803" t="s">
        <v>1057</v>
      </c>
      <c r="X102" s="23" t="s">
        <v>291</v>
      </c>
      <c r="Y102" s="893"/>
      <c r="Z102" s="16"/>
      <c r="AA102" s="7"/>
      <c r="AB102" s="7"/>
      <c r="AC102" s="7"/>
    </row>
    <row r="103" spans="1:29" s="8" customFormat="1" ht="13.5" customHeight="1" outlineLevel="1" x14ac:dyDescent="0.3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35">
      <c r="A104" s="5"/>
      <c r="B104" s="6"/>
      <c r="C104" s="17"/>
      <c r="D104" s="26"/>
      <c r="E104" s="903"/>
      <c r="F104" s="903"/>
      <c r="G104" s="903" t="s">
        <v>1085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3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35">
      <c r="A106" s="5"/>
      <c r="B106" s="6"/>
      <c r="C106" s="17"/>
      <c r="D106" s="26"/>
      <c r="E106" s="903"/>
      <c r="F106" s="903"/>
      <c r="G106" s="903" t="s">
        <v>1086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3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35">
      <c r="A108" s="769"/>
      <c r="B108" s="766"/>
      <c r="C108" s="778"/>
      <c r="D108" s="782"/>
      <c r="E108" s="903"/>
      <c r="F108" s="903"/>
      <c r="G108" s="903" t="s">
        <v>1087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3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3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3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35">
      <c r="A112" s="769"/>
      <c r="B112" s="766"/>
      <c r="C112" s="778"/>
      <c r="D112" s="782"/>
      <c r="E112" s="903"/>
      <c r="F112" s="903"/>
      <c r="G112" s="903" t="s">
        <v>1088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3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35">
      <c r="A114" s="5"/>
      <c r="B114" s="6"/>
      <c r="C114" s="17"/>
      <c r="D114" s="26"/>
      <c r="E114" s="903"/>
      <c r="F114" s="903"/>
      <c r="G114" s="903" t="s">
        <v>1089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3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3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3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3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3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3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3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3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3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3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3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3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3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3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3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3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3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3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3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35">
      <c r="A134" s="238"/>
      <c r="B134" s="239"/>
      <c r="C134" s="249"/>
      <c r="D134" s="265"/>
      <c r="E134" s="904" t="s">
        <v>1085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3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35">
      <c r="A136" s="769"/>
      <c r="B136" s="766"/>
      <c r="C136" s="778"/>
      <c r="D136" s="780"/>
      <c r="E136" s="904" t="s">
        <v>1086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3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35">
      <c r="A138" s="769"/>
      <c r="B138" s="766"/>
      <c r="C138" s="778"/>
      <c r="D138" s="780"/>
      <c r="E138" s="904" t="s">
        <v>1087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3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3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3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35">
      <c r="A142" s="238"/>
      <c r="B142" s="239"/>
      <c r="C142" s="249"/>
      <c r="D142" s="265"/>
      <c r="E142" s="904" t="s">
        <v>1088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3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35">
      <c r="A144" s="238"/>
      <c r="B144" s="239"/>
      <c r="C144" s="249"/>
      <c r="D144" s="265"/>
      <c r="E144" s="904" t="s">
        <v>1089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3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3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3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3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3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3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15" customHeight="1" outlineLevel="1" x14ac:dyDescent="0.3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5" customHeight="1" x14ac:dyDescent="0.3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3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3" customHeight="1" outlineLevel="1" collapsed="1" x14ac:dyDescent="0.3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15" customHeight="1" outlineLevel="1" x14ac:dyDescent="0.3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15" customHeight="1" outlineLevel="1" x14ac:dyDescent="0.3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3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3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3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15" customHeight="1" outlineLevel="1" collapsed="1" thickBot="1" x14ac:dyDescent="0.4">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15" customHeight="1" outlineLevel="1" x14ac:dyDescent="0.3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3" customHeight="1" outlineLevel="1" collapsed="1" x14ac:dyDescent="0.3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3" customHeight="1" outlineLevel="1" x14ac:dyDescent="0.3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3" customHeight="1" outlineLevel="1" x14ac:dyDescent="0.3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3" customHeight="1" outlineLevel="1" x14ac:dyDescent="0.3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3" customHeight="1" outlineLevel="1" x14ac:dyDescent="0.3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3" customHeight="1" outlineLevel="1" x14ac:dyDescent="0.3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3" customHeight="1" outlineLevel="1" x14ac:dyDescent="0.3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3" customHeight="1" outlineLevel="1" x14ac:dyDescent="0.3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15" customHeight="1" outlineLevel="1" x14ac:dyDescent="0.3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15" customHeight="1" outlineLevel="1" x14ac:dyDescent="0.3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3" customHeight="1" outlineLevel="1" x14ac:dyDescent="0.3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3" customHeight="1" outlineLevel="1" x14ac:dyDescent="0.3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3" customHeight="1" outlineLevel="1" x14ac:dyDescent="0.3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3" customHeight="1" outlineLevel="1" x14ac:dyDescent="0.3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3" customHeight="1" outlineLevel="1" x14ac:dyDescent="0.3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3" customHeight="1" outlineLevel="1" x14ac:dyDescent="0.3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3" customHeight="1" outlineLevel="1" x14ac:dyDescent="0.3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3" customHeight="1" outlineLevel="1" x14ac:dyDescent="0.3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3" customHeight="1" outlineLevel="1" x14ac:dyDescent="0.3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3" customHeight="1" outlineLevel="1" x14ac:dyDescent="0.3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35">
      <c r="A45" s="238"/>
      <c r="B45" s="125"/>
      <c r="C45" s="107"/>
      <c r="D45" s="107"/>
      <c r="E45" s="107"/>
      <c r="F45" s="109"/>
      <c r="G45" s="111"/>
      <c r="H45" s="950" t="s">
        <v>1050</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15" customHeight="1" outlineLevel="1" x14ac:dyDescent="0.3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3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3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3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15" customHeight="1" outlineLevel="1" collapsed="1" thickBot="1" x14ac:dyDescent="0.4">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15" customHeight="1" outlineLevel="1" x14ac:dyDescent="0.3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3" customHeight="1" outlineLevel="1" collapsed="1" x14ac:dyDescent="0.3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3" customHeight="1" outlineLevel="1" x14ac:dyDescent="0.3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3" customHeight="1" outlineLevel="1" x14ac:dyDescent="0.3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3" customHeight="1" outlineLevel="1" x14ac:dyDescent="0.3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3" customHeight="1" outlineLevel="1" x14ac:dyDescent="0.3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3" customHeight="1" outlineLevel="1" x14ac:dyDescent="0.3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3" customHeight="1" outlineLevel="1" x14ac:dyDescent="0.3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3" customHeight="1" outlineLevel="1" x14ac:dyDescent="0.3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15" customHeight="1" outlineLevel="1" x14ac:dyDescent="0.3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15" customHeight="1" outlineLevel="1" x14ac:dyDescent="0.3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3" customHeight="1" outlineLevel="1" x14ac:dyDescent="0.3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3" customHeight="1" outlineLevel="1" x14ac:dyDescent="0.3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3" customHeight="1" outlineLevel="1" x14ac:dyDescent="0.3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3" customHeight="1" outlineLevel="1" x14ac:dyDescent="0.3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3" customHeight="1" outlineLevel="1" x14ac:dyDescent="0.3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3" customHeight="1" outlineLevel="1" x14ac:dyDescent="0.3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3" customHeight="1" outlineLevel="1" x14ac:dyDescent="0.3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15" customHeight="1" outlineLevel="1" x14ac:dyDescent="0.3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3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3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3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3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15" customHeight="1" outlineLevel="1" collapsed="1" thickBot="1" x14ac:dyDescent="0.4">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15" customHeight="1" outlineLevel="1" x14ac:dyDescent="0.3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3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3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3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3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3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3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3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3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15" customHeight="1" outlineLevel="1" x14ac:dyDescent="0.3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15" customHeight="1" outlineLevel="1" x14ac:dyDescent="0.3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3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3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3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3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3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3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3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3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3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3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3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15" customHeight="1" outlineLevel="1" x14ac:dyDescent="0.3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3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3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3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15" customHeight="1" outlineLevel="1" collapsed="1" thickBot="1" x14ac:dyDescent="0.4">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15" customHeight="1" outlineLevel="1" collapsed="1" x14ac:dyDescent="0.3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3" customHeight="1" outlineLevel="1" collapsed="1" x14ac:dyDescent="0.3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3" customHeight="1" outlineLevel="1" x14ac:dyDescent="0.3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3" customHeight="1" outlineLevel="1" x14ac:dyDescent="0.3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3" customHeight="1" outlineLevel="1" x14ac:dyDescent="0.3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3" customHeight="1" outlineLevel="1" x14ac:dyDescent="0.3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3" customHeight="1" outlineLevel="1" x14ac:dyDescent="0.3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3" customHeight="1" outlineLevel="1" x14ac:dyDescent="0.3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3" customHeight="1" outlineLevel="1" x14ac:dyDescent="0.3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15" customHeight="1" outlineLevel="1" x14ac:dyDescent="0.3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15" customHeight="1" outlineLevel="1" x14ac:dyDescent="0.3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3" customHeight="1" outlineLevel="1" x14ac:dyDescent="0.3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3" customHeight="1" outlineLevel="1" x14ac:dyDescent="0.3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3" customHeight="1" outlineLevel="1" x14ac:dyDescent="0.3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3" customHeight="1" outlineLevel="1" x14ac:dyDescent="0.3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3" customHeight="1" outlineLevel="1" x14ac:dyDescent="0.3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3" customHeight="1" outlineLevel="1" x14ac:dyDescent="0.3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3" customHeight="1" outlineLevel="1" x14ac:dyDescent="0.3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3" customHeight="1" outlineLevel="1" x14ac:dyDescent="0.3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3" customHeight="1" outlineLevel="1" x14ac:dyDescent="0.3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3" customHeight="1" outlineLevel="1" x14ac:dyDescent="0.3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3" customHeight="1" outlineLevel="1" x14ac:dyDescent="0.3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3" customHeight="1" outlineLevel="1" x14ac:dyDescent="0.3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3" customHeight="1" outlineLevel="1" x14ac:dyDescent="0.3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3" customHeight="1" outlineLevel="1" x14ac:dyDescent="0.3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3" customHeight="1" outlineLevel="1" x14ac:dyDescent="0.3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3" customHeight="1" outlineLevel="1" x14ac:dyDescent="0.3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15" customHeight="1" outlineLevel="1" x14ac:dyDescent="0.3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3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3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15" customHeight="1" outlineLevel="1" collapsed="1" thickBot="1" x14ac:dyDescent="0.4">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15" customHeight="1" outlineLevel="1" x14ac:dyDescent="0.3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3" customHeight="1" outlineLevel="1" collapsed="1" x14ac:dyDescent="0.3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3" customHeight="1" outlineLevel="1" x14ac:dyDescent="0.3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3" customHeight="1" outlineLevel="1" x14ac:dyDescent="0.3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3" customHeight="1" outlineLevel="1" x14ac:dyDescent="0.3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3" customHeight="1" outlineLevel="1" x14ac:dyDescent="0.3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3" customHeight="1" outlineLevel="1" x14ac:dyDescent="0.3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3" customHeight="1" outlineLevel="1" x14ac:dyDescent="0.3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3" customHeight="1" outlineLevel="1" x14ac:dyDescent="0.3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3" customHeight="1" outlineLevel="1" x14ac:dyDescent="0.3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3" customHeight="1" outlineLevel="1" x14ac:dyDescent="0.3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3" customHeight="1" outlineLevel="1" x14ac:dyDescent="0.3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3" customHeight="1" outlineLevel="1" x14ac:dyDescent="0.3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3" customHeight="1" outlineLevel="1" x14ac:dyDescent="0.3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3" customHeight="1" outlineLevel="1" x14ac:dyDescent="0.3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3" customHeight="1" outlineLevel="1" x14ac:dyDescent="0.3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3" customHeight="1" outlineLevel="1" x14ac:dyDescent="0.3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3" customHeight="1" outlineLevel="1" x14ac:dyDescent="0.3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3" customHeight="1" outlineLevel="1" x14ac:dyDescent="0.3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15" customHeight="1" outlineLevel="1" x14ac:dyDescent="0.3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3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3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3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15" customHeight="1" outlineLevel="1" collapsed="1" thickBot="1" x14ac:dyDescent="0.4">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15" customHeight="1" outlineLevel="1" x14ac:dyDescent="0.3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3" customHeight="1" outlineLevel="1" collapsed="1" x14ac:dyDescent="0.3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3" customHeight="1" outlineLevel="1" x14ac:dyDescent="0.3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3" customHeight="1" outlineLevel="1" x14ac:dyDescent="0.3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3" customHeight="1" outlineLevel="1" x14ac:dyDescent="0.3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3" customHeight="1" outlineLevel="1" x14ac:dyDescent="0.3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3" customHeight="1" outlineLevel="1" x14ac:dyDescent="0.3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3" customHeight="1" outlineLevel="1" x14ac:dyDescent="0.3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3" customHeight="1" outlineLevel="1" x14ac:dyDescent="0.3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3" customHeight="1" outlineLevel="1" x14ac:dyDescent="0.3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3" customHeight="1" outlineLevel="1" x14ac:dyDescent="0.3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3" customHeight="1" outlineLevel="1" x14ac:dyDescent="0.3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3" customHeight="1" outlineLevel="1" x14ac:dyDescent="0.3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3" customHeight="1" outlineLevel="1" x14ac:dyDescent="0.3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3" customHeight="1" outlineLevel="1" x14ac:dyDescent="0.3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3" customHeight="1" outlineLevel="1" x14ac:dyDescent="0.3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3" customHeight="1" outlineLevel="1" x14ac:dyDescent="0.3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3" customHeight="1" outlineLevel="1" x14ac:dyDescent="0.3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3" customHeight="1" outlineLevel="1" x14ac:dyDescent="0.3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3" customHeight="1" outlineLevel="2" x14ac:dyDescent="0.3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3" customHeight="1" outlineLevel="2" x14ac:dyDescent="0.3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3" customHeight="1" outlineLevel="2" x14ac:dyDescent="0.3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3" customHeight="1" outlineLevel="2" x14ac:dyDescent="0.3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3" customHeight="1" outlineLevel="2" x14ac:dyDescent="0.3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3" customHeight="1" outlineLevel="2" x14ac:dyDescent="0.3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3" customHeight="1" outlineLevel="2" x14ac:dyDescent="0.3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3" customHeight="1" outlineLevel="2" x14ac:dyDescent="0.3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3" customHeight="1" outlineLevel="2" x14ac:dyDescent="0.3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3" customHeight="1" outlineLevel="2" x14ac:dyDescent="0.3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3" customHeight="1" outlineLevel="2" x14ac:dyDescent="0.3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3" customHeight="1" outlineLevel="2" x14ac:dyDescent="0.3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3" customHeight="1" outlineLevel="2" x14ac:dyDescent="0.3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3" customHeight="1" outlineLevel="2" x14ac:dyDescent="0.3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3" customHeight="1" outlineLevel="2" x14ac:dyDescent="0.3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3" customHeight="1" outlineLevel="2" x14ac:dyDescent="0.3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3" customHeight="1" outlineLevel="2" x14ac:dyDescent="0.3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3" customHeight="1" outlineLevel="2" x14ac:dyDescent="0.3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3" customHeight="1" outlineLevel="2" x14ac:dyDescent="0.3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3" customHeight="1" outlineLevel="2" x14ac:dyDescent="0.3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3" customHeight="1" outlineLevel="2" x14ac:dyDescent="0.3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3" customHeight="1" outlineLevel="2" x14ac:dyDescent="0.3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3" customHeight="1" outlineLevel="2" x14ac:dyDescent="0.3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3" customHeight="1" outlineLevel="2" x14ac:dyDescent="0.3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3" customHeight="1" outlineLevel="2" x14ac:dyDescent="0.3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3" customHeight="1" outlineLevel="2" x14ac:dyDescent="0.3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3" customHeight="1" outlineLevel="2" x14ac:dyDescent="0.3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3" customHeight="1" outlineLevel="2" x14ac:dyDescent="0.3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3" customHeight="1" outlineLevel="2" x14ac:dyDescent="0.3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3" customHeight="1" outlineLevel="2" x14ac:dyDescent="0.3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3" customHeight="1" outlineLevel="2" x14ac:dyDescent="0.3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3" customHeight="1" outlineLevel="2" x14ac:dyDescent="0.3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3" customHeight="1" outlineLevel="2" x14ac:dyDescent="0.3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3" customHeight="1" outlineLevel="2" x14ac:dyDescent="0.3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3" customHeight="1" outlineLevel="2" x14ac:dyDescent="0.3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3" customHeight="1" outlineLevel="2" x14ac:dyDescent="0.3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3" customHeight="1" outlineLevel="2" x14ac:dyDescent="0.3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3" customHeight="1" outlineLevel="2" x14ac:dyDescent="0.3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3" customHeight="1" outlineLevel="2" x14ac:dyDescent="0.3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3" customHeight="1" outlineLevel="2" x14ac:dyDescent="0.3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3" customHeight="1" outlineLevel="2" x14ac:dyDescent="0.3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3" customHeight="1" outlineLevel="2" x14ac:dyDescent="0.3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3" customHeight="1" outlineLevel="2" x14ac:dyDescent="0.3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3" customHeight="1" outlineLevel="2" x14ac:dyDescent="0.3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3" customHeight="1" outlineLevel="2" x14ac:dyDescent="0.3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3" customHeight="1" outlineLevel="2" x14ac:dyDescent="0.3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3" customHeight="1" outlineLevel="2" x14ac:dyDescent="0.3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3" customHeight="1" outlineLevel="2" x14ac:dyDescent="0.3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3" customHeight="1" outlineLevel="2" x14ac:dyDescent="0.3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3" customHeight="1" outlineLevel="2" x14ac:dyDescent="0.3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3" customHeight="1" outlineLevel="2" x14ac:dyDescent="0.3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3" customHeight="1" outlineLevel="2" x14ac:dyDescent="0.3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3" customHeight="1" outlineLevel="2" x14ac:dyDescent="0.3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3" customHeight="1" outlineLevel="2" x14ac:dyDescent="0.3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3" customHeight="1" outlineLevel="2" x14ac:dyDescent="0.3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3" customHeight="1" outlineLevel="2" x14ac:dyDescent="0.3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3" customHeight="1" outlineLevel="2" x14ac:dyDescent="0.3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3" customHeight="1" outlineLevel="2" x14ac:dyDescent="0.3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3" customHeight="1" outlineLevel="2" x14ac:dyDescent="0.3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3" customHeight="1" outlineLevel="2" x14ac:dyDescent="0.3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3" customHeight="1" outlineLevel="2" x14ac:dyDescent="0.3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3" customHeight="1" outlineLevel="2" x14ac:dyDescent="0.3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3" customHeight="1" outlineLevel="2" x14ac:dyDescent="0.3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3" customHeight="1" outlineLevel="2" x14ac:dyDescent="0.3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3" customHeight="1" outlineLevel="2" x14ac:dyDescent="0.3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3" customHeight="1" outlineLevel="2" x14ac:dyDescent="0.3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3" customHeight="1" outlineLevel="2" x14ac:dyDescent="0.3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3" customHeight="1" outlineLevel="2" x14ac:dyDescent="0.3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3" customHeight="1" outlineLevel="2" x14ac:dyDescent="0.3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3" customHeight="1" outlineLevel="2" x14ac:dyDescent="0.3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3" customHeight="1" outlineLevel="2" x14ac:dyDescent="0.3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3" customHeight="1" outlineLevel="2" x14ac:dyDescent="0.3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3" customHeight="1" outlineLevel="2" x14ac:dyDescent="0.3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3" customHeight="1" outlineLevel="2" x14ac:dyDescent="0.3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3" customHeight="1" outlineLevel="2" x14ac:dyDescent="0.3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3" customHeight="1" outlineLevel="2" x14ac:dyDescent="0.3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3" customHeight="1" outlineLevel="2" x14ac:dyDescent="0.3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3" customHeight="1" outlineLevel="2" x14ac:dyDescent="0.3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3" customHeight="1" outlineLevel="2" x14ac:dyDescent="0.3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3" customHeight="1" outlineLevel="2" x14ac:dyDescent="0.3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3" customHeight="1" outlineLevel="2" x14ac:dyDescent="0.3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3" customHeight="1" outlineLevel="2" x14ac:dyDescent="0.3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3" customHeight="1" outlineLevel="2" x14ac:dyDescent="0.3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3" customHeight="1" outlineLevel="2" x14ac:dyDescent="0.3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3" customHeight="1" outlineLevel="2" x14ac:dyDescent="0.3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3" customHeight="1" outlineLevel="2" x14ac:dyDescent="0.3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3" customHeight="1" outlineLevel="2" x14ac:dyDescent="0.3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3" customHeight="1" outlineLevel="2" x14ac:dyDescent="0.3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3" customHeight="1" outlineLevel="2" x14ac:dyDescent="0.3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3" customHeight="1" outlineLevel="2" x14ac:dyDescent="0.3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15" customHeight="1" outlineLevel="1" x14ac:dyDescent="0.3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3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3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3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15" customHeight="1" outlineLevel="1" collapsed="1" thickBot="1" x14ac:dyDescent="0.4">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15" customHeight="1" outlineLevel="1" x14ac:dyDescent="0.3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3" customHeight="1" outlineLevel="1" collapsed="1" x14ac:dyDescent="0.3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3" customHeight="1" outlineLevel="1" x14ac:dyDescent="0.3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3" customHeight="1" outlineLevel="1" x14ac:dyDescent="0.3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3" customHeight="1" outlineLevel="1" x14ac:dyDescent="0.3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3" customHeight="1" outlineLevel="1" x14ac:dyDescent="0.3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3" customHeight="1" outlineLevel="1" x14ac:dyDescent="0.3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3" customHeight="1" outlineLevel="1" x14ac:dyDescent="0.3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3" customHeight="1" outlineLevel="1" x14ac:dyDescent="0.3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3" customHeight="1" outlineLevel="1" x14ac:dyDescent="0.3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3" customHeight="1" outlineLevel="1" x14ac:dyDescent="0.3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3" customHeight="1" outlineLevel="1" x14ac:dyDescent="0.3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3" customHeight="1" outlineLevel="1" x14ac:dyDescent="0.3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3" customHeight="1" outlineLevel="1" x14ac:dyDescent="0.3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3" customHeight="1" outlineLevel="1" x14ac:dyDescent="0.3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3" customHeight="1" outlineLevel="1" x14ac:dyDescent="0.3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3" customHeight="1" outlineLevel="1" x14ac:dyDescent="0.3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3" customHeight="1" outlineLevel="1" x14ac:dyDescent="0.3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3" customHeight="1" outlineLevel="1" x14ac:dyDescent="0.3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3" customHeight="1" outlineLevel="2" x14ac:dyDescent="0.3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3" customHeight="1" outlineLevel="2" x14ac:dyDescent="0.3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3" customHeight="1" outlineLevel="2" x14ac:dyDescent="0.3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3" customHeight="1" outlineLevel="2" x14ac:dyDescent="0.3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3" customHeight="1" outlineLevel="2" x14ac:dyDescent="0.3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3" customHeight="1" outlineLevel="2" x14ac:dyDescent="0.3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3" customHeight="1" outlineLevel="2" x14ac:dyDescent="0.3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3" customHeight="1" outlineLevel="2" x14ac:dyDescent="0.3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3" customHeight="1" outlineLevel="2" x14ac:dyDescent="0.3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3" customHeight="1" outlineLevel="2" x14ac:dyDescent="0.3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3" customHeight="1" outlineLevel="2" x14ac:dyDescent="0.3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3" customHeight="1" outlineLevel="2" x14ac:dyDescent="0.3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3" customHeight="1" outlineLevel="2" x14ac:dyDescent="0.3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3" customHeight="1" outlineLevel="2" x14ac:dyDescent="0.3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3" customHeight="1" outlineLevel="2" x14ac:dyDescent="0.3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3" customHeight="1" outlineLevel="2" x14ac:dyDescent="0.3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3" customHeight="1" outlineLevel="2" x14ac:dyDescent="0.3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3" customHeight="1" outlineLevel="2" x14ac:dyDescent="0.3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3" customHeight="1" outlineLevel="2" x14ac:dyDescent="0.3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3" customHeight="1" outlineLevel="2" x14ac:dyDescent="0.3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3" customHeight="1" outlineLevel="2" x14ac:dyDescent="0.3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3" customHeight="1" outlineLevel="2" x14ac:dyDescent="0.3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3" customHeight="1" outlineLevel="2" x14ac:dyDescent="0.3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3" customHeight="1" outlineLevel="2" x14ac:dyDescent="0.3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3" customHeight="1" outlineLevel="2" x14ac:dyDescent="0.3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3" customHeight="1" outlineLevel="2" x14ac:dyDescent="0.3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3" customHeight="1" outlineLevel="2" x14ac:dyDescent="0.3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3" customHeight="1" outlineLevel="2" x14ac:dyDescent="0.3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3" customHeight="1" outlineLevel="2" x14ac:dyDescent="0.3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3" customHeight="1" outlineLevel="2" x14ac:dyDescent="0.3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3" customHeight="1" outlineLevel="2" x14ac:dyDescent="0.3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3" customHeight="1" outlineLevel="2" x14ac:dyDescent="0.3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3" customHeight="1" outlineLevel="2" x14ac:dyDescent="0.3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3" customHeight="1" outlineLevel="2" x14ac:dyDescent="0.3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3" customHeight="1" outlineLevel="2" x14ac:dyDescent="0.3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3" customHeight="1" outlineLevel="2" x14ac:dyDescent="0.3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3" customHeight="1" outlineLevel="2" x14ac:dyDescent="0.3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3" customHeight="1" outlineLevel="2" x14ac:dyDescent="0.3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3" customHeight="1" outlineLevel="2" x14ac:dyDescent="0.3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3" customHeight="1" outlineLevel="2" x14ac:dyDescent="0.3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3" customHeight="1" outlineLevel="2" x14ac:dyDescent="0.3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3" customHeight="1" outlineLevel="2" x14ac:dyDescent="0.3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3" customHeight="1" outlineLevel="2" x14ac:dyDescent="0.3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3" customHeight="1" outlineLevel="2" x14ac:dyDescent="0.3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3" customHeight="1" outlineLevel="2" x14ac:dyDescent="0.3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3" customHeight="1" outlineLevel="2" x14ac:dyDescent="0.3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3" customHeight="1" outlineLevel="2" x14ac:dyDescent="0.3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3" customHeight="1" outlineLevel="2" x14ac:dyDescent="0.3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3" customHeight="1" outlineLevel="2" x14ac:dyDescent="0.3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3" customHeight="1" outlineLevel="2" x14ac:dyDescent="0.3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3" customHeight="1" outlineLevel="2" x14ac:dyDescent="0.3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3" customHeight="1" outlineLevel="2" x14ac:dyDescent="0.3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3" customHeight="1" outlineLevel="2" x14ac:dyDescent="0.3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3" customHeight="1" outlineLevel="2" x14ac:dyDescent="0.3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3" customHeight="1" outlineLevel="2" x14ac:dyDescent="0.3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3" customHeight="1" outlineLevel="2" x14ac:dyDescent="0.3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3" customHeight="1" outlineLevel="2" x14ac:dyDescent="0.3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3" customHeight="1" outlineLevel="2" x14ac:dyDescent="0.3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3" customHeight="1" outlineLevel="2" x14ac:dyDescent="0.3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3" customHeight="1" outlineLevel="2" x14ac:dyDescent="0.3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3" customHeight="1" outlineLevel="2" x14ac:dyDescent="0.3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3" customHeight="1" outlineLevel="2" x14ac:dyDescent="0.3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3" customHeight="1" outlineLevel="2" x14ac:dyDescent="0.3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3" customHeight="1" outlineLevel="2" x14ac:dyDescent="0.3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3" customHeight="1" outlineLevel="2" x14ac:dyDescent="0.3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3" customHeight="1" outlineLevel="2" x14ac:dyDescent="0.3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3" customHeight="1" outlineLevel="2" x14ac:dyDescent="0.3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3" customHeight="1" outlineLevel="2" x14ac:dyDescent="0.3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3" customHeight="1" outlineLevel="2" x14ac:dyDescent="0.3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3" customHeight="1" outlineLevel="2" x14ac:dyDescent="0.3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3" customHeight="1" outlineLevel="2" x14ac:dyDescent="0.3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3" customHeight="1" outlineLevel="2" x14ac:dyDescent="0.3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3" customHeight="1" outlineLevel="2" x14ac:dyDescent="0.3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3" customHeight="1" outlineLevel="2" x14ac:dyDescent="0.3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3" customHeight="1" outlineLevel="2" x14ac:dyDescent="0.3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3" customHeight="1" outlineLevel="2" x14ac:dyDescent="0.3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3" customHeight="1" outlineLevel="2" x14ac:dyDescent="0.3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3" customHeight="1" outlineLevel="2" x14ac:dyDescent="0.3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3" customHeight="1" outlineLevel="2" x14ac:dyDescent="0.3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3" customHeight="1" outlineLevel="2" x14ac:dyDescent="0.3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3" customHeight="1" outlineLevel="2" x14ac:dyDescent="0.3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3" customHeight="1" outlineLevel="2" x14ac:dyDescent="0.3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3" customHeight="1" outlineLevel="2" x14ac:dyDescent="0.3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3" customHeight="1" outlineLevel="2" x14ac:dyDescent="0.3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3" customHeight="1" outlineLevel="2" x14ac:dyDescent="0.3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3" customHeight="1" outlineLevel="2" x14ac:dyDescent="0.3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3" customHeight="1" outlineLevel="2" x14ac:dyDescent="0.3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3" customHeight="1" outlineLevel="2" x14ac:dyDescent="0.3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3" customHeight="1" outlineLevel="2" x14ac:dyDescent="0.3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3" customHeight="1" outlineLevel="2" x14ac:dyDescent="0.3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3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3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3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3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15" customHeight="1" outlineLevel="1" collapsed="1" thickBot="1" x14ac:dyDescent="0.4">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15" customHeight="1" outlineLevel="1" x14ac:dyDescent="0.3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3" customHeight="1" outlineLevel="1" collapsed="1" x14ac:dyDescent="0.3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3" customHeight="1" outlineLevel="1" x14ac:dyDescent="0.3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3" customHeight="1" outlineLevel="1" x14ac:dyDescent="0.3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3" customHeight="1" outlineLevel="1" x14ac:dyDescent="0.3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3" customHeight="1" outlineLevel="1" x14ac:dyDescent="0.3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3" customHeight="1" outlineLevel="1" x14ac:dyDescent="0.3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3" customHeight="1" outlineLevel="1" x14ac:dyDescent="0.3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3" customHeight="1" outlineLevel="1" x14ac:dyDescent="0.3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15" customHeight="1" outlineLevel="1" x14ac:dyDescent="0.3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15" customHeight="1" outlineLevel="1" x14ac:dyDescent="0.3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3" customHeight="1" outlineLevel="1" x14ac:dyDescent="0.3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3" customHeight="1" outlineLevel="1" x14ac:dyDescent="0.3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3" customHeight="1" outlineLevel="1" x14ac:dyDescent="0.3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3" customHeight="1" outlineLevel="1" x14ac:dyDescent="0.3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3" customHeight="1" outlineLevel="1" x14ac:dyDescent="0.3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3" customHeight="1" outlineLevel="1" x14ac:dyDescent="0.3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3" customHeight="1" outlineLevel="1" x14ac:dyDescent="0.3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3" customHeight="1" outlineLevel="1" x14ac:dyDescent="0.3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3" customHeight="1" outlineLevel="1" x14ac:dyDescent="0.3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3" customHeight="1" outlineLevel="1" x14ac:dyDescent="0.3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3" customHeight="1" outlineLevel="1" x14ac:dyDescent="0.3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3" customHeight="1" outlineLevel="1" x14ac:dyDescent="0.3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3" customHeight="1" outlineLevel="1" x14ac:dyDescent="0.3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3" customHeight="1" outlineLevel="1" x14ac:dyDescent="0.3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3" customHeight="1" outlineLevel="1" x14ac:dyDescent="0.3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3" customHeight="1" outlineLevel="1" x14ac:dyDescent="0.3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15" customHeight="1" outlineLevel="1" x14ac:dyDescent="0.3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3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3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3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15" customHeight="1" outlineLevel="1" collapsed="1" thickBot="1" x14ac:dyDescent="0.4">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15" customHeight="1" outlineLevel="1" x14ac:dyDescent="0.3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3" customHeight="1" outlineLevel="1" collapsed="1" x14ac:dyDescent="0.3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3" customHeight="1" outlineLevel="1" x14ac:dyDescent="0.3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3" customHeight="1" outlineLevel="1" x14ac:dyDescent="0.3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3" customHeight="1" outlineLevel="1" x14ac:dyDescent="0.3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3" customHeight="1" outlineLevel="1" x14ac:dyDescent="0.3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3" customHeight="1" outlineLevel="1" x14ac:dyDescent="0.3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3" customHeight="1" outlineLevel="1" x14ac:dyDescent="0.3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3" customHeight="1" outlineLevel="1" x14ac:dyDescent="0.3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15" customHeight="1" outlineLevel="1" x14ac:dyDescent="0.3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15" customHeight="1" outlineLevel="1" x14ac:dyDescent="0.3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3" customHeight="1" outlineLevel="1" x14ac:dyDescent="0.3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3" customHeight="1" outlineLevel="1" x14ac:dyDescent="0.3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3" customHeight="1" outlineLevel="1" x14ac:dyDescent="0.3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3" customHeight="1" outlineLevel="1" x14ac:dyDescent="0.3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3" customHeight="1" outlineLevel="1" x14ac:dyDescent="0.3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3" customHeight="1" outlineLevel="1" x14ac:dyDescent="0.3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3" customHeight="1" outlineLevel="1" x14ac:dyDescent="0.3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3" customHeight="1" outlineLevel="1" x14ac:dyDescent="0.3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3" customHeight="1" outlineLevel="1" x14ac:dyDescent="0.3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3" customHeight="1" outlineLevel="1" x14ac:dyDescent="0.3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15" customHeight="1" outlineLevel="1" x14ac:dyDescent="0.3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3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3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3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15" customHeight="1" outlineLevel="1" collapsed="1" thickBot="1" x14ac:dyDescent="0.4">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15" customHeight="1" outlineLevel="1" x14ac:dyDescent="0.3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3" customHeight="1" outlineLevel="1" collapsed="1" x14ac:dyDescent="0.3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3" customHeight="1" outlineLevel="1" x14ac:dyDescent="0.3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3" customHeight="1" outlineLevel="1" x14ac:dyDescent="0.3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3" customHeight="1" outlineLevel="1" x14ac:dyDescent="0.3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3" customHeight="1" outlineLevel="1" x14ac:dyDescent="0.3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3" customHeight="1" outlineLevel="1" x14ac:dyDescent="0.3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3" customHeight="1" outlineLevel="1" x14ac:dyDescent="0.3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3" customHeight="1" outlineLevel="1" x14ac:dyDescent="0.3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3" customHeight="1" outlineLevel="1" x14ac:dyDescent="0.3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3" customHeight="1" outlineLevel="1" x14ac:dyDescent="0.3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3" customHeight="1" outlineLevel="1" x14ac:dyDescent="0.3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3" customHeight="1" outlineLevel="1" x14ac:dyDescent="0.3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3" customHeight="1" outlineLevel="1" x14ac:dyDescent="0.3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3" customHeight="1" outlineLevel="1" x14ac:dyDescent="0.3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3" customHeight="1" outlineLevel="1" x14ac:dyDescent="0.3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3" customHeight="1" outlineLevel="1" x14ac:dyDescent="0.3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3" customHeight="1" outlineLevel="1" x14ac:dyDescent="0.3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3" customHeight="1" outlineLevel="2" x14ac:dyDescent="0.3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3" customHeight="1" outlineLevel="2" x14ac:dyDescent="0.3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3" customHeight="1" outlineLevel="2" x14ac:dyDescent="0.3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3" customHeight="1" outlineLevel="2" x14ac:dyDescent="0.3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3" customHeight="1" outlineLevel="2" x14ac:dyDescent="0.3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3" customHeight="1" outlineLevel="2" x14ac:dyDescent="0.3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3" customHeight="1" outlineLevel="2" x14ac:dyDescent="0.3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3" customHeight="1" outlineLevel="2" x14ac:dyDescent="0.3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3" customHeight="1" outlineLevel="2" x14ac:dyDescent="0.3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3" customHeight="1" outlineLevel="2" x14ac:dyDescent="0.3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3" customHeight="1" outlineLevel="2" x14ac:dyDescent="0.3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3" customHeight="1" outlineLevel="2" x14ac:dyDescent="0.3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3" customHeight="1" outlineLevel="2" x14ac:dyDescent="0.3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3" customHeight="1" outlineLevel="2" x14ac:dyDescent="0.3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3" customHeight="1" outlineLevel="2" x14ac:dyDescent="0.3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3" customHeight="1" outlineLevel="2" x14ac:dyDescent="0.3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3" customHeight="1" outlineLevel="2" x14ac:dyDescent="0.3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3" customHeight="1" outlineLevel="2" x14ac:dyDescent="0.3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3" customHeight="1" outlineLevel="2" x14ac:dyDescent="0.3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3" customHeight="1" outlineLevel="2" x14ac:dyDescent="0.3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3" customHeight="1" outlineLevel="2" x14ac:dyDescent="0.3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3" customHeight="1" outlineLevel="2" x14ac:dyDescent="0.3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3" customHeight="1" outlineLevel="2" x14ac:dyDescent="0.3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3" customHeight="1" outlineLevel="2" x14ac:dyDescent="0.3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3" customHeight="1" outlineLevel="2" x14ac:dyDescent="0.3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3" customHeight="1" outlineLevel="2" x14ac:dyDescent="0.3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3" customHeight="1" outlineLevel="2" x14ac:dyDescent="0.3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3" customHeight="1" outlineLevel="2" x14ac:dyDescent="0.3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3" customHeight="1" outlineLevel="2" x14ac:dyDescent="0.3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3" customHeight="1" outlineLevel="2" x14ac:dyDescent="0.3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3" customHeight="1" outlineLevel="2" x14ac:dyDescent="0.3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3" customHeight="1" outlineLevel="2" x14ac:dyDescent="0.3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3" customHeight="1" outlineLevel="2" x14ac:dyDescent="0.3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3" customHeight="1" outlineLevel="2" x14ac:dyDescent="0.3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3" customHeight="1" outlineLevel="2" x14ac:dyDescent="0.3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3" customHeight="1" outlineLevel="2" x14ac:dyDescent="0.3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3" customHeight="1" outlineLevel="2" x14ac:dyDescent="0.3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3" customHeight="1" outlineLevel="2" x14ac:dyDescent="0.3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3" customHeight="1" outlineLevel="2" x14ac:dyDescent="0.3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3" customHeight="1" outlineLevel="2" x14ac:dyDescent="0.3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3" customHeight="1" outlineLevel="2" x14ac:dyDescent="0.3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3" customHeight="1" outlineLevel="2" x14ac:dyDescent="0.3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3" customHeight="1" outlineLevel="2" x14ac:dyDescent="0.3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3" customHeight="1" outlineLevel="2" x14ac:dyDescent="0.3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3" customHeight="1" outlineLevel="2" x14ac:dyDescent="0.3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3" customHeight="1" outlineLevel="2" x14ac:dyDescent="0.3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3" customHeight="1" outlineLevel="2" x14ac:dyDescent="0.3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3" customHeight="1" outlineLevel="2" x14ac:dyDescent="0.3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3" customHeight="1" outlineLevel="2" x14ac:dyDescent="0.3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3" customHeight="1" outlineLevel="2" x14ac:dyDescent="0.3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3" customHeight="1" outlineLevel="2" x14ac:dyDescent="0.3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3" customHeight="1" outlineLevel="2" x14ac:dyDescent="0.3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3" customHeight="1" outlineLevel="2" x14ac:dyDescent="0.3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3" customHeight="1" outlineLevel="2" x14ac:dyDescent="0.3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3" customHeight="1" outlineLevel="2" x14ac:dyDescent="0.3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3" customHeight="1" outlineLevel="2" x14ac:dyDescent="0.3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3" customHeight="1" outlineLevel="2" x14ac:dyDescent="0.3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3" customHeight="1" outlineLevel="2" x14ac:dyDescent="0.3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3" customHeight="1" outlineLevel="2" x14ac:dyDescent="0.3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3" customHeight="1" outlineLevel="2" x14ac:dyDescent="0.3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3" customHeight="1" outlineLevel="2" x14ac:dyDescent="0.3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3" customHeight="1" outlineLevel="2" x14ac:dyDescent="0.3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3" customHeight="1" outlineLevel="2" x14ac:dyDescent="0.3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3" customHeight="1" outlineLevel="2" x14ac:dyDescent="0.3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3" customHeight="1" outlineLevel="2" x14ac:dyDescent="0.3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3" customHeight="1" outlineLevel="2" x14ac:dyDescent="0.3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3" customHeight="1" outlineLevel="2" x14ac:dyDescent="0.3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3" customHeight="1" outlineLevel="2" x14ac:dyDescent="0.3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3" customHeight="1" outlineLevel="2" x14ac:dyDescent="0.3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3" customHeight="1" outlineLevel="2" x14ac:dyDescent="0.3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3" customHeight="1" outlineLevel="2" x14ac:dyDescent="0.3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3" customHeight="1" outlineLevel="2" x14ac:dyDescent="0.3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3" customHeight="1" outlineLevel="2" x14ac:dyDescent="0.3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3" customHeight="1" outlineLevel="2" x14ac:dyDescent="0.3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3" customHeight="1" outlineLevel="2" x14ac:dyDescent="0.3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3" customHeight="1" outlineLevel="2" x14ac:dyDescent="0.3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3" customHeight="1" outlineLevel="2" x14ac:dyDescent="0.3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3" customHeight="1" outlineLevel="2" x14ac:dyDescent="0.3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3" customHeight="1" outlineLevel="2" x14ac:dyDescent="0.3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3" customHeight="1" outlineLevel="2" x14ac:dyDescent="0.3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3" customHeight="1" outlineLevel="2" x14ac:dyDescent="0.3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3" customHeight="1" outlineLevel="2" x14ac:dyDescent="0.3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3" customHeight="1" outlineLevel="2" x14ac:dyDescent="0.3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3" customHeight="1" outlineLevel="2" x14ac:dyDescent="0.3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3" customHeight="1" outlineLevel="2" x14ac:dyDescent="0.3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3" customHeight="1" outlineLevel="2" x14ac:dyDescent="0.3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3" customHeight="1" outlineLevel="2" x14ac:dyDescent="0.3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3" customHeight="1" outlineLevel="2" x14ac:dyDescent="0.3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3" customHeight="1" outlineLevel="2" x14ac:dyDescent="0.3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3" customHeight="1" outlineLevel="2" x14ac:dyDescent="0.3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3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3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3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3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15" customHeight="1" outlineLevel="1" collapsed="1" thickBot="1" x14ac:dyDescent="0.4">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15" customHeight="1" outlineLevel="1" x14ac:dyDescent="0.3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3" customHeight="1" outlineLevel="1" collapsed="1" x14ac:dyDescent="0.3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3" customHeight="1" outlineLevel="1" x14ac:dyDescent="0.3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3" customHeight="1" outlineLevel="1" x14ac:dyDescent="0.3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3" customHeight="1" outlineLevel="1" x14ac:dyDescent="0.3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3" customHeight="1" outlineLevel="1" x14ac:dyDescent="0.3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3" customHeight="1" outlineLevel="1" x14ac:dyDescent="0.3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3" customHeight="1" outlineLevel="1" x14ac:dyDescent="0.3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3" customHeight="1" outlineLevel="1" x14ac:dyDescent="0.3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15" customHeight="1" outlineLevel="1" x14ac:dyDescent="0.3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15" customHeight="1" outlineLevel="1" x14ac:dyDescent="0.3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3" customHeight="1" outlineLevel="1" x14ac:dyDescent="0.3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3" customHeight="1" outlineLevel="1" x14ac:dyDescent="0.3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3" customHeight="1" outlineLevel="1" x14ac:dyDescent="0.3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3" customHeight="1" outlineLevel="1" x14ac:dyDescent="0.3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3" customHeight="1" outlineLevel="1" x14ac:dyDescent="0.3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3" customHeight="1" outlineLevel="1" x14ac:dyDescent="0.3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3" customHeight="1" outlineLevel="1" x14ac:dyDescent="0.3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3" customHeight="1" outlineLevel="1" x14ac:dyDescent="0.3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3" customHeight="1" outlineLevel="1" x14ac:dyDescent="0.3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3" customHeight="1" outlineLevel="1" x14ac:dyDescent="0.3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3" customHeight="1" outlineLevel="2" x14ac:dyDescent="0.3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3" customHeight="1" outlineLevel="2" x14ac:dyDescent="0.3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3" customHeight="1" outlineLevel="2" x14ac:dyDescent="0.3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3" customHeight="1" outlineLevel="2" x14ac:dyDescent="0.3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3" customHeight="1" outlineLevel="2" x14ac:dyDescent="0.3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3" customHeight="1" outlineLevel="2" x14ac:dyDescent="0.3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3" customHeight="1" outlineLevel="2" x14ac:dyDescent="0.3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3" customHeight="1" outlineLevel="2" x14ac:dyDescent="0.3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3" customHeight="1" outlineLevel="2" x14ac:dyDescent="0.3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3" customHeight="1" outlineLevel="2" x14ac:dyDescent="0.3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3" customHeight="1" outlineLevel="2" x14ac:dyDescent="0.3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3" customHeight="1" outlineLevel="2" x14ac:dyDescent="0.3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3" customHeight="1" outlineLevel="2" x14ac:dyDescent="0.3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3" customHeight="1" outlineLevel="2" x14ac:dyDescent="0.3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3" customHeight="1" outlineLevel="2" x14ac:dyDescent="0.3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3" customHeight="1" outlineLevel="2" x14ac:dyDescent="0.3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3" customHeight="1" outlineLevel="2" x14ac:dyDescent="0.3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3" customHeight="1" outlineLevel="2" x14ac:dyDescent="0.3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3" customHeight="1" outlineLevel="2" x14ac:dyDescent="0.3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3" customHeight="1" outlineLevel="2" x14ac:dyDescent="0.3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3" customHeight="1" outlineLevel="2" x14ac:dyDescent="0.3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3" customHeight="1" outlineLevel="2" x14ac:dyDescent="0.3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3" customHeight="1" outlineLevel="2" x14ac:dyDescent="0.3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3" customHeight="1" outlineLevel="2" x14ac:dyDescent="0.3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3" customHeight="1" outlineLevel="2" x14ac:dyDescent="0.3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3" customHeight="1" outlineLevel="2" x14ac:dyDescent="0.3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3" customHeight="1" outlineLevel="2" x14ac:dyDescent="0.3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3" customHeight="1" outlineLevel="2" x14ac:dyDescent="0.3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3" customHeight="1" outlineLevel="2" x14ac:dyDescent="0.3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3" customHeight="1" outlineLevel="2" x14ac:dyDescent="0.3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3" customHeight="1" outlineLevel="2" x14ac:dyDescent="0.3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3" customHeight="1" outlineLevel="2" x14ac:dyDescent="0.3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3" customHeight="1" outlineLevel="2" x14ac:dyDescent="0.3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3" customHeight="1" outlineLevel="2" x14ac:dyDescent="0.3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3" customHeight="1" outlineLevel="2" x14ac:dyDescent="0.3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3" customHeight="1" outlineLevel="2" x14ac:dyDescent="0.3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3" customHeight="1" outlineLevel="2" x14ac:dyDescent="0.3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3" customHeight="1" outlineLevel="2" x14ac:dyDescent="0.3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3" customHeight="1" outlineLevel="2" x14ac:dyDescent="0.3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3" customHeight="1" outlineLevel="2" x14ac:dyDescent="0.3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3" customHeight="1" outlineLevel="2" x14ac:dyDescent="0.3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3" customHeight="1" outlineLevel="2" x14ac:dyDescent="0.3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3" customHeight="1" outlineLevel="2" x14ac:dyDescent="0.3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3" customHeight="1" outlineLevel="2" x14ac:dyDescent="0.3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3" customHeight="1" outlineLevel="2" x14ac:dyDescent="0.3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3" customHeight="1" outlineLevel="2" x14ac:dyDescent="0.3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3" customHeight="1" outlineLevel="2" x14ac:dyDescent="0.3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3" customHeight="1" outlineLevel="2" x14ac:dyDescent="0.3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3" customHeight="1" outlineLevel="2" x14ac:dyDescent="0.3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3" customHeight="1" outlineLevel="2" x14ac:dyDescent="0.3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3" customHeight="1" outlineLevel="2" x14ac:dyDescent="0.3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3" customHeight="1" outlineLevel="2" x14ac:dyDescent="0.3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3" customHeight="1" outlineLevel="2" x14ac:dyDescent="0.3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3" customHeight="1" outlineLevel="2" x14ac:dyDescent="0.3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3" customHeight="1" outlineLevel="2" x14ac:dyDescent="0.3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3" customHeight="1" outlineLevel="2" x14ac:dyDescent="0.3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3" customHeight="1" outlineLevel="2" x14ac:dyDescent="0.3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3" customHeight="1" outlineLevel="2" x14ac:dyDescent="0.3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3" customHeight="1" outlineLevel="2" x14ac:dyDescent="0.3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3" customHeight="1" outlineLevel="2" x14ac:dyDescent="0.3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3" customHeight="1" outlineLevel="2" x14ac:dyDescent="0.3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3" customHeight="1" outlineLevel="2" x14ac:dyDescent="0.3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3" customHeight="1" outlineLevel="2" x14ac:dyDescent="0.3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3" customHeight="1" outlineLevel="2" x14ac:dyDescent="0.3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3" customHeight="1" outlineLevel="2" x14ac:dyDescent="0.3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3" customHeight="1" outlineLevel="2" x14ac:dyDescent="0.3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3" customHeight="1" outlineLevel="2" x14ac:dyDescent="0.3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3" customHeight="1" outlineLevel="2" x14ac:dyDescent="0.3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3" customHeight="1" outlineLevel="2" x14ac:dyDescent="0.3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3" customHeight="1" outlineLevel="2" x14ac:dyDescent="0.3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3" customHeight="1" outlineLevel="2" x14ac:dyDescent="0.3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3" customHeight="1" outlineLevel="2" x14ac:dyDescent="0.3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3" customHeight="1" outlineLevel="2" x14ac:dyDescent="0.3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3" customHeight="1" outlineLevel="2" x14ac:dyDescent="0.3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3" customHeight="1" outlineLevel="2" x14ac:dyDescent="0.3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3" customHeight="1" outlineLevel="2" x14ac:dyDescent="0.3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3" customHeight="1" outlineLevel="2" x14ac:dyDescent="0.3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3" customHeight="1" outlineLevel="2" x14ac:dyDescent="0.3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3" customHeight="1" outlineLevel="2" x14ac:dyDescent="0.3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3" customHeight="1" outlineLevel="2" x14ac:dyDescent="0.3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3" customHeight="1" outlineLevel="2" x14ac:dyDescent="0.3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3" customHeight="1" outlineLevel="2" x14ac:dyDescent="0.3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3" customHeight="1" outlineLevel="2" x14ac:dyDescent="0.3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3" customHeight="1" outlineLevel="2" x14ac:dyDescent="0.3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3" customHeight="1" outlineLevel="2" x14ac:dyDescent="0.3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3" customHeight="1" outlineLevel="2" x14ac:dyDescent="0.3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3" customHeight="1" outlineLevel="2" x14ac:dyDescent="0.3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3" customHeight="1" outlineLevel="2" x14ac:dyDescent="0.3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3" customHeight="1" outlineLevel="2" x14ac:dyDescent="0.3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3" customHeight="1" outlineLevel="2" x14ac:dyDescent="0.3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3" customHeight="1" outlineLevel="1" x14ac:dyDescent="0.3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3" customHeight="1" outlineLevel="1" x14ac:dyDescent="0.3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3" customHeight="1" outlineLevel="1" x14ac:dyDescent="0.3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15" customHeight="1" outlineLevel="1" x14ac:dyDescent="0.3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3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3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15" customHeight="1" outlineLevel="1" collapsed="1" thickBot="1" x14ac:dyDescent="0.4">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15" customHeight="1" outlineLevel="1" x14ac:dyDescent="0.3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3" customHeight="1" outlineLevel="1" collapsed="1" x14ac:dyDescent="0.3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3" customHeight="1" outlineLevel="1" x14ac:dyDescent="0.3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3" customHeight="1" outlineLevel="1" x14ac:dyDescent="0.3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3" customHeight="1" outlineLevel="1" x14ac:dyDescent="0.3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3" customHeight="1" outlineLevel="1" x14ac:dyDescent="0.3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3" customHeight="1" outlineLevel="1" x14ac:dyDescent="0.3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3" customHeight="1" outlineLevel="1" x14ac:dyDescent="0.3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3" customHeight="1" outlineLevel="1" x14ac:dyDescent="0.3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15" customHeight="1" outlineLevel="1" x14ac:dyDescent="0.3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15" customHeight="1" outlineLevel="1" x14ac:dyDescent="0.3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3" customHeight="1" outlineLevel="1" x14ac:dyDescent="0.3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3" customHeight="1" outlineLevel="1" x14ac:dyDescent="0.3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3" customHeight="1" outlineLevel="1" x14ac:dyDescent="0.3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3" customHeight="1" outlineLevel="1" x14ac:dyDescent="0.3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3" customHeight="1" outlineLevel="1" x14ac:dyDescent="0.3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3" customHeight="1" outlineLevel="1" x14ac:dyDescent="0.3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3" customHeight="1" outlineLevel="1" x14ac:dyDescent="0.3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3" customHeight="1" outlineLevel="1" x14ac:dyDescent="0.3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3" customHeight="1" outlineLevel="1" x14ac:dyDescent="0.3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3" customHeight="1" outlineLevel="1" x14ac:dyDescent="0.3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3" customHeight="1" outlineLevel="1" x14ac:dyDescent="0.3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3" customHeight="1" outlineLevel="1" x14ac:dyDescent="0.3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3" customHeight="1" outlineLevel="1" x14ac:dyDescent="0.3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15" customHeight="1" outlineLevel="1" x14ac:dyDescent="0.3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3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3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3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15" customHeight="1" outlineLevel="1" collapsed="1" thickBot="1" x14ac:dyDescent="0.4">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15" customHeight="1" outlineLevel="1" x14ac:dyDescent="0.3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3" customHeight="1" outlineLevel="1" collapsed="1" x14ac:dyDescent="0.3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3" customHeight="1" outlineLevel="1" x14ac:dyDescent="0.3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3" customHeight="1" outlineLevel="1" x14ac:dyDescent="0.3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3" customHeight="1" outlineLevel="1" x14ac:dyDescent="0.3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3" customHeight="1" outlineLevel="1" x14ac:dyDescent="0.3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3" customHeight="1" outlineLevel="1" x14ac:dyDescent="0.3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3" customHeight="1" outlineLevel="1" x14ac:dyDescent="0.3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3" customHeight="1" outlineLevel="1" x14ac:dyDescent="0.3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15" customHeight="1" outlineLevel="1" x14ac:dyDescent="0.3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15" customHeight="1" outlineLevel="1" x14ac:dyDescent="0.3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3" customHeight="1" outlineLevel="1" x14ac:dyDescent="0.3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3" customHeight="1" outlineLevel="1" x14ac:dyDescent="0.3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3" customHeight="1" outlineLevel="1" x14ac:dyDescent="0.3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3" customHeight="1" outlineLevel="1" x14ac:dyDescent="0.3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3" customHeight="1" outlineLevel="1" x14ac:dyDescent="0.3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3" customHeight="1" outlineLevel="1" x14ac:dyDescent="0.3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3" customHeight="1" outlineLevel="1" x14ac:dyDescent="0.3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3" customHeight="1" outlineLevel="1" x14ac:dyDescent="0.3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3" customHeight="1" outlineLevel="1" x14ac:dyDescent="0.3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3" customHeight="1" outlineLevel="1" x14ac:dyDescent="0.3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3" customHeight="1" outlineLevel="1" x14ac:dyDescent="0.3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3" customHeight="1" outlineLevel="1" x14ac:dyDescent="0.3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15" customHeight="1" outlineLevel="1" x14ac:dyDescent="0.3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3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3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3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15" customHeight="1" outlineLevel="1" collapsed="1" thickBot="1" x14ac:dyDescent="0.4">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15" customHeight="1" outlineLevel="1" x14ac:dyDescent="0.3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3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3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3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3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3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3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3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3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3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3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3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3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3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3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3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3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3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3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3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3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3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15" customHeight="1" outlineLevel="1" x14ac:dyDescent="0.3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3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3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3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15" customHeight="1" outlineLevel="1" collapsed="1" thickBot="1" x14ac:dyDescent="0.4">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15" customHeight="1" outlineLevel="1" x14ac:dyDescent="0.3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3" customHeight="1" outlineLevel="1" collapsed="1" x14ac:dyDescent="0.3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3" customHeight="1" outlineLevel="1" x14ac:dyDescent="0.3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3" customHeight="1" outlineLevel="1" x14ac:dyDescent="0.3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3" customHeight="1" outlineLevel="1" x14ac:dyDescent="0.35">
      <c r="A764" s="136"/>
      <c r="B764" s="125"/>
      <c r="C764" s="91">
        <v>1</v>
      </c>
      <c r="D764" s="90"/>
      <c r="E764" s="91"/>
      <c r="F764" s="99"/>
      <c r="G764" s="100" t="s">
        <v>1076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3" customHeight="1" outlineLevel="1" x14ac:dyDescent="0.3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3" customHeight="1" outlineLevel="1" x14ac:dyDescent="0.3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3" customHeight="1" outlineLevel="1" x14ac:dyDescent="0.3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3" customHeight="1" outlineLevel="1" x14ac:dyDescent="0.3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3" customHeight="1" outlineLevel="1" x14ac:dyDescent="0.3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3" customHeight="1" outlineLevel="1" x14ac:dyDescent="0.3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3" customHeight="1" outlineLevel="1" x14ac:dyDescent="0.3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3" customHeight="1" outlineLevel="1" x14ac:dyDescent="0.3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3" customHeight="1" outlineLevel="1" x14ac:dyDescent="0.3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3" customHeight="1" outlineLevel="1" x14ac:dyDescent="0.3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3" customHeight="1" outlineLevel="1" x14ac:dyDescent="0.3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3" customHeight="1" outlineLevel="1" x14ac:dyDescent="0.3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3" customHeight="1" outlineLevel="1" x14ac:dyDescent="0.3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3" customHeight="1" outlineLevel="1" x14ac:dyDescent="0.3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3" customHeight="1" outlineLevel="1" x14ac:dyDescent="0.3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3" customHeight="1" outlineLevel="1" x14ac:dyDescent="0.3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3" customHeight="1" outlineLevel="1" x14ac:dyDescent="0.3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3" customHeight="1" outlineLevel="1" x14ac:dyDescent="0.3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15" customHeight="1" outlineLevel="1" x14ac:dyDescent="0.3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3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3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3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3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3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3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3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3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3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3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3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collapsed="1" x14ac:dyDescent="0.3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3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15" customHeight="1" thickBot="1" x14ac:dyDescent="0.4">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15" customHeight="1" outlineLevel="1" collapsed="1" x14ac:dyDescent="0.3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3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49999999999999" customHeight="1" x14ac:dyDescent="0.3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49999999999999" customHeight="1" outlineLevel="1" collapsed="1" x14ac:dyDescent="0.3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15" hidden="1" customHeight="1" outlineLevel="2" x14ac:dyDescent="0.3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3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3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3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3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5" hidden="1" customHeight="1" outlineLevel="3" x14ac:dyDescent="0.3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3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3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15" customHeight="1" outlineLevel="1" x14ac:dyDescent="0.3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3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35">
      <c r="A18" s="411"/>
      <c r="B18" s="420"/>
      <c r="C18" s="413">
        <f>INT($C$6)+1.045</f>
        <v>2.0449999999999999</v>
      </c>
      <c r="D18" s="442"/>
      <c r="E18" s="438"/>
      <c r="F18" s="438"/>
      <c r="G18" s="442"/>
      <c r="H18" s="447" t="s">
        <v>482</v>
      </c>
      <c r="I18" s="674">
        <v>44396.405085532402</v>
      </c>
      <c r="J18" s="959" t="s">
        <v>1072</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3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3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35">
      <c r="A21" s="411"/>
      <c r="B21" s="420"/>
      <c r="C21" s="413">
        <f>INT($C$6)+1.045</f>
        <v>2.0449999999999999</v>
      </c>
      <c r="D21" s="442"/>
      <c r="E21" s="438"/>
      <c r="F21" s="438"/>
      <c r="G21" s="442"/>
      <c r="H21" s="447" t="s">
        <v>483</v>
      </c>
      <c r="I21" s="557">
        <v>44362.832283217598</v>
      </c>
      <c r="J21" s="962" t="s">
        <v>1035</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3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3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15" hidden="1" customHeight="1" outlineLevel="3" x14ac:dyDescent="0.3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15" hidden="1" customHeight="1" outlineLevel="3" x14ac:dyDescent="0.3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3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3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3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3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3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15" hidden="1" customHeight="1" outlineLevel="3" x14ac:dyDescent="0.3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15" hidden="1" customHeight="1" outlineLevel="2" x14ac:dyDescent="0.3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15" customHeight="1" outlineLevel="1" x14ac:dyDescent="0.3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15" customHeight="1" collapsed="1" x14ac:dyDescent="0.3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3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3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15" customHeight="1" thickBot="1" x14ac:dyDescent="0.4">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15" customHeight="1" outlineLevel="1" collapsed="1" x14ac:dyDescent="0.3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3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49999999999999" customHeight="1" x14ac:dyDescent="0.3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49999999999999" customHeight="1" outlineLevel="1" collapsed="1" x14ac:dyDescent="0.3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15" hidden="1" customHeight="1" outlineLevel="2" x14ac:dyDescent="0.3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3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3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3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3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5" hidden="1" customHeight="1" outlineLevel="2" x14ac:dyDescent="0.3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3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3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3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15" customHeight="1" outlineLevel="3" x14ac:dyDescent="0.3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3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3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3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3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3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3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3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3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3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3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3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3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3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3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3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15" customHeight="1" outlineLevel="2" x14ac:dyDescent="0.3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3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6" outlineLevel="1" x14ac:dyDescent="0.3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15" customHeight="1" outlineLevel="3" x14ac:dyDescent="0.3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3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3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35">
      <c r="A73" s="411"/>
      <c r="B73" s="420"/>
      <c r="C73" s="413">
        <f>INT($C$40)+2</f>
        <v>3</v>
      </c>
      <c r="D73" s="442"/>
      <c r="E73" s="438"/>
      <c r="F73" s="438"/>
      <c r="G73" s="442"/>
      <c r="H73" s="447"/>
      <c r="I73" s="463" t="s">
        <v>529</v>
      </c>
      <c r="J73" s="463" t="s">
        <v>179</v>
      </c>
      <c r="K73" s="463" t="s">
        <v>178</v>
      </c>
      <c r="L73" s="463" t="s">
        <v>522</v>
      </c>
      <c r="M73" s="447"/>
      <c r="N73" s="753" t="s">
        <v>938</v>
      </c>
      <c r="O73" s="996" t="s">
        <v>937</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3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3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3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3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3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3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3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3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3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3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3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3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3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3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3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3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3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3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3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3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3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3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3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3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3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3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3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3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3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3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3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3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3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3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3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3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3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3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3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3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3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3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3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3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3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3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3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3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3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3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3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3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3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3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3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3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3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3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3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3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3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3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3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3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3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3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3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3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3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3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3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3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3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3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3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3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3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3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3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3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3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3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3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3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3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3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3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3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3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3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3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3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3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3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3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3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3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3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3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3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3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15" customHeight="1" outlineLevel="2" x14ac:dyDescent="0.3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15" customHeight="1" outlineLevel="3" x14ac:dyDescent="0.3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3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15" customHeight="1" outlineLevel="2" x14ac:dyDescent="0.3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3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3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15" hidden="1" customHeight="1" outlineLevel="3" x14ac:dyDescent="0.3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3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3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3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3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3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3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3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3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3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3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3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3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15" hidden="1" customHeight="1" outlineLevel="2" x14ac:dyDescent="0.3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15" hidden="1" customHeight="1" outlineLevel="3" x14ac:dyDescent="0.3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3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15" hidden="1" customHeight="1" outlineLevel="2" x14ac:dyDescent="0.3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collapsed="1" x14ac:dyDescent="0.3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15" hidden="1" customHeight="1" outlineLevel="3" x14ac:dyDescent="0.3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6" hidden="1" outlineLevel="2" x14ac:dyDescent="0.3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3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3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3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3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3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3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3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3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3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3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3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15" hidden="1" customHeight="1" outlineLevel="2" x14ac:dyDescent="0.3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collapsed="1" x14ac:dyDescent="0.3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15" hidden="1" customHeight="1" outlineLevel="3" x14ac:dyDescent="0.3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3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15" hidden="1" customHeight="1" outlineLevel="2" x14ac:dyDescent="0.3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collapsed="1" x14ac:dyDescent="0.3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15" hidden="1" customHeight="1" outlineLevel="3" x14ac:dyDescent="0.3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3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3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3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3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3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15" hidden="1" customHeight="1" outlineLevel="2" x14ac:dyDescent="0.3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ht="5.15" hidden="1" customHeight="1" outlineLevel="2" x14ac:dyDescent="0.3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15" customHeight="1" outlineLevel="1" x14ac:dyDescent="0.3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135</v>
      </c>
      <c r="AR226" s="411"/>
      <c r="AS226" s="411"/>
      <c r="AT226" s="411"/>
    </row>
    <row r="227" spans="1:46" ht="5.15" customHeight="1" collapsed="1" x14ac:dyDescent="0.3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3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3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15" customHeight="1" thickBot="1" x14ac:dyDescent="0.4">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15" customHeight="1" outlineLevel="1" collapsed="1" x14ac:dyDescent="0.3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3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49999999999999" customHeight="1" x14ac:dyDescent="0.35">
      <c r="A233" s="411"/>
      <c r="B233" s="420"/>
      <c r="C233" s="413">
        <v>1.02</v>
      </c>
      <c r="D233" s="424"/>
      <c r="E233" s="493" t="s">
        <v>471</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49999999999999" customHeight="1" outlineLevel="1" collapsed="1" x14ac:dyDescent="0.35">
      <c r="A234" s="411"/>
      <c r="B234" s="420"/>
      <c r="C234" s="413">
        <f>INT($C$233)+1.02</f>
        <v>2.02</v>
      </c>
      <c r="D234" s="424"/>
      <c r="E234" s="493" t="s">
        <v>473</v>
      </c>
      <c r="F234" s="497">
        <v>1</v>
      </c>
      <c r="G234" s="433"/>
      <c r="H234" s="434" t="s">
        <v>584</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15" hidden="1" customHeight="1" outlineLevel="2" x14ac:dyDescent="0.3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3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3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35">
      <c r="A238" s="411"/>
      <c r="B238" s="420"/>
      <c r="C238" s="413">
        <f>INT($C$233)+2</f>
        <v>3</v>
      </c>
      <c r="D238" s="421"/>
      <c r="E238" s="500"/>
      <c r="F238" s="500"/>
      <c r="G238" s="421"/>
      <c r="H238" s="440"/>
      <c r="I238" s="440"/>
      <c r="J238" s="440"/>
      <c r="K238" s="501" t="s">
        <v>515</v>
      </c>
      <c r="L238" s="501"/>
      <c r="M238" s="501"/>
      <c r="N238" s="501" t="s">
        <v>516</v>
      </c>
      <c r="O238" s="501"/>
      <c r="P238" s="501"/>
      <c r="Q238" s="501"/>
      <c r="R238" s="501" t="s">
        <v>518</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35">
      <c r="A239" s="411"/>
      <c r="B239" s="420"/>
      <c r="C239" s="413">
        <f>INT($C$233)+2</f>
        <v>3</v>
      </c>
      <c r="D239" s="421"/>
      <c r="E239" s="500"/>
      <c r="F239" s="500"/>
      <c r="G239" s="421"/>
      <c r="H239" s="440"/>
      <c r="I239" s="440"/>
      <c r="J239" s="440"/>
      <c r="K239" s="490" t="s">
        <v>14</v>
      </c>
      <c r="L239" s="490" t="s">
        <v>585</v>
      </c>
      <c r="M239" s="490" t="s">
        <v>4</v>
      </c>
      <c r="N239" s="490" t="s">
        <v>586</v>
      </c>
      <c r="O239" s="490" t="s">
        <v>587</v>
      </c>
      <c r="P239" s="490" t="s">
        <v>588</v>
      </c>
      <c r="Q239" s="490" t="s">
        <v>589</v>
      </c>
      <c r="R239" s="490" t="s">
        <v>586</v>
      </c>
      <c r="S239" s="490" t="s">
        <v>587</v>
      </c>
      <c r="T239" s="490" t="s">
        <v>588</v>
      </c>
      <c r="U239" s="490" t="s">
        <v>589</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5" hidden="1" customHeight="1" outlineLevel="2" x14ac:dyDescent="0.35">
      <c r="A240" s="411"/>
      <c r="B240" s="420" t="s">
        <v>477</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35">
      <c r="A241" s="411"/>
      <c r="B241" s="420"/>
      <c r="C241" s="413">
        <f>INT(MAX($C$245:$C$323))</f>
        <v>4</v>
      </c>
      <c r="D241" s="442"/>
      <c r="E241" s="500"/>
      <c r="F241" s="500"/>
      <c r="G241" s="442"/>
      <c r="H241" s="500" t="s">
        <v>590</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35">
      <c r="A242" s="411"/>
      <c r="B242" s="420" t="s">
        <v>478</v>
      </c>
      <c r="C242" s="413">
        <f>INT(MAX($C$245:$C$323))+1</f>
        <v>5</v>
      </c>
      <c r="D242" s="442" t="s">
        <v>479</v>
      </c>
      <c r="E242" s="500"/>
      <c r="F242" s="500"/>
      <c r="G242" s="442"/>
      <c r="H242" s="500" t="s">
        <v>591</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35">
      <c r="A243" s="411"/>
      <c r="B243" s="420" t="s">
        <v>478</v>
      </c>
      <c r="C243" s="413">
        <f>INT(MAX($C$245:$C$323))+1</f>
        <v>5</v>
      </c>
      <c r="D243" s="442" t="s">
        <v>479</v>
      </c>
      <c r="E243" s="500"/>
      <c r="F243" s="500"/>
      <c r="G243" s="442"/>
      <c r="H243" s="500" t="s">
        <v>591</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35">
      <c r="A244" s="411"/>
      <c r="B244" s="420"/>
      <c r="C244" s="413">
        <f>INT($C$233)+1</f>
        <v>2</v>
      </c>
      <c r="D244" s="442"/>
      <c r="E244" s="500"/>
      <c r="F244" s="500"/>
      <c r="G244" s="442"/>
      <c r="H244" s="503" t="s">
        <v>592</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15" customHeight="1" outlineLevel="3" x14ac:dyDescent="0.35">
      <c r="A245" s="411"/>
      <c r="B245" s="420"/>
      <c r="C245" s="413">
        <f>INT($C$233)+3.005</f>
        <v>4.0049999999999999</v>
      </c>
      <c r="D245" s="442" t="s">
        <v>480</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35">
      <c r="A246" s="411"/>
      <c r="B246" s="420"/>
      <c r="C246" s="413">
        <f>INT($C$233)+2</f>
        <v>3</v>
      </c>
      <c r="D246" s="442"/>
      <c r="E246" s="500"/>
      <c r="F246" s="500"/>
      <c r="G246" s="442"/>
      <c r="H246" s="446" t="s">
        <v>593</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35">
      <c r="A247" s="411"/>
      <c r="B247" s="420"/>
      <c r="C247" s="413">
        <f>INT($C$233)+2</f>
        <v>3</v>
      </c>
      <c r="D247" s="442"/>
      <c r="E247" s="500"/>
      <c r="F247" s="500"/>
      <c r="G247" s="442"/>
      <c r="H247" s="447" t="s">
        <v>594</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3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15" customHeight="1" outlineLevel="2" x14ac:dyDescent="0.3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484</v>
      </c>
      <c r="AQ249" s="423"/>
      <c r="AR249" s="411"/>
      <c r="AS249" s="411"/>
      <c r="AT249" s="411"/>
    </row>
    <row r="250" spans="1:46" outlineLevel="1" collapsed="1" x14ac:dyDescent="0.35">
      <c r="A250" s="411"/>
      <c r="B250" s="420"/>
      <c r="C250" s="413">
        <f>INT($C$233)+1</f>
        <v>2</v>
      </c>
      <c r="D250" s="442"/>
      <c r="E250" s="500"/>
      <c r="F250" s="500"/>
      <c r="G250" s="442"/>
      <c r="H250" s="503" t="s">
        <v>595</v>
      </c>
      <c r="I250" s="429" t="s">
        <v>596</v>
      </c>
      <c r="J250" s="506"/>
      <c r="K250" s="429" t="s">
        <v>597</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15" hidden="1" customHeight="1" outlineLevel="3" x14ac:dyDescent="0.35">
      <c r="A251" s="411"/>
      <c r="B251" s="420"/>
      <c r="C251" s="413">
        <f>INT($C$233)+3.005</f>
        <v>4.0049999999999999</v>
      </c>
      <c r="D251" s="442" t="s">
        <v>480</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35">
      <c r="A252" s="411"/>
      <c r="B252" s="420"/>
      <c r="C252" s="413">
        <f>INT($C$233)+2</f>
        <v>3</v>
      </c>
      <c r="D252" s="442"/>
      <c r="E252" s="500"/>
      <c r="F252" s="500"/>
      <c r="G252" s="442"/>
      <c r="H252" s="507" t="s">
        <v>971</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598</v>
      </c>
      <c r="X252" s="469"/>
      <c r="Y252" s="469"/>
      <c r="Z252" s="469"/>
      <c r="AA252" s="469"/>
      <c r="AB252" s="447"/>
      <c r="AC252" s="963" t="s">
        <v>599</v>
      </c>
      <c r="AD252" s="964"/>
      <c r="AE252" s="964"/>
      <c r="AF252" s="965"/>
      <c r="AG252" s="447"/>
      <c r="AH252" s="510" t="s">
        <v>600</v>
      </c>
      <c r="AI252" s="510"/>
      <c r="AJ252" s="510"/>
      <c r="AK252" s="510"/>
      <c r="AL252" s="447"/>
      <c r="AM252" s="447"/>
      <c r="AN252" s="447"/>
      <c r="AO252" s="447"/>
      <c r="AP252" s="442"/>
      <c r="AQ252" s="423"/>
      <c r="AR252" s="411"/>
      <c r="AS252" s="411"/>
      <c r="AT252" s="411"/>
    </row>
    <row r="253" spans="1:46" hidden="1" outlineLevel="2" x14ac:dyDescent="0.35">
      <c r="A253" s="411"/>
      <c r="B253" s="420"/>
      <c r="C253" s="413"/>
      <c r="D253" s="442"/>
      <c r="E253" s="500"/>
      <c r="F253" s="500"/>
      <c r="G253" s="442"/>
      <c r="H253" s="811" t="s">
        <v>970</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6"/>
      <c r="AD253" s="967"/>
      <c r="AE253" s="967"/>
      <c r="AF253" s="968"/>
      <c r="AG253" s="447"/>
      <c r="AH253" s="510"/>
      <c r="AI253" s="510"/>
      <c r="AJ253" s="510"/>
      <c r="AK253" s="510"/>
      <c r="AL253" s="447"/>
      <c r="AM253" s="447"/>
      <c r="AN253" s="447"/>
      <c r="AO253" s="447"/>
      <c r="AP253" s="442"/>
      <c r="AQ253" s="423"/>
      <c r="AR253" s="411"/>
      <c r="AS253" s="411"/>
      <c r="AT253" s="411"/>
    </row>
    <row r="254" spans="1:46" hidden="1" outlineLevel="2" x14ac:dyDescent="0.35">
      <c r="A254" s="411"/>
      <c r="B254" s="420"/>
      <c r="C254" s="413">
        <f>INT($C$233)+2</f>
        <v>3</v>
      </c>
      <c r="D254" s="442"/>
      <c r="E254" s="500"/>
      <c r="F254" s="500"/>
      <c r="G254" s="442"/>
      <c r="H254" s="511" t="s">
        <v>969</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9"/>
      <c r="AD254" s="970"/>
      <c r="AE254" s="970"/>
      <c r="AF254" s="971"/>
      <c r="AG254" s="463"/>
      <c r="AH254" s="514"/>
      <c r="AI254" s="514"/>
      <c r="AJ254" s="514"/>
      <c r="AK254" s="514"/>
      <c r="AL254" s="463"/>
      <c r="AM254" s="463"/>
      <c r="AN254" s="463"/>
      <c r="AO254" s="463"/>
      <c r="AP254" s="442"/>
      <c r="AQ254" s="423"/>
      <c r="AR254" s="411"/>
      <c r="AS254" s="411"/>
      <c r="AT254" s="411"/>
    </row>
    <row r="255" spans="1:46" hidden="1" outlineLevel="2" x14ac:dyDescent="0.35">
      <c r="A255" s="411"/>
      <c r="B255" s="420"/>
      <c r="C255" s="413">
        <f>INT($C$233)+3</f>
        <v>4</v>
      </c>
      <c r="D255" s="442"/>
      <c r="E255" s="500"/>
      <c r="F255" s="500"/>
      <c r="G255" s="442"/>
      <c r="H255" s="446" t="s">
        <v>601</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3" t="s">
        <v>602</v>
      </c>
      <c r="AD255" s="964"/>
      <c r="AE255" s="964"/>
      <c r="AF255" s="965"/>
      <c r="AG255" s="447"/>
      <c r="AH255" s="515" t="s">
        <v>603</v>
      </c>
      <c r="AI255" s="510"/>
      <c r="AJ255" s="510"/>
      <c r="AK255" s="510"/>
      <c r="AL255" s="447"/>
      <c r="AM255" s="447"/>
      <c r="AN255" s="447"/>
      <c r="AO255" s="447"/>
      <c r="AP255" s="442"/>
      <c r="AQ255" s="423"/>
      <c r="AR255" s="411"/>
      <c r="AS255" s="411"/>
      <c r="AT255" s="411"/>
    </row>
    <row r="256" spans="1:46" hidden="1" outlineLevel="2" x14ac:dyDescent="0.35">
      <c r="A256" s="411"/>
      <c r="B256" s="420"/>
      <c r="C256" s="413">
        <f>INT($C$233)+3</f>
        <v>4</v>
      </c>
      <c r="D256" s="442"/>
      <c r="E256" s="500"/>
      <c r="F256" s="500"/>
      <c r="G256" s="442"/>
      <c r="H256" s="447" t="s">
        <v>604</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9"/>
      <c r="AD256" s="970"/>
      <c r="AE256" s="970"/>
      <c r="AF256" s="971"/>
      <c r="AG256" s="447"/>
      <c r="AH256" s="510"/>
      <c r="AI256" s="510"/>
      <c r="AJ256" s="510"/>
      <c r="AK256" s="510"/>
      <c r="AL256" s="447"/>
      <c r="AM256" s="447"/>
      <c r="AN256" s="447"/>
      <c r="AO256" s="447"/>
      <c r="AP256" s="442"/>
      <c r="AQ256" s="423"/>
      <c r="AR256" s="411"/>
      <c r="AS256" s="411"/>
      <c r="AT256" s="411"/>
    </row>
    <row r="257" spans="1:46" hidden="1" outlineLevel="2" x14ac:dyDescent="0.35">
      <c r="A257" s="411"/>
      <c r="B257" s="420"/>
      <c r="C257" s="413">
        <f>INT($C$233)+2</f>
        <v>3</v>
      </c>
      <c r="D257" s="442"/>
      <c r="E257" s="500" t="s">
        <v>605</v>
      </c>
      <c r="F257" s="500"/>
      <c r="G257" s="442"/>
      <c r="H257" s="516" t="s">
        <v>606</v>
      </c>
      <c r="I257" s="470" t="s">
        <v>607</v>
      </c>
      <c r="J257" s="517"/>
      <c r="K257" s="450">
        <f>COUNTA($H$258:$H$282)</f>
        <v>3</v>
      </c>
      <c r="L257" s="450">
        <f>COUNTA($I$258:$I$282)/K257</f>
        <v>8</v>
      </c>
      <c r="M257" s="518">
        <v>-8</v>
      </c>
      <c r="N257" s="470" t="s">
        <v>921</v>
      </c>
      <c r="O257" s="470"/>
      <c r="P257" s="470"/>
      <c r="Q257" s="470"/>
      <c r="R257" s="470" t="s">
        <v>608</v>
      </c>
      <c r="S257" s="470"/>
      <c r="T257" s="470"/>
      <c r="U257" s="470"/>
      <c r="V257" s="447"/>
      <c r="W257" s="519" t="s">
        <v>609</v>
      </c>
      <c r="X257" s="519" t="s">
        <v>610</v>
      </c>
      <c r="Y257" s="519" t="s">
        <v>611</v>
      </c>
      <c r="Z257" s="519" t="s">
        <v>612</v>
      </c>
      <c r="AA257" s="520"/>
      <c r="AB257" s="447"/>
      <c r="AC257" s="519" t="s">
        <v>609</v>
      </c>
      <c r="AD257" s="519" t="s">
        <v>610</v>
      </c>
      <c r="AE257" s="519" t="s">
        <v>611</v>
      </c>
      <c r="AF257" s="519" t="s">
        <v>612</v>
      </c>
      <c r="AG257" s="447"/>
      <c r="AH257" s="521" t="s">
        <v>609</v>
      </c>
      <c r="AI257" s="521" t="s">
        <v>610</v>
      </c>
      <c r="AJ257" s="521" t="s">
        <v>611</v>
      </c>
      <c r="AK257" s="521" t="s">
        <v>612</v>
      </c>
      <c r="AL257" s="447"/>
      <c r="AM257" s="447"/>
      <c r="AN257" s="447"/>
      <c r="AO257" s="447"/>
      <c r="AP257" s="442"/>
      <c r="AQ257" s="423"/>
      <c r="AR257" s="411"/>
      <c r="AS257" s="411"/>
      <c r="AT257" s="411"/>
    </row>
    <row r="258" spans="1:46" hidden="1" outlineLevel="2" x14ac:dyDescent="0.35">
      <c r="A258" s="411"/>
      <c r="B258" s="420"/>
      <c r="C258" s="413">
        <f>INT($C$233)+2</f>
        <v>3</v>
      </c>
      <c r="D258" s="442"/>
      <c r="E258" s="500">
        <v>1</v>
      </c>
      <c r="F258" s="500"/>
      <c r="G258" s="442"/>
      <c r="H258" s="463" t="str">
        <f>H$252</f>
        <v>Aut</v>
      </c>
      <c r="I258" s="522">
        <v>0</v>
      </c>
      <c r="J258" s="523" t="s">
        <v>613</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35">
      <c r="A259" s="411"/>
      <c r="B259" s="420"/>
      <c r="C259" s="413">
        <f>INT($C$233)+3</f>
        <v>4</v>
      </c>
      <c r="D259" s="442"/>
      <c r="E259" s="500">
        <v>1</v>
      </c>
      <c r="F259" s="500"/>
      <c r="G259" s="442"/>
      <c r="H259" s="447"/>
      <c r="I259" s="522">
        <v>1</v>
      </c>
      <c r="J259" s="535" t="s">
        <v>614</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35">
      <c r="A260" s="411"/>
      <c r="B260" s="420"/>
      <c r="C260" s="413">
        <f t="shared" ref="C260:C265" si="117">INT($C$233+3)</f>
        <v>4</v>
      </c>
      <c r="D260" s="442"/>
      <c r="E260" s="500">
        <v>1</v>
      </c>
      <c r="F260" s="500"/>
      <c r="G260" s="442"/>
      <c r="H260" s="447"/>
      <c r="I260" s="522">
        <v>2</v>
      </c>
      <c r="J260" s="544" t="s">
        <v>615</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35">
      <c r="A261" s="411"/>
      <c r="B261" s="420"/>
      <c r="C261" s="413">
        <f t="shared" si="117"/>
        <v>4</v>
      </c>
      <c r="D261" s="442"/>
      <c r="E261" s="500">
        <v>1</v>
      </c>
      <c r="F261" s="500"/>
      <c r="G261" s="442"/>
      <c r="H261" s="447"/>
      <c r="I261" s="447">
        <v>3</v>
      </c>
      <c r="J261" s="446" t="s">
        <v>616</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35">
      <c r="A262" s="411"/>
      <c r="B262" s="420"/>
      <c r="C262" s="413">
        <f t="shared" si="117"/>
        <v>4</v>
      </c>
      <c r="D262" s="442"/>
      <c r="E262" s="500">
        <v>1</v>
      </c>
      <c r="F262" s="500"/>
      <c r="G262" s="442"/>
      <c r="H262" s="447"/>
      <c r="I262" s="447">
        <v>4</v>
      </c>
      <c r="J262" s="447" t="s">
        <v>617</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35">
      <c r="A263" s="411"/>
      <c r="B263" s="420"/>
      <c r="C263" s="413">
        <f t="shared" si="117"/>
        <v>4</v>
      </c>
      <c r="D263" s="442"/>
      <c r="E263" s="500">
        <v>1</v>
      </c>
      <c r="F263" s="500"/>
      <c r="G263" s="442"/>
      <c r="H263" s="447"/>
      <c r="I263" s="447">
        <v>5</v>
      </c>
      <c r="J263" s="447" t="s">
        <v>618</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35">
      <c r="A264" s="411"/>
      <c r="B264" s="420"/>
      <c r="C264" s="413">
        <f t="shared" si="117"/>
        <v>4</v>
      </c>
      <c r="D264" s="442"/>
      <c r="E264" s="500">
        <v>1</v>
      </c>
      <c r="F264" s="500"/>
      <c r="G264" s="442"/>
      <c r="H264" s="447"/>
      <c r="I264" s="447">
        <v>6</v>
      </c>
      <c r="J264" s="447" t="s">
        <v>619</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35">
      <c r="A265" s="411"/>
      <c r="B265" s="420"/>
      <c r="C265" s="413">
        <f t="shared" si="117"/>
        <v>4</v>
      </c>
      <c r="D265" s="442"/>
      <c r="E265" s="500">
        <v>1</v>
      </c>
      <c r="F265" s="500"/>
      <c r="G265" s="442"/>
      <c r="H265" s="447"/>
      <c r="I265" s="447">
        <v>7</v>
      </c>
      <c r="J265" s="447" t="s">
        <v>620</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35">
      <c r="A266" s="411"/>
      <c r="B266" s="420"/>
      <c r="C266" s="413">
        <f>INT($C$233)+2</f>
        <v>3</v>
      </c>
      <c r="D266" s="442"/>
      <c r="E266" s="500">
        <v>2</v>
      </c>
      <c r="F266" s="500"/>
      <c r="G266" s="442"/>
      <c r="H266" s="463" t="str">
        <f>H$253</f>
        <v>Win</v>
      </c>
      <c r="I266" s="447">
        <v>0</v>
      </c>
      <c r="J266" s="523" t="s">
        <v>613</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35">
      <c r="A267" s="411"/>
      <c r="B267" s="420"/>
      <c r="C267" s="413">
        <f>INT($C$233)+3</f>
        <v>4</v>
      </c>
      <c r="D267" s="442"/>
      <c r="E267" s="500">
        <v>2</v>
      </c>
      <c r="F267" s="500"/>
      <c r="G267" s="442"/>
      <c r="H267" s="447"/>
      <c r="I267" s="447">
        <v>1</v>
      </c>
      <c r="J267" s="535" t="s">
        <v>614</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35">
      <c r="A268" s="411"/>
      <c r="B268" s="420"/>
      <c r="C268" s="413">
        <f t="shared" ref="C268:C273" si="119">INT($C$233+3)</f>
        <v>4</v>
      </c>
      <c r="D268" s="442"/>
      <c r="E268" s="500">
        <v>2</v>
      </c>
      <c r="F268" s="500"/>
      <c r="G268" s="442"/>
      <c r="H268" s="447"/>
      <c r="I268" s="447">
        <v>2</v>
      </c>
      <c r="J268" s="535" t="s">
        <v>621</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35">
      <c r="A269" s="411"/>
      <c r="B269" s="420"/>
      <c r="C269" s="413">
        <f t="shared" si="119"/>
        <v>4</v>
      </c>
      <c r="D269" s="442"/>
      <c r="E269" s="500">
        <v>2</v>
      </c>
      <c r="F269" s="500"/>
      <c r="G269" s="442"/>
      <c r="H269" s="447"/>
      <c r="I269" s="447">
        <v>3</v>
      </c>
      <c r="J269" s="535" t="s">
        <v>622</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35">
      <c r="A270" s="411"/>
      <c r="B270" s="420"/>
      <c r="C270" s="413">
        <f t="shared" si="119"/>
        <v>4</v>
      </c>
      <c r="D270" s="442"/>
      <c r="E270" s="500">
        <v>2</v>
      </c>
      <c r="F270" s="500"/>
      <c r="G270" s="442"/>
      <c r="H270" s="447"/>
      <c r="I270" s="447">
        <v>4</v>
      </c>
      <c r="J270" s="535" t="s">
        <v>623</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35">
      <c r="A271" s="411"/>
      <c r="B271" s="420"/>
      <c r="C271" s="413">
        <f t="shared" si="119"/>
        <v>4</v>
      </c>
      <c r="D271" s="442"/>
      <c r="E271" s="500">
        <v>2</v>
      </c>
      <c r="F271" s="500"/>
      <c r="G271" s="442"/>
      <c r="H271" s="447"/>
      <c r="I271" s="447">
        <v>5</v>
      </c>
      <c r="J271" s="535" t="s">
        <v>624</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35">
      <c r="A272" s="411"/>
      <c r="B272" s="420"/>
      <c r="C272" s="413">
        <f t="shared" si="119"/>
        <v>4</v>
      </c>
      <c r="D272" s="442"/>
      <c r="E272" s="500">
        <v>2</v>
      </c>
      <c r="F272" s="500"/>
      <c r="G272" s="442"/>
      <c r="H272" s="447"/>
      <c r="I272" s="447">
        <v>6</v>
      </c>
      <c r="J272" s="535" t="s">
        <v>625</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35">
      <c r="A273" s="411"/>
      <c r="B273" s="420"/>
      <c r="C273" s="413">
        <f t="shared" si="119"/>
        <v>4</v>
      </c>
      <c r="D273" s="442"/>
      <c r="E273" s="500">
        <v>2</v>
      </c>
      <c r="F273" s="500"/>
      <c r="G273" s="442"/>
      <c r="H273" s="447"/>
      <c r="I273" s="447">
        <v>7</v>
      </c>
      <c r="J273" s="813" t="s">
        <v>626</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35">
      <c r="A274" s="411"/>
      <c r="B274" s="420"/>
      <c r="C274" s="413">
        <f>INT($C$233)+2</f>
        <v>3</v>
      </c>
      <c r="D274" s="442"/>
      <c r="E274" s="500">
        <v>3</v>
      </c>
      <c r="F274" s="500"/>
      <c r="G274" s="442"/>
      <c r="H274" s="463" t="str">
        <f>H$254</f>
        <v>Spr</v>
      </c>
      <c r="I274" s="522">
        <v>0</v>
      </c>
      <c r="J274" s="814" t="s">
        <v>613</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35">
      <c r="A275" s="411"/>
      <c r="B275" s="420"/>
      <c r="C275" s="413">
        <f>INT($C$233)+3</f>
        <v>4</v>
      </c>
      <c r="D275" s="442"/>
      <c r="E275" s="500">
        <v>3</v>
      </c>
      <c r="F275" s="500"/>
      <c r="G275" s="442"/>
      <c r="H275" s="447"/>
      <c r="I275" s="522">
        <v>1</v>
      </c>
      <c r="J275" s="815" t="s">
        <v>614</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35">
      <c r="A276" s="411"/>
      <c r="B276" s="420"/>
      <c r="C276" s="413">
        <f t="shared" ref="C276:C281" si="126">INT($C$233+3)</f>
        <v>4</v>
      </c>
      <c r="D276" s="442"/>
      <c r="E276" s="500">
        <v>3</v>
      </c>
      <c r="F276" s="500"/>
      <c r="G276" s="442"/>
      <c r="H276" s="447"/>
      <c r="I276" s="522">
        <v>2</v>
      </c>
      <c r="J276" s="815" t="s">
        <v>621</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35">
      <c r="A277" s="411"/>
      <c r="B277" s="420"/>
      <c r="C277" s="413">
        <f t="shared" si="126"/>
        <v>4</v>
      </c>
      <c r="D277" s="442"/>
      <c r="E277" s="500">
        <v>3</v>
      </c>
      <c r="F277" s="500"/>
      <c r="G277" s="442"/>
      <c r="H277" s="447"/>
      <c r="I277" s="522">
        <v>3</v>
      </c>
      <c r="J277" s="815" t="s">
        <v>622</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35">
      <c r="A278" s="411"/>
      <c r="B278" s="420"/>
      <c r="C278" s="413">
        <f t="shared" si="126"/>
        <v>4</v>
      </c>
      <c r="D278" s="442"/>
      <c r="E278" s="500">
        <v>3</v>
      </c>
      <c r="F278" s="500"/>
      <c r="G278" s="442"/>
      <c r="H278" s="447"/>
      <c r="I278" s="522">
        <v>4</v>
      </c>
      <c r="J278" s="815" t="s">
        <v>623</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35">
      <c r="A279" s="411"/>
      <c r="B279" s="420"/>
      <c r="C279" s="413">
        <f t="shared" si="126"/>
        <v>4</v>
      </c>
      <c r="D279" s="442"/>
      <c r="E279" s="500">
        <v>3</v>
      </c>
      <c r="F279" s="500"/>
      <c r="G279" s="442"/>
      <c r="H279" s="447"/>
      <c r="I279" s="522">
        <v>5</v>
      </c>
      <c r="J279" s="815" t="s">
        <v>624</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35">
      <c r="A280" s="411"/>
      <c r="B280" s="420"/>
      <c r="C280" s="413">
        <f t="shared" si="126"/>
        <v>4</v>
      </c>
      <c r="D280" s="442"/>
      <c r="E280" s="500">
        <v>3</v>
      </c>
      <c r="F280" s="500"/>
      <c r="G280" s="442"/>
      <c r="H280" s="447"/>
      <c r="I280" s="522">
        <v>6</v>
      </c>
      <c r="J280" s="815" t="s">
        <v>625</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35">
      <c r="A281" s="411"/>
      <c r="B281" s="420"/>
      <c r="C281" s="413">
        <f t="shared" si="126"/>
        <v>4</v>
      </c>
      <c r="D281" s="442"/>
      <c r="E281" s="500">
        <v>3</v>
      </c>
      <c r="F281" s="500"/>
      <c r="G281" s="442"/>
      <c r="H281" s="447"/>
      <c r="I281" s="522">
        <v>7</v>
      </c>
      <c r="J281" s="815" t="s">
        <v>626</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15" hidden="1" customHeight="1" outlineLevel="2" x14ac:dyDescent="0.3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484</v>
      </c>
      <c r="AQ282" s="423"/>
      <c r="AR282" s="411"/>
      <c r="AS282" s="411"/>
      <c r="AT282" s="411"/>
    </row>
    <row r="283" spans="1:46" hidden="1" outlineLevel="2" x14ac:dyDescent="0.35">
      <c r="A283" s="411"/>
      <c r="B283" s="420"/>
      <c r="C283" s="413">
        <f>INT($C$233)+2</f>
        <v>3</v>
      </c>
      <c r="D283" s="442"/>
      <c r="E283" s="500" t="s">
        <v>605</v>
      </c>
      <c r="F283" s="500"/>
      <c r="G283" s="442"/>
      <c r="H283" s="516" t="s">
        <v>606</v>
      </c>
      <c r="I283" s="470" t="s">
        <v>607</v>
      </c>
      <c r="J283" s="470"/>
      <c r="K283" s="447"/>
      <c r="L283" s="447"/>
      <c r="M283" s="447"/>
      <c r="N283" s="470" t="s">
        <v>627</v>
      </c>
      <c r="O283" s="470"/>
      <c r="P283" s="470"/>
      <c r="Q283" s="470"/>
      <c r="R283" s="447" t="s">
        <v>628</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35">
      <c r="A284" s="411"/>
      <c r="B284" s="420"/>
      <c r="C284" s="413">
        <f>INT($C$233)+2</f>
        <v>3</v>
      </c>
      <c r="D284" s="442"/>
      <c r="E284" s="500">
        <v>1</v>
      </c>
      <c r="F284" s="500"/>
      <c r="G284" s="442"/>
      <c r="H284" s="463" t="str">
        <f>H$252</f>
        <v>Aut</v>
      </c>
      <c r="I284" s="447">
        <v>0</v>
      </c>
      <c r="J284" s="447" t="s">
        <v>629</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35">
      <c r="A285" s="411"/>
      <c r="B285" s="420"/>
      <c r="C285" s="413">
        <f>INT($C$233)+3</f>
        <v>4</v>
      </c>
      <c r="D285" s="442"/>
      <c r="E285" s="500">
        <v>1</v>
      </c>
      <c r="F285" s="500"/>
      <c r="G285" s="442"/>
      <c r="H285" s="447"/>
      <c r="I285" s="447">
        <v>1</v>
      </c>
      <c r="J285" s="447" t="s">
        <v>630</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35">
      <c r="A286" s="411"/>
      <c r="B286" s="420"/>
      <c r="C286" s="413">
        <f t="shared" ref="C286:C291" si="132">INT($C$233+3)</f>
        <v>4</v>
      </c>
      <c r="D286" s="442"/>
      <c r="E286" s="500">
        <v>1</v>
      </c>
      <c r="F286" s="500"/>
      <c r="G286" s="442"/>
      <c r="H286" s="447"/>
      <c r="I286" s="447">
        <v>2</v>
      </c>
      <c r="J286" s="447" t="s">
        <v>631</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35">
      <c r="A287" s="411"/>
      <c r="B287" s="420"/>
      <c r="C287" s="413">
        <f t="shared" si="132"/>
        <v>4</v>
      </c>
      <c r="D287" s="442"/>
      <c r="E287" s="500">
        <v>1</v>
      </c>
      <c r="F287" s="500"/>
      <c r="G287" s="442"/>
      <c r="H287" s="447"/>
      <c r="I287" s="447">
        <v>3</v>
      </c>
      <c r="J287" s="447" t="s">
        <v>616</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35">
      <c r="A288" s="411"/>
      <c r="B288" s="420"/>
      <c r="C288" s="413">
        <f t="shared" si="132"/>
        <v>4</v>
      </c>
      <c r="D288" s="442"/>
      <c r="E288" s="500">
        <v>1</v>
      </c>
      <c r="F288" s="500"/>
      <c r="G288" s="442"/>
      <c r="H288" s="447"/>
      <c r="I288" s="447">
        <v>4</v>
      </c>
      <c r="J288" s="447" t="s">
        <v>617</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35">
      <c r="A289" s="411"/>
      <c r="B289" s="420"/>
      <c r="C289" s="413">
        <f t="shared" si="132"/>
        <v>4</v>
      </c>
      <c r="D289" s="442"/>
      <c r="E289" s="500">
        <v>1</v>
      </c>
      <c r="F289" s="500"/>
      <c r="G289" s="442"/>
      <c r="H289" s="447"/>
      <c r="I289" s="447">
        <v>5</v>
      </c>
      <c r="J289" s="447" t="s">
        <v>618</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35">
      <c r="A290" s="411"/>
      <c r="B290" s="420"/>
      <c r="C290" s="413">
        <f t="shared" si="132"/>
        <v>4</v>
      </c>
      <c r="D290" s="442"/>
      <c r="E290" s="500">
        <v>1</v>
      </c>
      <c r="F290" s="500"/>
      <c r="G290" s="442"/>
      <c r="H290" s="447"/>
      <c r="I290" s="447">
        <v>6</v>
      </c>
      <c r="J290" s="447" t="s">
        <v>619</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35">
      <c r="A291" s="411"/>
      <c r="B291" s="420"/>
      <c r="C291" s="413">
        <f t="shared" si="132"/>
        <v>4</v>
      </c>
      <c r="D291" s="442"/>
      <c r="E291" s="500">
        <v>1</v>
      </c>
      <c r="F291" s="500"/>
      <c r="G291" s="442"/>
      <c r="H291" s="447"/>
      <c r="I291" s="447">
        <v>7</v>
      </c>
      <c r="J291" s="447" t="s">
        <v>620</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35">
      <c r="A292" s="411"/>
      <c r="B292" s="420"/>
      <c r="C292" s="413">
        <f>INT($C$233)+2</f>
        <v>3</v>
      </c>
      <c r="D292" s="442"/>
      <c r="E292" s="500">
        <v>2</v>
      </c>
      <c r="F292" s="500"/>
      <c r="G292" s="442"/>
      <c r="H292" s="463" t="str">
        <f>H$253</f>
        <v>Win</v>
      </c>
      <c r="I292" s="447">
        <v>0</v>
      </c>
      <c r="J292" s="447" t="s">
        <v>629</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35">
      <c r="A293" s="411"/>
      <c r="B293" s="420"/>
      <c r="C293" s="413">
        <f>INT($C$233)+3</f>
        <v>4</v>
      </c>
      <c r="D293" s="442"/>
      <c r="E293" s="500">
        <v>2</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35">
      <c r="A294" s="411"/>
      <c r="B294" s="420"/>
      <c r="C294" s="413">
        <f t="shared" ref="C294:C299" si="133">INT($C$233+3)</f>
        <v>4</v>
      </c>
      <c r="D294" s="442"/>
      <c r="E294" s="500">
        <v>2</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35">
      <c r="A295" s="411"/>
      <c r="B295" s="420"/>
      <c r="C295" s="413">
        <f t="shared" si="133"/>
        <v>4</v>
      </c>
      <c r="D295" s="442"/>
      <c r="E295" s="500">
        <v>2</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35">
      <c r="A296" s="411"/>
      <c r="B296" s="420"/>
      <c r="C296" s="413">
        <f t="shared" si="133"/>
        <v>4</v>
      </c>
      <c r="D296" s="442"/>
      <c r="E296" s="500">
        <v>2</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35">
      <c r="A297" s="411"/>
      <c r="B297" s="420"/>
      <c r="C297" s="413">
        <f t="shared" si="133"/>
        <v>4</v>
      </c>
      <c r="D297" s="442"/>
      <c r="E297" s="500">
        <v>2</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35">
      <c r="A298" s="411"/>
      <c r="B298" s="420"/>
      <c r="C298" s="413">
        <f t="shared" si="133"/>
        <v>4</v>
      </c>
      <c r="D298" s="442"/>
      <c r="E298" s="500">
        <v>2</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35">
      <c r="A299" s="411"/>
      <c r="B299" s="420"/>
      <c r="C299" s="413">
        <f t="shared" si="133"/>
        <v>4</v>
      </c>
      <c r="D299" s="442"/>
      <c r="E299" s="500">
        <v>2</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35">
      <c r="A300" s="411"/>
      <c r="B300" s="420"/>
      <c r="C300" s="413">
        <f>INT($C$233)+2</f>
        <v>3</v>
      </c>
      <c r="D300" s="442"/>
      <c r="E300" s="500">
        <v>3</v>
      </c>
      <c r="F300" s="500"/>
      <c r="G300" s="442"/>
      <c r="H300" s="463" t="str">
        <f>H$254</f>
        <v>Spr</v>
      </c>
      <c r="I300" s="447">
        <v>0</v>
      </c>
      <c r="J300" s="447" t="s">
        <v>629</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35">
      <c r="A301" s="411"/>
      <c r="B301" s="420"/>
      <c r="C301" s="413">
        <f>INT($C$233)+3</f>
        <v>4</v>
      </c>
      <c r="D301" s="442"/>
      <c r="E301" s="500">
        <v>3</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35">
      <c r="A302" s="411"/>
      <c r="B302" s="420"/>
      <c r="C302" s="413">
        <f t="shared" ref="C302:C307" si="134">INT($C$233+3)</f>
        <v>4</v>
      </c>
      <c r="D302" s="442"/>
      <c r="E302" s="500">
        <v>3</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35">
      <c r="A303" s="411"/>
      <c r="B303" s="420"/>
      <c r="C303" s="413">
        <f t="shared" si="134"/>
        <v>4</v>
      </c>
      <c r="D303" s="442"/>
      <c r="E303" s="500">
        <v>3</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35">
      <c r="A304" s="411"/>
      <c r="B304" s="420"/>
      <c r="C304" s="413">
        <f t="shared" si="134"/>
        <v>4</v>
      </c>
      <c r="D304" s="442"/>
      <c r="E304" s="500">
        <v>3</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35">
      <c r="A305" s="411"/>
      <c r="B305" s="420"/>
      <c r="C305" s="413">
        <f t="shared" si="134"/>
        <v>4</v>
      </c>
      <c r="D305" s="442"/>
      <c r="E305" s="500">
        <v>3</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35">
      <c r="A306" s="411"/>
      <c r="B306" s="420"/>
      <c r="C306" s="413">
        <f t="shared" si="134"/>
        <v>4</v>
      </c>
      <c r="D306" s="442"/>
      <c r="E306" s="500">
        <v>3</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35">
      <c r="A307" s="411"/>
      <c r="B307" s="420"/>
      <c r="C307" s="413">
        <f t="shared" si="134"/>
        <v>4</v>
      </c>
      <c r="D307" s="442"/>
      <c r="E307" s="500">
        <v>3</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15" hidden="1" customHeight="1" outlineLevel="2" x14ac:dyDescent="0.3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484</v>
      </c>
      <c r="AQ308" s="423"/>
      <c r="AR308" s="411"/>
      <c r="AS308" s="411"/>
      <c r="AT308" s="411"/>
    </row>
    <row r="309" spans="1:46" hidden="1" outlineLevel="2" x14ac:dyDescent="0.35">
      <c r="A309" s="411"/>
      <c r="B309" s="420"/>
      <c r="C309" s="413">
        <f>INT($C$233+3)</f>
        <v>4</v>
      </c>
      <c r="D309" s="442"/>
      <c r="E309" s="500"/>
      <c r="F309" s="500"/>
      <c r="G309" s="442"/>
      <c r="H309" s="516" t="s">
        <v>632</v>
      </c>
      <c r="I309" s="470" t="s">
        <v>633</v>
      </c>
      <c r="J309" s="469"/>
      <c r="K309" s="447"/>
      <c r="L309" s="447"/>
      <c r="M309" s="447"/>
      <c r="N309" s="447"/>
      <c r="O309" s="972" t="s">
        <v>634</v>
      </c>
      <c r="P309" s="973"/>
      <c r="Q309" s="973"/>
      <c r="R309" s="973"/>
      <c r="S309" s="973"/>
      <c r="T309" s="973"/>
      <c r="U309" s="973"/>
      <c r="V309" s="973"/>
      <c r="W309" s="973"/>
      <c r="X309" s="974"/>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3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5"/>
      <c r="P310" s="976"/>
      <c r="Q310" s="976"/>
      <c r="R310" s="976"/>
      <c r="S310" s="976"/>
      <c r="T310" s="976"/>
      <c r="U310" s="976"/>
      <c r="V310" s="976"/>
      <c r="W310" s="976"/>
      <c r="X310" s="97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35">
      <c r="A311" s="411"/>
      <c r="B311" s="420"/>
      <c r="C311" s="413">
        <f>INT($C$233+3)</f>
        <v>4</v>
      </c>
      <c r="D311" s="442"/>
      <c r="E311" s="500"/>
      <c r="F311" s="500"/>
      <c r="G311" s="442"/>
      <c r="H311" s="558" t="s">
        <v>635</v>
      </c>
      <c r="I311" s="447">
        <v>1</v>
      </c>
      <c r="J311" s="447" t="b">
        <f>COUNTA(K311:M311)&gt;0</f>
        <v>0</v>
      </c>
      <c r="K311" s="464"/>
      <c r="L311" s="464"/>
      <c r="M311" s="464"/>
      <c r="N311" s="447"/>
      <c r="O311" s="975"/>
      <c r="P311" s="976"/>
      <c r="Q311" s="976"/>
      <c r="R311" s="976"/>
      <c r="S311" s="976"/>
      <c r="T311" s="976"/>
      <c r="U311" s="976"/>
      <c r="V311" s="976"/>
      <c r="W311" s="976"/>
      <c r="X311" s="97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35">
      <c r="A312" s="411"/>
      <c r="B312" s="420"/>
      <c r="C312" s="413">
        <f>INT($C$233+3)</f>
        <v>4</v>
      </c>
      <c r="D312" s="442"/>
      <c r="E312" s="500"/>
      <c r="F312" s="500"/>
      <c r="G312" s="442"/>
      <c r="H312" s="463"/>
      <c r="I312" s="447">
        <v>2</v>
      </c>
      <c r="J312" s="447" t="b">
        <f>COUNTA(K312:M312)&gt;0</f>
        <v>0</v>
      </c>
      <c r="K312" s="464"/>
      <c r="L312" s="464"/>
      <c r="M312" s="464"/>
      <c r="N312" s="447"/>
      <c r="O312" s="978"/>
      <c r="P312" s="979"/>
      <c r="Q312" s="979"/>
      <c r="R312" s="979"/>
      <c r="S312" s="979"/>
      <c r="T312" s="979"/>
      <c r="U312" s="979"/>
      <c r="V312" s="979"/>
      <c r="W312" s="979"/>
      <c r="X312" s="980"/>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15" hidden="1" customHeight="1" outlineLevel="2" x14ac:dyDescent="0.3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484</v>
      </c>
      <c r="AQ313" s="423"/>
      <c r="AR313" s="411"/>
      <c r="AS313" s="411"/>
      <c r="AT313" s="411"/>
    </row>
    <row r="314" spans="1:46" hidden="1" outlineLevel="2" x14ac:dyDescent="0.35">
      <c r="A314" s="411"/>
      <c r="B314" s="420"/>
      <c r="C314" s="413">
        <f>INT($C$233+3)</f>
        <v>4</v>
      </c>
      <c r="D314" s="442"/>
      <c r="E314" s="500"/>
      <c r="F314" s="500"/>
      <c r="G314" s="442"/>
      <c r="H314" s="516" t="s">
        <v>606</v>
      </c>
      <c r="I314" s="447" t="s">
        <v>636</v>
      </c>
      <c r="J314" s="447"/>
      <c r="K314" s="447"/>
      <c r="L314" s="447"/>
      <c r="M314" s="447"/>
      <c r="N314" s="470" t="s">
        <v>637</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35">
      <c r="A315" s="411"/>
      <c r="B315" s="420"/>
      <c r="C315" s="413">
        <f>INT($C$233+3)</f>
        <v>4</v>
      </c>
      <c r="D315" s="442"/>
      <c r="E315" s="500"/>
      <c r="F315" s="500"/>
      <c r="G315" s="442"/>
      <c r="H315" s="463" t="str">
        <f>H$252</f>
        <v>Aut</v>
      </c>
      <c r="I315" s="481">
        <v>0.7</v>
      </c>
      <c r="J315" s="447"/>
      <c r="K315" s="447"/>
      <c r="L315" s="449" t="s">
        <v>638</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3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3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15" hidden="1" customHeight="1" outlineLevel="2" x14ac:dyDescent="0.3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484</v>
      </c>
      <c r="AQ318" s="423"/>
      <c r="AR318" s="411"/>
      <c r="AS318" s="411"/>
      <c r="AT318" s="411"/>
    </row>
    <row r="319" spans="1:46" hidden="1" outlineLevel="2" x14ac:dyDescent="0.35">
      <c r="A319" s="411"/>
      <c r="B319" s="420"/>
      <c r="C319" s="413">
        <f>INT($C$233+3)</f>
        <v>4</v>
      </c>
      <c r="D319" s="442"/>
      <c r="E319" s="500"/>
      <c r="F319" s="500"/>
      <c r="G319" s="442"/>
      <c r="H319" s="559" t="s">
        <v>639</v>
      </c>
      <c r="I319" s="463" t="s">
        <v>583</v>
      </c>
      <c r="J319" s="447"/>
      <c r="K319" s="449" t="s">
        <v>640</v>
      </c>
      <c r="L319" s="463">
        <f>COUNTA($H$320:$H$323)</f>
        <v>3</v>
      </c>
      <c r="M319" s="450">
        <v>-6</v>
      </c>
      <c r="N319" s="447"/>
      <c r="O319" s="447"/>
      <c r="P319" s="447"/>
      <c r="Q319" s="447"/>
      <c r="R319" s="470" t="s">
        <v>641</v>
      </c>
      <c r="S319" s="469"/>
      <c r="T319" s="469"/>
      <c r="U319" s="469"/>
      <c r="V319" s="447"/>
      <c r="W319" s="447" t="s">
        <v>642</v>
      </c>
      <c r="X319" s="447" t="s">
        <v>643</v>
      </c>
      <c r="Y319" s="447" t="s">
        <v>644</v>
      </c>
      <c r="Z319" s="447" t="s">
        <v>645</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35">
      <c r="A320" s="411"/>
      <c r="B320" s="420"/>
      <c r="C320" s="413">
        <f>INT($C$233+3)</f>
        <v>4</v>
      </c>
      <c r="D320" s="442"/>
      <c r="E320" s="500"/>
      <c r="F320" s="500"/>
      <c r="G320" s="442"/>
      <c r="H320" s="560" t="s">
        <v>646</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35">
      <c r="A321" s="411"/>
      <c r="B321" s="420"/>
      <c r="C321" s="413">
        <f>INT($C$233)+3</f>
        <v>4</v>
      </c>
      <c r="D321" s="442"/>
      <c r="E321" s="500"/>
      <c r="F321" s="500"/>
      <c r="G321" s="442"/>
      <c r="H321" s="561" t="s">
        <v>934</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35">
      <c r="A322" s="411"/>
      <c r="B322" s="420"/>
      <c r="C322" s="413">
        <f>INT($C$233)+3</f>
        <v>4</v>
      </c>
      <c r="D322" s="442"/>
      <c r="E322" s="500"/>
      <c r="F322" s="500"/>
      <c r="G322" s="442"/>
      <c r="H322" s="562" t="s">
        <v>935</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15" hidden="1" customHeight="1" outlineLevel="2" x14ac:dyDescent="0.3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484</v>
      </c>
      <c r="AQ323" s="423"/>
      <c r="AR323" s="411"/>
      <c r="AS323" s="411"/>
      <c r="AT323" s="411"/>
    </row>
    <row r="324" spans="1:46" outlineLevel="1" x14ac:dyDescent="0.35">
      <c r="A324" s="411"/>
      <c r="B324" s="420"/>
      <c r="C324" s="413">
        <f>INT($C$233)+1</f>
        <v>2</v>
      </c>
      <c r="D324" s="442"/>
      <c r="E324" s="500"/>
      <c r="F324" s="500"/>
      <c r="G324" s="442"/>
      <c r="H324" s="503" t="s">
        <v>647</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15" customHeight="1" outlineLevel="3" x14ac:dyDescent="0.35">
      <c r="A325" s="411"/>
      <c r="B325" s="420"/>
      <c r="C325" s="413">
        <f>INT($C$233)+3.005</f>
        <v>4.0049999999999999</v>
      </c>
      <c r="D325" s="442" t="s">
        <v>480</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35">
      <c r="A326" s="411"/>
      <c r="B326" s="420"/>
      <c r="C326" s="413">
        <f>INT($C$233+3)</f>
        <v>4</v>
      </c>
      <c r="D326" s="442"/>
      <c r="E326" s="500"/>
      <c r="F326" s="500"/>
      <c r="G326" s="442"/>
      <c r="H326" s="516"/>
      <c r="I326" s="470" t="s">
        <v>607</v>
      </c>
      <c r="J326" s="470"/>
      <c r="K326" s="447"/>
      <c r="L326" s="447"/>
      <c r="M326" s="447"/>
      <c r="N326" s="470" t="s">
        <v>648</v>
      </c>
      <c r="O326" s="470"/>
      <c r="P326" s="470"/>
      <c r="Q326" s="470"/>
      <c r="R326" s="447"/>
      <c r="S326" s="447"/>
      <c r="T326" s="447"/>
      <c r="U326" s="447"/>
      <c r="V326" s="447" t="s">
        <v>649</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35">
      <c r="A327" s="411"/>
      <c r="B327" s="420"/>
      <c r="C327" s="413">
        <f t="shared" ref="C327:C334" si="136">INT($C$233)+3</f>
        <v>4</v>
      </c>
      <c r="D327" s="442"/>
      <c r="E327" s="500"/>
      <c r="F327" s="500"/>
      <c r="G327" s="442"/>
      <c r="H327" s="447"/>
      <c r="I327" s="447">
        <v>0</v>
      </c>
      <c r="J327" s="447" t="s">
        <v>629</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35">
      <c r="A328" s="411"/>
      <c r="B328" s="420"/>
      <c r="C328" s="413">
        <f t="shared" si="136"/>
        <v>4</v>
      </c>
      <c r="D328" s="442"/>
      <c r="E328" s="500"/>
      <c r="F328" s="500"/>
      <c r="G328" s="442"/>
      <c r="H328" s="447"/>
      <c r="I328" s="447">
        <v>1</v>
      </c>
      <c r="J328" s="447" t="s">
        <v>630</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35">
      <c r="A329" s="411"/>
      <c r="B329" s="420"/>
      <c r="C329" s="413">
        <f t="shared" si="136"/>
        <v>4</v>
      </c>
      <c r="D329" s="442"/>
      <c r="E329" s="500"/>
      <c r="F329" s="500"/>
      <c r="G329" s="442"/>
      <c r="H329" s="447"/>
      <c r="I329" s="447">
        <v>2</v>
      </c>
      <c r="J329" s="447" t="s">
        <v>631</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35">
      <c r="A330" s="411"/>
      <c r="B330" s="420"/>
      <c r="C330" s="413">
        <f t="shared" si="136"/>
        <v>4</v>
      </c>
      <c r="D330" s="442"/>
      <c r="E330" s="500"/>
      <c r="F330" s="500"/>
      <c r="G330" s="442"/>
      <c r="H330" s="447"/>
      <c r="I330" s="447">
        <v>3</v>
      </c>
      <c r="J330" s="447" t="s">
        <v>616</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35">
      <c r="A331" s="411"/>
      <c r="B331" s="420"/>
      <c r="C331" s="413">
        <f t="shared" si="136"/>
        <v>4</v>
      </c>
      <c r="D331" s="442"/>
      <c r="E331" s="500"/>
      <c r="F331" s="500"/>
      <c r="G331" s="442"/>
      <c r="H331" s="447"/>
      <c r="I331" s="447">
        <v>4</v>
      </c>
      <c r="J331" s="447" t="s">
        <v>617</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35">
      <c r="A332" s="411"/>
      <c r="B332" s="420"/>
      <c r="C332" s="413">
        <f t="shared" si="136"/>
        <v>4</v>
      </c>
      <c r="D332" s="442"/>
      <c r="E332" s="500"/>
      <c r="F332" s="500"/>
      <c r="G332" s="442"/>
      <c r="H332" s="447"/>
      <c r="I332" s="447">
        <v>5</v>
      </c>
      <c r="J332" s="447" t="s">
        <v>618</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35">
      <c r="A333" s="411"/>
      <c r="B333" s="420"/>
      <c r="C333" s="413">
        <f t="shared" si="136"/>
        <v>4</v>
      </c>
      <c r="D333" s="442"/>
      <c r="E333" s="500"/>
      <c r="F333" s="500"/>
      <c r="G333" s="442"/>
      <c r="H333" s="447"/>
      <c r="I333" s="447">
        <v>6</v>
      </c>
      <c r="J333" s="447" t="s">
        <v>619</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35">
      <c r="A334" s="411"/>
      <c r="B334" s="420"/>
      <c r="C334" s="413">
        <f t="shared" si="136"/>
        <v>4</v>
      </c>
      <c r="D334" s="442"/>
      <c r="E334" s="500"/>
      <c r="F334" s="500"/>
      <c r="G334" s="442"/>
      <c r="H334" s="447"/>
      <c r="I334" s="447">
        <v>7</v>
      </c>
      <c r="J334" s="447" t="s">
        <v>620</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15" customHeight="1" outlineLevel="2" x14ac:dyDescent="0.3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484</v>
      </c>
      <c r="AQ335" s="423"/>
      <c r="AR335" s="411"/>
      <c r="AS335" s="411"/>
      <c r="AT335" s="411"/>
    </row>
    <row r="336" spans="1:46" outlineLevel="2" x14ac:dyDescent="0.35">
      <c r="A336" s="411"/>
      <c r="B336" s="420"/>
      <c r="C336" s="413">
        <f>INT($C$233+3)</f>
        <v>4</v>
      </c>
      <c r="D336" s="442"/>
      <c r="E336" s="500"/>
      <c r="F336" s="500"/>
      <c r="G336" s="442"/>
      <c r="H336" s="516"/>
      <c r="I336" s="470" t="s">
        <v>607</v>
      </c>
      <c r="J336" s="470"/>
      <c r="K336" s="447"/>
      <c r="L336" s="447"/>
      <c r="M336" s="447"/>
      <c r="N336" s="470" t="s">
        <v>939</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35">
      <c r="A337" s="411"/>
      <c r="B337" s="420"/>
      <c r="C337" s="413">
        <f t="shared" ref="C337:C344" si="138">INT($C$233)+3</f>
        <v>4</v>
      </c>
      <c r="D337" s="442"/>
      <c r="E337" s="500"/>
      <c r="F337" s="500"/>
      <c r="G337" s="442"/>
      <c r="H337" s="447"/>
      <c r="I337" s="447">
        <v>0</v>
      </c>
      <c r="J337" s="447" t="s">
        <v>629</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35">
      <c r="A338" s="411"/>
      <c r="B338" s="420"/>
      <c r="C338" s="413">
        <f t="shared" si="138"/>
        <v>4</v>
      </c>
      <c r="D338" s="442"/>
      <c r="E338" s="500"/>
      <c r="F338" s="500"/>
      <c r="G338" s="442"/>
      <c r="H338" s="447"/>
      <c r="I338" s="447">
        <v>1</v>
      </c>
      <c r="J338" s="447" t="s">
        <v>630</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35">
      <c r="A339" s="411"/>
      <c r="B339" s="420"/>
      <c r="C339" s="413">
        <f t="shared" si="138"/>
        <v>4</v>
      </c>
      <c r="D339" s="442"/>
      <c r="E339" s="500"/>
      <c r="F339" s="500"/>
      <c r="G339" s="442"/>
      <c r="H339" s="447"/>
      <c r="I339" s="447">
        <v>2</v>
      </c>
      <c r="J339" s="447" t="s">
        <v>631</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35">
      <c r="A340" s="411"/>
      <c r="B340" s="420"/>
      <c r="C340" s="413">
        <f t="shared" si="138"/>
        <v>4</v>
      </c>
      <c r="D340" s="442"/>
      <c r="E340" s="500"/>
      <c r="F340" s="500"/>
      <c r="G340" s="442"/>
      <c r="H340" s="447"/>
      <c r="I340" s="447">
        <v>3</v>
      </c>
      <c r="J340" s="447" t="s">
        <v>616</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35">
      <c r="A341" s="411"/>
      <c r="B341" s="420"/>
      <c r="C341" s="413">
        <f t="shared" si="138"/>
        <v>4</v>
      </c>
      <c r="D341" s="442"/>
      <c r="E341" s="500"/>
      <c r="F341" s="500"/>
      <c r="G341" s="442"/>
      <c r="H341" s="447"/>
      <c r="I341" s="447">
        <v>4</v>
      </c>
      <c r="J341" s="447" t="s">
        <v>617</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35">
      <c r="A342" s="411"/>
      <c r="B342" s="420"/>
      <c r="C342" s="413">
        <f t="shared" si="138"/>
        <v>4</v>
      </c>
      <c r="D342" s="442"/>
      <c r="E342" s="500"/>
      <c r="F342" s="500"/>
      <c r="G342" s="442"/>
      <c r="H342" s="447"/>
      <c r="I342" s="447">
        <v>5</v>
      </c>
      <c r="J342" s="447" t="s">
        <v>618</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35">
      <c r="A343" s="411"/>
      <c r="B343" s="420"/>
      <c r="C343" s="413">
        <f t="shared" si="138"/>
        <v>4</v>
      </c>
      <c r="D343" s="442"/>
      <c r="E343" s="500"/>
      <c r="F343" s="500"/>
      <c r="G343" s="442"/>
      <c r="H343" s="447"/>
      <c r="I343" s="447">
        <v>6</v>
      </c>
      <c r="J343" s="447" t="s">
        <v>619</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35">
      <c r="A344" s="411"/>
      <c r="B344" s="420"/>
      <c r="C344" s="413">
        <f t="shared" si="138"/>
        <v>4</v>
      </c>
      <c r="D344" s="442"/>
      <c r="E344" s="500"/>
      <c r="F344" s="500"/>
      <c r="G344" s="442"/>
      <c r="H344" s="447"/>
      <c r="I344" s="447">
        <v>7</v>
      </c>
      <c r="J344" s="447" t="s">
        <v>620</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15" customHeight="1" outlineLevel="2" x14ac:dyDescent="0.3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484</v>
      </c>
      <c r="AQ345" s="423"/>
      <c r="AR345" s="411"/>
      <c r="AS345" s="411"/>
      <c r="AT345" s="411"/>
    </row>
    <row r="346" spans="1:46" outlineLevel="2" x14ac:dyDescent="0.35">
      <c r="A346" s="411"/>
      <c r="B346" s="420"/>
      <c r="C346" s="413">
        <f>INT($C$233+3)</f>
        <v>4</v>
      </c>
      <c r="D346" s="442"/>
      <c r="E346" s="500"/>
      <c r="F346" s="500"/>
      <c r="G346" s="442"/>
      <c r="H346" s="516"/>
      <c r="I346" s="470" t="s">
        <v>607</v>
      </c>
      <c r="J346" s="470"/>
      <c r="K346" s="447"/>
      <c r="L346" s="447"/>
      <c r="M346" s="447"/>
      <c r="N346" s="470" t="s">
        <v>650</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35">
      <c r="A347" s="411"/>
      <c r="B347" s="420"/>
      <c r="C347" s="413">
        <f t="shared" ref="C347:C354" si="139">INT($C$233)+3</f>
        <v>4</v>
      </c>
      <c r="D347" s="442"/>
      <c r="E347" s="500"/>
      <c r="F347" s="500"/>
      <c r="G347" s="442"/>
      <c r="H347" s="447"/>
      <c r="I347" s="447">
        <v>0</v>
      </c>
      <c r="J347" s="447" t="s">
        <v>629</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35">
      <c r="A348" s="411"/>
      <c r="B348" s="420"/>
      <c r="C348" s="413">
        <f t="shared" si="139"/>
        <v>4</v>
      </c>
      <c r="D348" s="442"/>
      <c r="E348" s="500"/>
      <c r="F348" s="500"/>
      <c r="G348" s="442"/>
      <c r="H348" s="447"/>
      <c r="I348" s="447">
        <v>1</v>
      </c>
      <c r="J348" s="447" t="s">
        <v>630</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35">
      <c r="A349" s="411"/>
      <c r="B349" s="420"/>
      <c r="C349" s="413">
        <f t="shared" si="139"/>
        <v>4</v>
      </c>
      <c r="D349" s="442"/>
      <c r="E349" s="500"/>
      <c r="F349" s="500"/>
      <c r="G349" s="442"/>
      <c r="H349" s="447"/>
      <c r="I349" s="447">
        <v>2</v>
      </c>
      <c r="J349" s="447" t="s">
        <v>631</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35">
      <c r="A350" s="411"/>
      <c r="B350" s="420"/>
      <c r="C350" s="413">
        <f t="shared" si="139"/>
        <v>4</v>
      </c>
      <c r="D350" s="442"/>
      <c r="E350" s="500"/>
      <c r="F350" s="500"/>
      <c r="G350" s="442"/>
      <c r="H350" s="447"/>
      <c r="I350" s="447">
        <v>3</v>
      </c>
      <c r="J350" s="447" t="s">
        <v>616</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35">
      <c r="A351" s="411"/>
      <c r="B351" s="420"/>
      <c r="C351" s="413">
        <f t="shared" si="139"/>
        <v>4</v>
      </c>
      <c r="D351" s="442"/>
      <c r="E351" s="500"/>
      <c r="F351" s="500"/>
      <c r="G351" s="442"/>
      <c r="H351" s="447"/>
      <c r="I351" s="447">
        <v>4</v>
      </c>
      <c r="J351" s="447" t="s">
        <v>617</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35">
      <c r="A352" s="411"/>
      <c r="B352" s="420"/>
      <c r="C352" s="413">
        <f t="shared" si="139"/>
        <v>4</v>
      </c>
      <c r="D352" s="442"/>
      <c r="E352" s="500"/>
      <c r="F352" s="500"/>
      <c r="G352" s="442"/>
      <c r="H352" s="447"/>
      <c r="I352" s="447">
        <v>5</v>
      </c>
      <c r="J352" s="447" t="s">
        <v>618</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35">
      <c r="A353" s="411"/>
      <c r="B353" s="420"/>
      <c r="C353" s="413">
        <f t="shared" si="139"/>
        <v>4</v>
      </c>
      <c r="D353" s="442"/>
      <c r="E353" s="500"/>
      <c r="F353" s="500"/>
      <c r="G353" s="442"/>
      <c r="H353" s="447"/>
      <c r="I353" s="447">
        <v>6</v>
      </c>
      <c r="J353" s="447" t="s">
        <v>619</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35">
      <c r="A354" s="411"/>
      <c r="B354" s="420"/>
      <c r="C354" s="413">
        <f t="shared" si="139"/>
        <v>4</v>
      </c>
      <c r="D354" s="442"/>
      <c r="E354" s="500"/>
      <c r="F354" s="500"/>
      <c r="G354" s="442"/>
      <c r="H354" s="447"/>
      <c r="I354" s="447">
        <v>7</v>
      </c>
      <c r="J354" s="447" t="s">
        <v>620</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15" customHeight="1" outlineLevel="2" x14ac:dyDescent="0.3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484</v>
      </c>
      <c r="AQ355" s="423"/>
      <c r="AR355" s="411"/>
      <c r="AS355" s="411"/>
      <c r="AT355" s="411"/>
    </row>
    <row r="356" spans="1:46" outlineLevel="2" x14ac:dyDescent="0.35">
      <c r="A356" s="411"/>
      <c r="B356" s="420"/>
      <c r="C356" s="413">
        <f t="shared" ref="C356:C361" si="140">INT($C$233)+3</f>
        <v>4</v>
      </c>
      <c r="D356" s="442"/>
      <c r="E356" s="500"/>
      <c r="F356" s="500"/>
      <c r="G356" s="442"/>
      <c r="H356" s="447" t="s">
        <v>651</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35">
      <c r="A357" s="411"/>
      <c r="B357" s="420"/>
      <c r="C357" s="413">
        <f t="shared" si="140"/>
        <v>4</v>
      </c>
      <c r="D357" s="442"/>
      <c r="E357" s="500"/>
      <c r="F357" s="500"/>
      <c r="G357" s="442"/>
      <c r="H357" s="447" t="s">
        <v>652</v>
      </c>
      <c r="I357" s="447">
        <v>55</v>
      </c>
      <c r="J357" s="447" t="s">
        <v>653</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35">
      <c r="A358" s="411"/>
      <c r="B358" s="420"/>
      <c r="C358" s="413">
        <f t="shared" si="140"/>
        <v>4</v>
      </c>
      <c r="D358" s="442"/>
      <c r="E358" s="500"/>
      <c r="F358" s="500"/>
      <c r="G358" s="442"/>
      <c r="H358" s="447" t="s">
        <v>654</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35">
      <c r="A359" s="411"/>
      <c r="B359" s="420"/>
      <c r="C359" s="413">
        <f t="shared" si="140"/>
        <v>4</v>
      </c>
      <c r="D359" s="442"/>
      <c r="E359" s="500"/>
      <c r="F359" s="500"/>
      <c r="G359" s="442"/>
      <c r="H359" s="447" t="s">
        <v>655</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35">
      <c r="A360" s="411"/>
      <c r="B360" s="420"/>
      <c r="C360" s="413">
        <f t="shared" si="140"/>
        <v>4</v>
      </c>
      <c r="D360" s="442"/>
      <c r="E360" s="500"/>
      <c r="F360" s="500"/>
      <c r="G360" s="442"/>
      <c r="H360" s="447" t="s">
        <v>656</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35">
      <c r="A361" s="411"/>
      <c r="B361" s="420"/>
      <c r="C361" s="413">
        <f t="shared" si="140"/>
        <v>4</v>
      </c>
      <c r="D361" s="442"/>
      <c r="E361" s="500"/>
      <c r="F361" s="500"/>
      <c r="G361" s="442"/>
      <c r="H361" s="447" t="s">
        <v>657</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3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35">
      <c r="A363" s="411"/>
      <c r="B363" s="420"/>
      <c r="C363" s="413">
        <v>4</v>
      </c>
      <c r="D363" s="442"/>
      <c r="E363" s="500"/>
      <c r="F363" s="500"/>
      <c r="G363" s="442"/>
      <c r="H363" s="447" t="s">
        <v>658</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35">
      <c r="A364" s="411"/>
      <c r="B364" s="420"/>
      <c r="C364" s="413">
        <v>4</v>
      </c>
      <c r="D364" s="442"/>
      <c r="E364" s="500"/>
      <c r="F364" s="500"/>
      <c r="G364" s="442"/>
      <c r="H364" s="563" t="s">
        <v>659</v>
      </c>
      <c r="I364" s="481">
        <v>1</v>
      </c>
      <c r="J364" s="447"/>
      <c r="K364" s="981" t="s">
        <v>660</v>
      </c>
      <c r="L364" s="982"/>
      <c r="M364" s="983"/>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35">
      <c r="A365" s="411"/>
      <c r="B365" s="420"/>
      <c r="C365" s="413">
        <f t="shared" ref="C365:C379" si="141">INT($C$233)+3</f>
        <v>4</v>
      </c>
      <c r="D365" s="442"/>
      <c r="E365" s="500"/>
      <c r="F365" s="500"/>
      <c r="G365" s="442"/>
      <c r="H365" s="563" t="s">
        <v>661</v>
      </c>
      <c r="I365" s="481">
        <v>1</v>
      </c>
      <c r="J365" s="447"/>
      <c r="K365" s="984"/>
      <c r="L365" s="985"/>
      <c r="M365" s="986"/>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35">
      <c r="A366" s="411"/>
      <c r="B366" s="420"/>
      <c r="C366" s="413">
        <f t="shared" si="141"/>
        <v>4</v>
      </c>
      <c r="D366" s="442"/>
      <c r="E366" s="500"/>
      <c r="F366" s="500"/>
      <c r="G366" s="442"/>
      <c r="H366" s="447" t="s">
        <v>1054</v>
      </c>
      <c r="I366" s="564" t="b">
        <v>0</v>
      </c>
      <c r="J366" s="447" t="s">
        <v>663</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35">
      <c r="A367" s="411"/>
      <c r="B367" s="420"/>
      <c r="C367" s="413">
        <f t="shared" si="141"/>
        <v>4</v>
      </c>
      <c r="D367" s="442"/>
      <c r="E367" s="500"/>
      <c r="F367" s="500"/>
      <c r="G367" s="442"/>
      <c r="H367" s="449" t="s">
        <v>630</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35">
      <c r="A368" s="411"/>
      <c r="B368" s="420"/>
      <c r="C368" s="413">
        <f t="shared" si="141"/>
        <v>4</v>
      </c>
      <c r="D368" s="442"/>
      <c r="E368" s="500"/>
      <c r="F368" s="500"/>
      <c r="G368" s="442"/>
      <c r="H368" s="449" t="s">
        <v>631</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35">
      <c r="A369" s="411"/>
      <c r="B369" s="420"/>
      <c r="C369" s="413">
        <f t="shared" si="141"/>
        <v>4</v>
      </c>
      <c r="D369" s="442"/>
      <c r="E369" s="500"/>
      <c r="F369" s="500"/>
      <c r="G369" s="442"/>
      <c r="H369" s="449" t="s">
        <v>616</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35">
      <c r="A370" s="411"/>
      <c r="B370" s="420"/>
      <c r="C370" s="413">
        <f t="shared" si="141"/>
        <v>4</v>
      </c>
      <c r="D370" s="442"/>
      <c r="E370" s="500"/>
      <c r="F370" s="500"/>
      <c r="G370" s="442"/>
      <c r="H370" s="449" t="s">
        <v>617</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35">
      <c r="A371" s="411"/>
      <c r="B371" s="420"/>
      <c r="C371" s="413">
        <f t="shared" si="141"/>
        <v>4</v>
      </c>
      <c r="D371" s="442"/>
      <c r="E371" s="500"/>
      <c r="F371" s="500"/>
      <c r="G371" s="442"/>
      <c r="H371" s="449" t="s">
        <v>618</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35">
      <c r="A372" s="411"/>
      <c r="B372" s="420"/>
      <c r="C372" s="413">
        <f t="shared" si="141"/>
        <v>4</v>
      </c>
      <c r="D372" s="442"/>
      <c r="E372" s="500"/>
      <c r="F372" s="500"/>
      <c r="G372" s="442"/>
      <c r="H372" s="449" t="s">
        <v>619</v>
      </c>
      <c r="I372" s="564" t="b">
        <v>0</v>
      </c>
      <c r="J372" s="447"/>
      <c r="K372" s="447"/>
      <c r="L372" s="447"/>
      <c r="M372" s="447"/>
      <c r="N372" s="522"/>
      <c r="O372" s="890"/>
      <c r="P372" s="999" t="s">
        <v>1055</v>
      </c>
      <c r="Q372" s="999"/>
      <c r="R372" s="999"/>
      <c r="S372" s="999"/>
      <c r="T372" s="999"/>
      <c r="U372" s="999"/>
      <c r="V372" s="999"/>
      <c r="W372" s="999"/>
      <c r="X372" s="999"/>
      <c r="Y372" s="999"/>
      <c r="Z372" s="1000"/>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35">
      <c r="A373" s="411"/>
      <c r="B373" s="420"/>
      <c r="C373" s="413">
        <f t="shared" si="141"/>
        <v>4</v>
      </c>
      <c r="D373" s="442"/>
      <c r="E373" s="500"/>
      <c r="F373" s="500"/>
      <c r="G373" s="442"/>
      <c r="H373" s="449" t="s">
        <v>620</v>
      </c>
      <c r="I373" s="564" t="b">
        <v>0</v>
      </c>
      <c r="J373" s="447"/>
      <c r="K373" s="447"/>
      <c r="L373" s="447"/>
      <c r="M373" s="447"/>
      <c r="N373" s="522"/>
      <c r="O373" s="890"/>
      <c r="P373" s="1001"/>
      <c r="Q373" s="1001"/>
      <c r="R373" s="1001"/>
      <c r="S373" s="1001"/>
      <c r="T373" s="1001"/>
      <c r="U373" s="1001"/>
      <c r="V373" s="1001"/>
      <c r="W373" s="1001"/>
      <c r="X373" s="1001"/>
      <c r="Y373" s="1001"/>
      <c r="Z373" s="1002"/>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35">
      <c r="A374" s="411"/>
      <c r="B374" s="420"/>
      <c r="C374" s="413">
        <f t="shared" si="141"/>
        <v>4</v>
      </c>
      <c r="D374" s="442"/>
      <c r="E374" s="500"/>
      <c r="F374" s="500"/>
      <c r="G374" s="442"/>
      <c r="H374" s="520" t="s">
        <v>664</v>
      </c>
      <c r="I374" s="464" t="b">
        <v>0</v>
      </c>
      <c r="J374" s="520" t="s">
        <v>665</v>
      </c>
      <c r="K374" s="520"/>
      <c r="L374" s="520"/>
      <c r="M374" s="520"/>
      <c r="N374" s="764"/>
      <c r="O374" s="891"/>
      <c r="P374" s="1001"/>
      <c r="Q374" s="1001"/>
      <c r="R374" s="1001"/>
      <c r="S374" s="1001"/>
      <c r="T374" s="1001"/>
      <c r="U374" s="1001"/>
      <c r="V374" s="1001"/>
      <c r="W374" s="1001"/>
      <c r="X374" s="1001"/>
      <c r="Y374" s="1001"/>
      <c r="Z374" s="1002"/>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35">
      <c r="A375" s="411"/>
      <c r="B375" s="420"/>
      <c r="C375" s="413">
        <f t="shared" si="141"/>
        <v>4</v>
      </c>
      <c r="D375" s="442"/>
      <c r="E375" s="500"/>
      <c r="F375" s="500"/>
      <c r="G375" s="442"/>
      <c r="H375" s="614" t="s">
        <v>662</v>
      </c>
      <c r="I375" s="614"/>
      <c r="J375" s="614"/>
      <c r="K375" s="614"/>
      <c r="L375" s="614"/>
      <c r="M375" s="614"/>
      <c r="N375" s="614"/>
      <c r="O375" s="889"/>
      <c r="P375" s="1001"/>
      <c r="Q375" s="1001"/>
      <c r="R375" s="1001"/>
      <c r="S375" s="1001"/>
      <c r="T375" s="1001"/>
      <c r="U375" s="1001"/>
      <c r="V375" s="1001"/>
      <c r="W375" s="1001"/>
      <c r="X375" s="1001"/>
      <c r="Y375" s="1001"/>
      <c r="Z375" s="1002"/>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35">
      <c r="A376" s="411"/>
      <c r="B376" s="420"/>
      <c r="C376" s="413">
        <f t="shared" si="141"/>
        <v>4</v>
      </c>
      <c r="D376" s="442"/>
      <c r="E376" s="500"/>
      <c r="F376" s="500"/>
      <c r="G376" s="442"/>
      <c r="H376" s="522"/>
      <c r="I376" s="565"/>
      <c r="J376" s="565"/>
      <c r="K376" s="566" t="s">
        <v>666</v>
      </c>
      <c r="L376" s="469"/>
      <c r="M376" s="469"/>
      <c r="N376" s="567"/>
      <c r="O376" s="887"/>
      <c r="P376" s="1001"/>
      <c r="Q376" s="1001"/>
      <c r="R376" s="1001"/>
      <c r="S376" s="1001"/>
      <c r="T376" s="1001"/>
      <c r="U376" s="1001"/>
      <c r="V376" s="1001"/>
      <c r="W376" s="1001"/>
      <c r="X376" s="1001"/>
      <c r="Y376" s="1001"/>
      <c r="Z376" s="1002"/>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35">
      <c r="A377" s="411"/>
      <c r="B377" s="420"/>
      <c r="C377" s="413">
        <f t="shared" si="141"/>
        <v>4</v>
      </c>
      <c r="D377" s="442"/>
      <c r="E377" s="500"/>
      <c r="F377" s="500"/>
      <c r="G377" s="442"/>
      <c r="H377" s="522"/>
      <c r="I377" s="568" t="s">
        <v>639</v>
      </c>
      <c r="J377" s="568" t="s">
        <v>667</v>
      </c>
      <c r="K377" s="569" t="s">
        <v>668</v>
      </c>
      <c r="L377" s="463" t="s">
        <v>669</v>
      </c>
      <c r="M377" s="463" t="s">
        <v>670</v>
      </c>
      <c r="N377" s="570" t="s">
        <v>639</v>
      </c>
      <c r="O377" s="888"/>
      <c r="P377" s="1001"/>
      <c r="Q377" s="1001"/>
      <c r="R377" s="1001"/>
      <c r="S377" s="1001"/>
      <c r="T377" s="1001"/>
      <c r="U377" s="1001"/>
      <c r="V377" s="1001"/>
      <c r="W377" s="1001"/>
      <c r="X377" s="1001"/>
      <c r="Y377" s="1001"/>
      <c r="Z377" s="1002"/>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35">
      <c r="A378" s="411"/>
      <c r="B378" s="420"/>
      <c r="C378" s="413">
        <f t="shared" si="141"/>
        <v>4</v>
      </c>
      <c r="D378" s="442"/>
      <c r="E378" s="500"/>
      <c r="F378" s="500"/>
      <c r="G378" s="442"/>
      <c r="H378" s="571" t="s">
        <v>516</v>
      </c>
      <c r="I378" s="564" t="b">
        <v>1</v>
      </c>
      <c r="J378" s="564" t="b">
        <v>1</v>
      </c>
      <c r="K378" s="569" t="b">
        <v>0</v>
      </c>
      <c r="L378" s="464" t="b">
        <v>1</v>
      </c>
      <c r="M378" s="464" t="b">
        <v>1</v>
      </c>
      <c r="N378" s="572" t="b">
        <v>1</v>
      </c>
      <c r="O378" s="888"/>
      <c r="P378" s="1001"/>
      <c r="Q378" s="1001"/>
      <c r="R378" s="1001"/>
      <c r="S378" s="1001"/>
      <c r="T378" s="1001"/>
      <c r="U378" s="1001"/>
      <c r="V378" s="1001"/>
      <c r="W378" s="1001"/>
      <c r="X378" s="1001"/>
      <c r="Y378" s="1001"/>
      <c r="Z378" s="1002"/>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35">
      <c r="A379" s="411"/>
      <c r="B379" s="420"/>
      <c r="C379" s="413">
        <f t="shared" si="141"/>
        <v>4</v>
      </c>
      <c r="D379" s="442"/>
      <c r="E379" s="500"/>
      <c r="F379" s="500"/>
      <c r="G379" s="442"/>
      <c r="H379" s="571" t="s">
        <v>518</v>
      </c>
      <c r="I379" s="564" t="b">
        <v>1</v>
      </c>
      <c r="J379" s="564" t="b">
        <v>1</v>
      </c>
      <c r="K379" s="569" t="b">
        <v>0</v>
      </c>
      <c r="L379" s="464" t="b">
        <v>1</v>
      </c>
      <c r="M379" s="464" t="b">
        <v>1</v>
      </c>
      <c r="N379" s="572" t="b">
        <v>1</v>
      </c>
      <c r="O379" s="888"/>
      <c r="P379" s="1003"/>
      <c r="Q379" s="1003"/>
      <c r="R379" s="1003"/>
      <c r="S379" s="1003"/>
      <c r="T379" s="1003"/>
      <c r="U379" s="1003"/>
      <c r="V379" s="1003"/>
      <c r="W379" s="1003"/>
      <c r="X379" s="1003"/>
      <c r="Y379" s="1003"/>
      <c r="Z379" s="1004"/>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15" customHeight="1" outlineLevel="2" x14ac:dyDescent="0.3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484</v>
      </c>
      <c r="AQ380" s="423"/>
      <c r="AR380" s="411"/>
      <c r="AS380" s="411"/>
      <c r="AT380" s="411"/>
    </row>
    <row r="381" spans="1:46" outlineLevel="1" collapsed="1" x14ac:dyDescent="0.35">
      <c r="A381" s="411"/>
      <c r="B381" s="420"/>
      <c r="C381" s="413">
        <f>INT($C$233)+1</f>
        <v>2</v>
      </c>
      <c r="D381" s="442"/>
      <c r="E381" s="500"/>
      <c r="F381" s="500"/>
      <c r="G381" s="442"/>
      <c r="H381" s="503" t="s">
        <v>1030</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15" hidden="1" customHeight="1" outlineLevel="3" x14ac:dyDescent="0.35">
      <c r="A382" s="411"/>
      <c r="B382" s="420"/>
      <c r="C382" s="413">
        <f>INT($C$233)+3.005</f>
        <v>4.0049999999999999</v>
      </c>
      <c r="D382" s="442" t="s">
        <v>480</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35">
      <c r="A383" s="411"/>
      <c r="B383" s="420"/>
      <c r="C383" s="413">
        <f>INT($C$233)+2</f>
        <v>3</v>
      </c>
      <c r="D383" s="442"/>
      <c r="E383" s="500"/>
      <c r="F383" s="500"/>
      <c r="G383" s="442"/>
      <c r="H383" s="516" t="s">
        <v>672</v>
      </c>
      <c r="I383" s="470" t="s">
        <v>673</v>
      </c>
      <c r="J383" s="573"/>
      <c r="K383" s="470" t="s">
        <v>922</v>
      </c>
      <c r="L383" s="470"/>
      <c r="M383" s="470"/>
      <c r="N383" s="470" t="s">
        <v>923</v>
      </c>
      <c r="O383" s="470"/>
      <c r="P383" s="470"/>
      <c r="Q383" s="470"/>
      <c r="R383" s="470" t="s">
        <v>924</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3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925</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3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3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3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3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3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3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3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3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3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3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15" hidden="1" customHeight="1" outlineLevel="2" x14ac:dyDescent="0.3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484</v>
      </c>
      <c r="AQ395" s="423"/>
      <c r="AR395" s="411"/>
      <c r="AS395" s="411"/>
      <c r="AT395" s="411"/>
    </row>
    <row r="396" spans="1:46" outlineLevel="1" x14ac:dyDescent="0.35">
      <c r="A396" s="411"/>
      <c r="B396" s="420"/>
      <c r="C396" s="413">
        <f>INT($C$233)+1</f>
        <v>2</v>
      </c>
      <c r="D396" s="442"/>
      <c r="E396" s="500"/>
      <c r="F396" s="500"/>
      <c r="G396" s="442"/>
      <c r="H396" s="503" t="s">
        <v>671</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15" customHeight="1" outlineLevel="3" x14ac:dyDescent="0.35">
      <c r="A397" s="411"/>
      <c r="B397" s="420"/>
      <c r="C397" s="413">
        <f>INT($C$233)+3.005</f>
        <v>4.0049999999999999</v>
      </c>
      <c r="D397" s="442" t="s">
        <v>480</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35">
      <c r="A398" s="411"/>
      <c r="B398" s="420"/>
      <c r="C398" s="413">
        <f>INT($C$233)+2</f>
        <v>3</v>
      </c>
      <c r="D398" s="442"/>
      <c r="E398" s="500"/>
      <c r="F398" s="500"/>
      <c r="G398" s="442"/>
      <c r="H398" s="516" t="s">
        <v>672</v>
      </c>
      <c r="I398" s="470" t="s">
        <v>674</v>
      </c>
      <c r="J398" s="573"/>
      <c r="K398" s="574">
        <f>COUNTA($H399:$H$429)</f>
        <v>30</v>
      </c>
      <c r="L398" s="574">
        <f>COUNTA($I$399:$I$429)/K398</f>
        <v>1</v>
      </c>
      <c r="M398" s="450">
        <v>-9</v>
      </c>
      <c r="N398" s="470" t="s">
        <v>675</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35">
      <c r="A399" s="411"/>
      <c r="B399" s="420"/>
      <c r="C399" s="413">
        <f t="shared" ref="C399:C419" si="147">INT($C$233)+3</f>
        <v>4</v>
      </c>
      <c r="D399" s="442"/>
      <c r="E399" s="500"/>
      <c r="F399" s="500"/>
      <c r="G399" s="442"/>
      <c r="H399" s="463" t="str">
        <f t="shared" ref="H399:H408" si="148">H$252</f>
        <v>Aut</v>
      </c>
      <c r="I399" s="469" t="s">
        <v>933</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3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3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3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3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3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3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3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3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3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35">
      <c r="A409" s="411"/>
      <c r="B409" s="420"/>
      <c r="C409" s="413">
        <f t="shared" si="147"/>
        <v>4</v>
      </c>
      <c r="D409" s="442"/>
      <c r="E409" s="500"/>
      <c r="F409" s="500"/>
      <c r="G409" s="442"/>
      <c r="H409" s="463" t="str">
        <f>H$253</f>
        <v>Win</v>
      </c>
      <c r="I409" s="469" t="s">
        <v>933</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3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3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3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3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3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3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3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3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3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35">
      <c r="A419" s="411"/>
      <c r="B419" s="420"/>
      <c r="C419" s="413">
        <f t="shared" si="147"/>
        <v>4</v>
      </c>
      <c r="D419" s="442"/>
      <c r="E419" s="500"/>
      <c r="F419" s="500"/>
      <c r="G419" s="442"/>
      <c r="H419" s="463" t="str">
        <f t="shared" ref="H419:H428" si="152">H$254</f>
        <v>Spr</v>
      </c>
      <c r="I419" s="469" t="s">
        <v>933</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3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3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3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3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3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3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3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3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3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15" customHeight="1" outlineLevel="2" x14ac:dyDescent="0.3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484</v>
      </c>
      <c r="AQ429" s="423"/>
      <c r="AR429" s="411"/>
      <c r="AS429" s="411"/>
      <c r="AT429" s="411"/>
    </row>
    <row r="430" spans="1:46" outlineLevel="2" x14ac:dyDescent="0.35">
      <c r="A430" s="411"/>
      <c r="B430" s="420"/>
      <c r="C430" s="413">
        <f>INT($C$233)+2</f>
        <v>3</v>
      </c>
      <c r="D430" s="442"/>
      <c r="E430" s="500"/>
      <c r="F430" s="500"/>
      <c r="G430" s="442"/>
      <c r="H430" s="516" t="s">
        <v>672</v>
      </c>
      <c r="I430" s="470" t="s">
        <v>676</v>
      </c>
      <c r="J430" s="470"/>
      <c r="K430" s="576">
        <f>COUNTA($H431:$H$443)</f>
        <v>3</v>
      </c>
      <c r="L430" s="574">
        <f>COUNTA($I$431:$I$443)/K430</f>
        <v>4</v>
      </c>
      <c r="M430" s="545"/>
      <c r="N430" s="447"/>
      <c r="O430" s="470" t="s">
        <v>677</v>
      </c>
      <c r="P430" s="470"/>
      <c r="Q430" s="470"/>
      <c r="R430" s="470" t="s">
        <v>678</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35">
      <c r="A431" s="411"/>
      <c r="B431" s="420"/>
      <c r="C431" s="413">
        <f t="shared" ref="C431:C442" si="154">INT($C$233)+3</f>
        <v>4</v>
      </c>
      <c r="D431" s="442"/>
      <c r="E431" s="500"/>
      <c r="F431" s="500"/>
      <c r="G431" s="442"/>
      <c r="H431" s="463" t="str">
        <f>H$252</f>
        <v>Aut</v>
      </c>
      <c r="I431" s="469" t="s">
        <v>679</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3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3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3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3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3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3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3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3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3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3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3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15" customHeight="1" outlineLevel="2" x14ac:dyDescent="0.3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484</v>
      </c>
      <c r="AQ443" s="423"/>
      <c r="AR443" s="411"/>
      <c r="AS443" s="411"/>
      <c r="AT443" s="411"/>
    </row>
    <row r="444" spans="1:46" outlineLevel="2" x14ac:dyDescent="0.35">
      <c r="A444" s="411"/>
      <c r="B444" s="420"/>
      <c r="C444" s="413">
        <f>INT($C$233)+2</f>
        <v>3</v>
      </c>
      <c r="D444" s="442"/>
      <c r="E444" s="500"/>
      <c r="F444" s="500"/>
      <c r="G444" s="442"/>
      <c r="H444" s="516" t="s">
        <v>672</v>
      </c>
      <c r="I444" s="470" t="s">
        <v>680</v>
      </c>
      <c r="J444" s="470"/>
      <c r="K444" s="576"/>
      <c r="L444" s="574">
        <f>COUNTA($I445:$I$457)/COUNTA($H445:$H$457)</f>
        <v>4</v>
      </c>
      <c r="M444" s="447"/>
      <c r="N444" s="470" t="s">
        <v>681</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35">
      <c r="A445" s="411"/>
      <c r="B445" s="420"/>
      <c r="C445" s="413">
        <f t="shared" ref="C445:C456" si="159">INT($C$233)+3</f>
        <v>4</v>
      </c>
      <c r="D445" s="442"/>
      <c r="E445" s="500"/>
      <c r="F445" s="500"/>
      <c r="G445" s="442"/>
      <c r="H445" s="463" t="str">
        <f>H$252</f>
        <v>Aut</v>
      </c>
      <c r="I445" s="469" t="s">
        <v>679</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35">
      <c r="A446" s="411"/>
      <c r="B446" s="420"/>
      <c r="C446" s="413">
        <f t="shared" si="159"/>
        <v>4</v>
      </c>
      <c r="D446" s="442"/>
      <c r="E446" s="500"/>
      <c r="F446" s="500"/>
      <c r="G446" s="442"/>
      <c r="H446" s="463"/>
      <c r="I446" s="469" t="s">
        <v>682</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35">
      <c r="A447" s="411"/>
      <c r="B447" s="420"/>
      <c r="C447" s="413">
        <f t="shared" si="159"/>
        <v>4</v>
      </c>
      <c r="D447" s="442"/>
      <c r="E447" s="500"/>
      <c r="F447" s="500"/>
      <c r="G447" s="442"/>
      <c r="H447" s="463"/>
      <c r="I447" s="469" t="s">
        <v>683</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35">
      <c r="A448" s="411"/>
      <c r="B448" s="420"/>
      <c r="C448" s="413">
        <f t="shared" si="159"/>
        <v>4</v>
      </c>
      <c r="D448" s="442"/>
      <c r="E448" s="500"/>
      <c r="F448" s="500"/>
      <c r="G448" s="442"/>
      <c r="H448" s="463"/>
      <c r="I448" s="469" t="s">
        <v>684</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35">
      <c r="A449" s="411"/>
      <c r="B449" s="420"/>
      <c r="C449" s="413">
        <f t="shared" si="159"/>
        <v>4</v>
      </c>
      <c r="D449" s="442"/>
      <c r="E449" s="500"/>
      <c r="F449" s="500"/>
      <c r="G449" s="442"/>
      <c r="H449" s="463" t="str">
        <f>H$253</f>
        <v>Win</v>
      </c>
      <c r="I449" s="469" t="s">
        <v>679</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35">
      <c r="A450" s="411"/>
      <c r="B450" s="420"/>
      <c r="C450" s="413">
        <f t="shared" si="159"/>
        <v>4</v>
      </c>
      <c r="D450" s="442"/>
      <c r="E450" s="500"/>
      <c r="F450" s="500"/>
      <c r="G450" s="442"/>
      <c r="H450" s="463"/>
      <c r="I450" s="469" t="s">
        <v>682</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35">
      <c r="A451" s="411"/>
      <c r="B451" s="420"/>
      <c r="C451" s="413">
        <f t="shared" si="159"/>
        <v>4</v>
      </c>
      <c r="D451" s="442"/>
      <c r="E451" s="500"/>
      <c r="F451" s="500"/>
      <c r="G451" s="442"/>
      <c r="H451" s="463"/>
      <c r="I451" s="469" t="s">
        <v>683</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35">
      <c r="A452" s="411"/>
      <c r="B452" s="420"/>
      <c r="C452" s="413">
        <f t="shared" si="159"/>
        <v>4</v>
      </c>
      <c r="D452" s="442"/>
      <c r="E452" s="500"/>
      <c r="F452" s="500"/>
      <c r="G452" s="442"/>
      <c r="H452" s="463"/>
      <c r="I452" s="469" t="s">
        <v>684</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35">
      <c r="A453" s="411"/>
      <c r="B453" s="420"/>
      <c r="C453" s="413">
        <f t="shared" si="159"/>
        <v>4</v>
      </c>
      <c r="D453" s="442"/>
      <c r="E453" s="500"/>
      <c r="F453" s="500"/>
      <c r="G453" s="442"/>
      <c r="H453" s="463" t="str">
        <f>H$254</f>
        <v>Spr</v>
      </c>
      <c r="I453" s="469" t="s">
        <v>679</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35">
      <c r="A454" s="411"/>
      <c r="B454" s="420"/>
      <c r="C454" s="413">
        <f t="shared" si="159"/>
        <v>4</v>
      </c>
      <c r="D454" s="442"/>
      <c r="E454" s="500"/>
      <c r="F454" s="500"/>
      <c r="G454" s="442"/>
      <c r="H454" s="463"/>
      <c r="I454" s="469" t="s">
        <v>682</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35">
      <c r="A455" s="411"/>
      <c r="B455" s="420"/>
      <c r="C455" s="413">
        <f t="shared" si="159"/>
        <v>4</v>
      </c>
      <c r="D455" s="442"/>
      <c r="E455" s="500"/>
      <c r="F455" s="500"/>
      <c r="G455" s="442"/>
      <c r="H455" s="463"/>
      <c r="I455" s="469" t="s">
        <v>683</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35">
      <c r="A456" s="411"/>
      <c r="B456" s="420"/>
      <c r="C456" s="413">
        <f t="shared" si="159"/>
        <v>4</v>
      </c>
      <c r="D456" s="442"/>
      <c r="E456" s="500"/>
      <c r="F456" s="500"/>
      <c r="G456" s="442"/>
      <c r="H456" s="463"/>
      <c r="I456" s="469" t="s">
        <v>684</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15" customHeight="1" outlineLevel="2" x14ac:dyDescent="0.3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484</v>
      </c>
      <c r="AQ457" s="423"/>
      <c r="AR457" s="411"/>
      <c r="AS457" s="411"/>
      <c r="AT457" s="411"/>
    </row>
    <row r="458" spans="1:46" outlineLevel="2" x14ac:dyDescent="0.35">
      <c r="A458" s="411"/>
      <c r="B458" s="420"/>
      <c r="C458" s="413">
        <f>INT($C$233)+2</f>
        <v>3</v>
      </c>
      <c r="D458" s="442"/>
      <c r="E458" s="500"/>
      <c r="F458" s="500"/>
      <c r="G458" s="442"/>
      <c r="H458" s="516" t="s">
        <v>672</v>
      </c>
      <c r="I458" s="516" t="s">
        <v>1018</v>
      </c>
      <c r="J458" s="470" t="s">
        <v>1033</v>
      </c>
      <c r="K458" s="470"/>
      <c r="L458" s="574">
        <f>COUNTA($J459:$J$579)/COUNTA($I459:$I$579)</f>
        <v>8</v>
      </c>
      <c r="M458" s="447"/>
      <c r="N458" s="470" t="s">
        <v>681</v>
      </c>
      <c r="O458" s="470"/>
      <c r="P458" s="470"/>
      <c r="Q458" s="470"/>
      <c r="R458" s="868" t="s">
        <v>1031</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35">
      <c r="A459" s="411"/>
      <c r="B459" s="420"/>
      <c r="C459" s="413">
        <f t="shared" ref="C459:C500" si="163">INT($C$233)+3</f>
        <v>4</v>
      </c>
      <c r="D459" s="442"/>
      <c r="E459" s="500"/>
      <c r="F459" s="500"/>
      <c r="G459" s="442"/>
      <c r="H459" s="463" t="str">
        <f>H$252</f>
        <v>Aut</v>
      </c>
      <c r="I459" s="463">
        <v>0</v>
      </c>
      <c r="J459" s="469" t="s">
        <v>1019</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35">
      <c r="A460" s="411"/>
      <c r="B460" s="420"/>
      <c r="C460" s="413">
        <f t="shared" si="163"/>
        <v>4</v>
      </c>
      <c r="D460" s="442"/>
      <c r="E460" s="500"/>
      <c r="F460" s="500"/>
      <c r="G460" s="442"/>
      <c r="H460" s="447"/>
      <c r="I460" s="463"/>
      <c r="J460" s="469" t="s">
        <v>1020</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35">
      <c r="A461" s="411"/>
      <c r="B461" s="420"/>
      <c r="C461" s="413">
        <f t="shared" si="163"/>
        <v>4</v>
      </c>
      <c r="D461" s="442"/>
      <c r="E461" s="500"/>
      <c r="F461" s="500"/>
      <c r="G461" s="442"/>
      <c r="H461" s="447"/>
      <c r="I461" s="463"/>
      <c r="J461" s="469" t="s">
        <v>160</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35">
      <c r="A462" s="411"/>
      <c r="B462" s="420"/>
      <c r="C462" s="413">
        <f t="shared" si="163"/>
        <v>4</v>
      </c>
      <c r="D462" s="442"/>
      <c r="E462" s="500"/>
      <c r="F462" s="500"/>
      <c r="G462" s="442"/>
      <c r="H462" s="447"/>
      <c r="I462" s="463"/>
      <c r="J462" s="469" t="s">
        <v>685</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35">
      <c r="A463" s="411"/>
      <c r="B463" s="420"/>
      <c r="C463" s="413">
        <f t="shared" si="163"/>
        <v>4</v>
      </c>
      <c r="D463" s="442"/>
      <c r="E463" s="500"/>
      <c r="F463" s="500"/>
      <c r="G463" s="442"/>
      <c r="H463" s="447"/>
      <c r="I463" s="463"/>
      <c r="J463" s="469" t="s">
        <v>686</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35">
      <c r="A464" s="411"/>
      <c r="B464" s="420"/>
      <c r="C464" s="413">
        <f t="shared" si="163"/>
        <v>4</v>
      </c>
      <c r="D464" s="442"/>
      <c r="E464" s="500"/>
      <c r="F464" s="500"/>
      <c r="G464" s="442"/>
      <c r="H464" s="447"/>
      <c r="I464" s="463"/>
      <c r="J464" s="469" t="s">
        <v>687</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35">
      <c r="A465" s="411"/>
      <c r="B465" s="420"/>
      <c r="C465" s="413">
        <f t="shared" si="163"/>
        <v>4</v>
      </c>
      <c r="D465" s="442"/>
      <c r="E465" s="500"/>
      <c r="F465" s="500"/>
      <c r="G465" s="442"/>
      <c r="H465" s="447"/>
      <c r="I465" s="463"/>
      <c r="J465" s="469" t="s">
        <v>688</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35">
      <c r="A466" s="411"/>
      <c r="B466" s="420"/>
      <c r="C466" s="413">
        <f t="shared" si="163"/>
        <v>4</v>
      </c>
      <c r="D466" s="442"/>
      <c r="E466" s="500"/>
      <c r="F466" s="500"/>
      <c r="G466" s="442"/>
      <c r="H466" s="447"/>
      <c r="I466" s="463"/>
      <c r="J466" s="469" t="s">
        <v>656</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35">
      <c r="A467" s="411"/>
      <c r="B467" s="420"/>
      <c r="C467" s="413">
        <f t="shared" si="163"/>
        <v>4</v>
      </c>
      <c r="D467" s="442"/>
      <c r="E467" s="500"/>
      <c r="F467" s="500"/>
      <c r="G467" s="442"/>
      <c r="H467" s="463"/>
      <c r="I467" s="463">
        <v>1</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35">
      <c r="A468" s="411"/>
      <c r="B468" s="420"/>
      <c r="C468" s="413">
        <f t="shared" si="163"/>
        <v>4</v>
      </c>
      <c r="D468" s="442"/>
      <c r="E468" s="500"/>
      <c r="F468" s="500"/>
      <c r="G468" s="442"/>
      <c r="H468" s="447"/>
      <c r="I468" s="463"/>
      <c r="J468" s="469" t="s">
        <v>1020</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35">
      <c r="A469" s="411"/>
      <c r="B469" s="420"/>
      <c r="C469" s="413">
        <f t="shared" si="163"/>
        <v>4</v>
      </c>
      <c r="D469" s="442"/>
      <c r="E469" s="500"/>
      <c r="F469" s="500"/>
      <c r="G469" s="442"/>
      <c r="H469" s="447"/>
      <c r="I469" s="463"/>
      <c r="J469" s="469" t="s">
        <v>160</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35">
      <c r="A470" s="411"/>
      <c r="B470" s="420"/>
      <c r="C470" s="413">
        <f t="shared" si="163"/>
        <v>4</v>
      </c>
      <c r="D470" s="442"/>
      <c r="E470" s="500"/>
      <c r="F470" s="500"/>
      <c r="G470" s="442"/>
      <c r="H470" s="447"/>
      <c r="I470" s="463"/>
      <c r="J470" s="469" t="s">
        <v>685</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35">
      <c r="A471" s="411"/>
      <c r="B471" s="420"/>
      <c r="C471" s="413">
        <f t="shared" si="163"/>
        <v>4</v>
      </c>
      <c r="D471" s="442"/>
      <c r="E471" s="500"/>
      <c r="F471" s="500"/>
      <c r="G471" s="442"/>
      <c r="H471" s="447"/>
      <c r="I471" s="463"/>
      <c r="J471" s="469" t="s">
        <v>686</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35">
      <c r="A472" s="411"/>
      <c r="B472" s="420"/>
      <c r="C472" s="413">
        <f t="shared" si="163"/>
        <v>4</v>
      </c>
      <c r="D472" s="442"/>
      <c r="E472" s="500"/>
      <c r="F472" s="500"/>
      <c r="G472" s="442"/>
      <c r="H472" s="447"/>
      <c r="I472" s="463"/>
      <c r="J472" s="469" t="s">
        <v>687</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35">
      <c r="A473" s="411"/>
      <c r="B473" s="420"/>
      <c r="C473" s="413">
        <f t="shared" si="163"/>
        <v>4</v>
      </c>
      <c r="D473" s="442"/>
      <c r="E473" s="500"/>
      <c r="F473" s="500"/>
      <c r="G473" s="442"/>
      <c r="H473" s="447"/>
      <c r="I473" s="463"/>
      <c r="J473" s="469" t="s">
        <v>688</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35">
      <c r="A474" s="411"/>
      <c r="B474" s="420"/>
      <c r="C474" s="413">
        <f t="shared" si="163"/>
        <v>4</v>
      </c>
      <c r="D474" s="442"/>
      <c r="E474" s="500"/>
      <c r="F474" s="500"/>
      <c r="G474" s="442"/>
      <c r="H474" s="447"/>
      <c r="I474" s="463"/>
      <c r="J474" s="469" t="s">
        <v>656</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35">
      <c r="A475" s="411"/>
      <c r="B475" s="420"/>
      <c r="C475" s="413">
        <f t="shared" si="163"/>
        <v>4</v>
      </c>
      <c r="D475" s="442"/>
      <c r="E475" s="500"/>
      <c r="F475" s="500"/>
      <c r="G475" s="442"/>
      <c r="H475" s="463"/>
      <c r="I475" s="463">
        <v>2</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35">
      <c r="A476" s="411"/>
      <c r="B476" s="420"/>
      <c r="C476" s="413">
        <f t="shared" si="163"/>
        <v>4</v>
      </c>
      <c r="D476" s="442"/>
      <c r="E476" s="500"/>
      <c r="F476" s="500"/>
      <c r="G476" s="442"/>
      <c r="H476" s="447"/>
      <c r="I476" s="463"/>
      <c r="J476" s="469" t="s">
        <v>1020</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35">
      <c r="A477" s="411"/>
      <c r="B477" s="420"/>
      <c r="C477" s="413">
        <f t="shared" si="163"/>
        <v>4</v>
      </c>
      <c r="D477" s="442"/>
      <c r="E477" s="500"/>
      <c r="F477" s="500"/>
      <c r="G477" s="442"/>
      <c r="H477" s="447"/>
      <c r="I477" s="463"/>
      <c r="J477" s="469" t="s">
        <v>160</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35">
      <c r="A478" s="411"/>
      <c r="B478" s="420"/>
      <c r="C478" s="413">
        <f t="shared" si="163"/>
        <v>4</v>
      </c>
      <c r="D478" s="442"/>
      <c r="E478" s="500"/>
      <c r="F478" s="500"/>
      <c r="G478" s="442"/>
      <c r="H478" s="447"/>
      <c r="I478" s="463"/>
      <c r="J478" s="469" t="s">
        <v>685</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35">
      <c r="A479" s="411"/>
      <c r="B479" s="420"/>
      <c r="C479" s="413">
        <f t="shared" si="163"/>
        <v>4</v>
      </c>
      <c r="D479" s="442"/>
      <c r="E479" s="500"/>
      <c r="F479" s="500"/>
      <c r="G479" s="442"/>
      <c r="H479" s="447"/>
      <c r="I479" s="463"/>
      <c r="J479" s="469" t="s">
        <v>686</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35">
      <c r="A480" s="411"/>
      <c r="B480" s="420"/>
      <c r="C480" s="413">
        <f t="shared" si="163"/>
        <v>4</v>
      </c>
      <c r="D480" s="442"/>
      <c r="E480" s="500"/>
      <c r="F480" s="500"/>
      <c r="G480" s="442"/>
      <c r="H480" s="447"/>
      <c r="I480" s="463"/>
      <c r="J480" s="469" t="s">
        <v>687</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35">
      <c r="A481" s="411"/>
      <c r="B481" s="420"/>
      <c r="C481" s="413">
        <f t="shared" si="163"/>
        <v>4</v>
      </c>
      <c r="D481" s="442"/>
      <c r="E481" s="500"/>
      <c r="F481" s="500"/>
      <c r="G481" s="442"/>
      <c r="H481" s="447"/>
      <c r="I481" s="463"/>
      <c r="J481" s="469" t="s">
        <v>688</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35">
      <c r="A482" s="411"/>
      <c r="B482" s="420"/>
      <c r="C482" s="413">
        <f t="shared" si="163"/>
        <v>4</v>
      </c>
      <c r="D482" s="442"/>
      <c r="E482" s="500"/>
      <c r="F482" s="500"/>
      <c r="G482" s="442"/>
      <c r="H482" s="447"/>
      <c r="I482" s="463"/>
      <c r="J482" s="469" t="s">
        <v>656</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35">
      <c r="A483" s="411"/>
      <c r="B483" s="420"/>
      <c r="C483" s="413">
        <f t="shared" si="163"/>
        <v>4</v>
      </c>
      <c r="D483" s="442"/>
      <c r="E483" s="500"/>
      <c r="F483" s="500"/>
      <c r="G483" s="442"/>
      <c r="H483" s="463"/>
      <c r="I483" s="463">
        <v>3</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35">
      <c r="A484" s="411"/>
      <c r="B484" s="420"/>
      <c r="C484" s="413">
        <f t="shared" si="163"/>
        <v>4</v>
      </c>
      <c r="D484" s="442"/>
      <c r="E484" s="500"/>
      <c r="F484" s="500"/>
      <c r="G484" s="442"/>
      <c r="H484" s="447"/>
      <c r="I484" s="463"/>
      <c r="J484" s="469" t="s">
        <v>1020</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35">
      <c r="A485" s="411"/>
      <c r="B485" s="420"/>
      <c r="C485" s="413">
        <f t="shared" si="163"/>
        <v>4</v>
      </c>
      <c r="D485" s="442"/>
      <c r="E485" s="500"/>
      <c r="F485" s="500"/>
      <c r="G485" s="442"/>
      <c r="H485" s="447"/>
      <c r="I485" s="463"/>
      <c r="J485" s="469" t="s">
        <v>160</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35">
      <c r="A486" s="411"/>
      <c r="B486" s="420"/>
      <c r="C486" s="413">
        <f t="shared" si="163"/>
        <v>4</v>
      </c>
      <c r="D486" s="442"/>
      <c r="E486" s="500"/>
      <c r="F486" s="500"/>
      <c r="G486" s="442"/>
      <c r="H486" s="447"/>
      <c r="I486" s="463"/>
      <c r="J486" s="469" t="s">
        <v>685</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35">
      <c r="A487" s="411"/>
      <c r="B487" s="420"/>
      <c r="C487" s="413">
        <f t="shared" si="163"/>
        <v>4</v>
      </c>
      <c r="D487" s="442"/>
      <c r="E487" s="500"/>
      <c r="F487" s="500"/>
      <c r="G487" s="442"/>
      <c r="H487" s="447"/>
      <c r="I487" s="463"/>
      <c r="J487" s="469" t="s">
        <v>686</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35">
      <c r="A488" s="411"/>
      <c r="B488" s="420"/>
      <c r="C488" s="413">
        <f t="shared" si="163"/>
        <v>4</v>
      </c>
      <c r="D488" s="442"/>
      <c r="E488" s="500"/>
      <c r="F488" s="500"/>
      <c r="G488" s="442"/>
      <c r="H488" s="447"/>
      <c r="I488" s="463"/>
      <c r="J488" s="469" t="s">
        <v>687</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35">
      <c r="A489" s="411"/>
      <c r="B489" s="420"/>
      <c r="C489" s="413">
        <f t="shared" si="163"/>
        <v>4</v>
      </c>
      <c r="D489" s="442"/>
      <c r="E489" s="500"/>
      <c r="F489" s="500"/>
      <c r="G489" s="442"/>
      <c r="H489" s="447"/>
      <c r="I489" s="463"/>
      <c r="J489" s="469" t="s">
        <v>688</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35">
      <c r="A490" s="411"/>
      <c r="B490" s="420"/>
      <c r="C490" s="413">
        <f t="shared" si="163"/>
        <v>4</v>
      </c>
      <c r="D490" s="442"/>
      <c r="E490" s="500"/>
      <c r="F490" s="500"/>
      <c r="G490" s="442"/>
      <c r="H490" s="447"/>
      <c r="I490" s="463"/>
      <c r="J490" s="469" t="s">
        <v>656</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35">
      <c r="A491" s="411"/>
      <c r="B491" s="420"/>
      <c r="C491" s="413">
        <f t="shared" si="163"/>
        <v>4</v>
      </c>
      <c r="D491" s="442"/>
      <c r="E491" s="500"/>
      <c r="F491" s="500"/>
      <c r="G491" s="442"/>
      <c r="H491" s="463"/>
      <c r="I491" s="463">
        <v>4</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35">
      <c r="A492" s="411"/>
      <c r="B492" s="420"/>
      <c r="C492" s="413">
        <f t="shared" si="163"/>
        <v>4</v>
      </c>
      <c r="D492" s="442"/>
      <c r="E492" s="500"/>
      <c r="F492" s="500"/>
      <c r="G492" s="442"/>
      <c r="H492" s="447"/>
      <c r="I492" s="463"/>
      <c r="J492" s="469" t="s">
        <v>1020</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35">
      <c r="A493" s="411"/>
      <c r="B493" s="420"/>
      <c r="C493" s="413">
        <f t="shared" si="163"/>
        <v>4</v>
      </c>
      <c r="D493" s="442"/>
      <c r="E493" s="500"/>
      <c r="F493" s="500"/>
      <c r="G493" s="442"/>
      <c r="H493" s="447"/>
      <c r="I493" s="463"/>
      <c r="J493" s="469" t="s">
        <v>160</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35">
      <c r="A494" s="411"/>
      <c r="B494" s="420"/>
      <c r="C494" s="413">
        <f t="shared" si="163"/>
        <v>4</v>
      </c>
      <c r="D494" s="442"/>
      <c r="E494" s="500"/>
      <c r="F494" s="500"/>
      <c r="G494" s="442"/>
      <c r="H494" s="447"/>
      <c r="I494" s="463"/>
      <c r="J494" s="469" t="s">
        <v>685</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35">
      <c r="A495" s="411"/>
      <c r="B495" s="420"/>
      <c r="C495" s="413">
        <f t="shared" si="163"/>
        <v>4</v>
      </c>
      <c r="D495" s="442"/>
      <c r="E495" s="500"/>
      <c r="F495" s="500"/>
      <c r="G495" s="442"/>
      <c r="H495" s="447"/>
      <c r="I495" s="463"/>
      <c r="J495" s="469" t="s">
        <v>686</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35">
      <c r="A496" s="411"/>
      <c r="B496" s="420"/>
      <c r="C496" s="413">
        <f t="shared" si="163"/>
        <v>4</v>
      </c>
      <c r="D496" s="442"/>
      <c r="E496" s="500"/>
      <c r="F496" s="500"/>
      <c r="G496" s="442"/>
      <c r="H496" s="447"/>
      <c r="I496" s="463"/>
      <c r="J496" s="469" t="s">
        <v>687</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35">
      <c r="A497" s="411"/>
      <c r="B497" s="420"/>
      <c r="C497" s="413">
        <f t="shared" si="163"/>
        <v>4</v>
      </c>
      <c r="D497" s="442"/>
      <c r="E497" s="500"/>
      <c r="F497" s="500"/>
      <c r="G497" s="442"/>
      <c r="H497" s="447"/>
      <c r="I497" s="463"/>
      <c r="J497" s="469" t="s">
        <v>688</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35">
      <c r="A498" s="411"/>
      <c r="B498" s="420"/>
      <c r="C498" s="413">
        <f t="shared" si="163"/>
        <v>4</v>
      </c>
      <c r="D498" s="442"/>
      <c r="E498" s="500"/>
      <c r="F498" s="500"/>
      <c r="G498" s="442"/>
      <c r="H498" s="447"/>
      <c r="I498" s="463"/>
      <c r="J498" s="469" t="s">
        <v>656</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35">
      <c r="A499" s="411"/>
      <c r="B499" s="420"/>
      <c r="C499" s="413">
        <f>INT($C$233)+4</f>
        <v>5</v>
      </c>
      <c r="D499" s="442"/>
      <c r="E499" s="500"/>
      <c r="F499" s="500"/>
      <c r="G499" s="442"/>
      <c r="H499" s="463" t="str">
        <f>H$253</f>
        <v>Win</v>
      </c>
      <c r="I499" s="463">
        <v>0</v>
      </c>
      <c r="J499" s="469" t="s">
        <v>679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35">
      <c r="A500" s="411"/>
      <c r="B500" s="420"/>
      <c r="C500" s="413">
        <f t="shared" si="163"/>
        <v>4</v>
      </c>
      <c r="D500" s="442"/>
      <c r="E500" s="500"/>
      <c r="F500" s="500"/>
      <c r="G500" s="442"/>
      <c r="H500" s="447"/>
      <c r="I500" s="463"/>
      <c r="J500" s="469" t="s">
        <v>1020</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35">
      <c r="A501" s="411"/>
      <c r="B501" s="420"/>
      <c r="C501" s="413">
        <f t="shared" ref="C501:C573" si="198">INT($C$233)+4</f>
        <v>5</v>
      </c>
      <c r="D501" s="442"/>
      <c r="E501" s="500"/>
      <c r="F501" s="500"/>
      <c r="G501" s="442"/>
      <c r="H501" s="447"/>
      <c r="I501" s="463"/>
      <c r="J501" s="469" t="s">
        <v>160</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35">
      <c r="A502" s="411"/>
      <c r="B502" s="420"/>
      <c r="C502" s="413">
        <f t="shared" si="198"/>
        <v>5</v>
      </c>
      <c r="D502" s="442"/>
      <c r="E502" s="500"/>
      <c r="F502" s="500"/>
      <c r="G502" s="442"/>
      <c r="H502" s="447"/>
      <c r="I502" s="463"/>
      <c r="J502" s="469" t="s">
        <v>685</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35">
      <c r="A503" s="411"/>
      <c r="B503" s="420"/>
      <c r="C503" s="413">
        <f t="shared" si="198"/>
        <v>5</v>
      </c>
      <c r="D503" s="442"/>
      <c r="E503" s="500"/>
      <c r="F503" s="500"/>
      <c r="G503" s="442"/>
      <c r="H503" s="447"/>
      <c r="I503" s="463"/>
      <c r="J503" s="469" t="s">
        <v>686</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35">
      <c r="A504" s="411"/>
      <c r="B504" s="420"/>
      <c r="C504" s="413">
        <f t="shared" si="198"/>
        <v>5</v>
      </c>
      <c r="D504" s="442"/>
      <c r="E504" s="500"/>
      <c r="F504" s="500"/>
      <c r="G504" s="442"/>
      <c r="H504" s="447"/>
      <c r="I504" s="463"/>
      <c r="J504" s="469" t="s">
        <v>687</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35">
      <c r="A505" s="411"/>
      <c r="B505" s="420"/>
      <c r="C505" s="413">
        <f t="shared" si="198"/>
        <v>5</v>
      </c>
      <c r="D505" s="442"/>
      <c r="E505" s="500"/>
      <c r="F505" s="500"/>
      <c r="G505" s="442"/>
      <c r="H505" s="447"/>
      <c r="I505" s="463"/>
      <c r="J505" s="469" t="s">
        <v>688</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35">
      <c r="A506" s="411"/>
      <c r="B506" s="420"/>
      <c r="C506" s="413">
        <f t="shared" si="198"/>
        <v>5</v>
      </c>
      <c r="D506" s="442"/>
      <c r="E506" s="500"/>
      <c r="F506" s="500"/>
      <c r="G506" s="442"/>
      <c r="H506" s="447"/>
      <c r="I506" s="463"/>
      <c r="J506" s="469" t="s">
        <v>656</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35">
      <c r="A507" s="411"/>
      <c r="B507" s="420"/>
      <c r="C507" s="413">
        <f t="shared" si="198"/>
        <v>5</v>
      </c>
      <c r="D507" s="442"/>
      <c r="E507" s="500"/>
      <c r="F507" s="500"/>
      <c r="G507" s="442"/>
      <c r="H507" s="463"/>
      <c r="I507" s="463">
        <v>1</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35">
      <c r="A508" s="411"/>
      <c r="B508" s="420"/>
      <c r="C508" s="413">
        <f t="shared" ref="C508" si="202">INT($C$233)+3</f>
        <v>4</v>
      </c>
      <c r="D508" s="442"/>
      <c r="E508" s="500"/>
      <c r="F508" s="500"/>
      <c r="G508" s="442"/>
      <c r="H508" s="447"/>
      <c r="I508" s="463"/>
      <c r="J508" s="469" t="s">
        <v>1020</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35">
      <c r="A509" s="411"/>
      <c r="B509" s="420"/>
      <c r="C509" s="413">
        <f t="shared" si="198"/>
        <v>5</v>
      </c>
      <c r="D509" s="442"/>
      <c r="E509" s="500"/>
      <c r="F509" s="500"/>
      <c r="G509" s="442"/>
      <c r="H509" s="447"/>
      <c r="I509" s="463"/>
      <c r="J509" s="469" t="s">
        <v>160</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35">
      <c r="A510" s="411"/>
      <c r="B510" s="420"/>
      <c r="C510" s="413">
        <f t="shared" si="198"/>
        <v>5</v>
      </c>
      <c r="D510" s="442"/>
      <c r="E510" s="500"/>
      <c r="F510" s="500"/>
      <c r="G510" s="442"/>
      <c r="H510" s="447"/>
      <c r="I510" s="463"/>
      <c r="J510" s="469" t="s">
        <v>685</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35">
      <c r="A511" s="411"/>
      <c r="B511" s="420"/>
      <c r="C511" s="413">
        <f t="shared" si="198"/>
        <v>5</v>
      </c>
      <c r="D511" s="442"/>
      <c r="E511" s="500"/>
      <c r="F511" s="500"/>
      <c r="G511" s="442"/>
      <c r="H511" s="447"/>
      <c r="I511" s="463"/>
      <c r="J511" s="469" t="s">
        <v>686</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35">
      <c r="A512" s="411"/>
      <c r="B512" s="420"/>
      <c r="C512" s="413">
        <f t="shared" si="198"/>
        <v>5</v>
      </c>
      <c r="D512" s="442"/>
      <c r="E512" s="500"/>
      <c r="F512" s="500"/>
      <c r="G512" s="442"/>
      <c r="H512" s="447"/>
      <c r="I512" s="463"/>
      <c r="J512" s="469" t="s">
        <v>687</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35">
      <c r="A513" s="411"/>
      <c r="B513" s="420"/>
      <c r="C513" s="413">
        <f t="shared" si="198"/>
        <v>5</v>
      </c>
      <c r="D513" s="442"/>
      <c r="E513" s="500"/>
      <c r="F513" s="500"/>
      <c r="G513" s="442"/>
      <c r="H513" s="447"/>
      <c r="I513" s="463"/>
      <c r="J513" s="469" t="s">
        <v>688</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35">
      <c r="A514" s="411"/>
      <c r="B514" s="420"/>
      <c r="C514" s="413">
        <f t="shared" si="198"/>
        <v>5</v>
      </c>
      <c r="D514" s="442"/>
      <c r="E514" s="500"/>
      <c r="F514" s="500"/>
      <c r="G514" s="442"/>
      <c r="H514" s="447"/>
      <c r="I514" s="463"/>
      <c r="J514" s="469" t="s">
        <v>656</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35">
      <c r="A515" s="411"/>
      <c r="B515" s="420"/>
      <c r="C515" s="413">
        <f t="shared" si="198"/>
        <v>5</v>
      </c>
      <c r="D515" s="442"/>
      <c r="E515" s="500"/>
      <c r="F515" s="500"/>
      <c r="G515" s="442"/>
      <c r="H515" s="463"/>
      <c r="I515" s="463">
        <v>2</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35">
      <c r="A516" s="411"/>
      <c r="B516" s="420"/>
      <c r="C516" s="413">
        <f t="shared" ref="C516" si="210">INT($C$233)+3</f>
        <v>4</v>
      </c>
      <c r="D516" s="442"/>
      <c r="E516" s="500"/>
      <c r="F516" s="500"/>
      <c r="G516" s="442"/>
      <c r="H516" s="447"/>
      <c r="I516" s="463"/>
      <c r="J516" s="469" t="s">
        <v>1020</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35">
      <c r="A517" s="411"/>
      <c r="B517" s="420"/>
      <c r="C517" s="413">
        <f t="shared" si="198"/>
        <v>5</v>
      </c>
      <c r="D517" s="442"/>
      <c r="E517" s="500"/>
      <c r="F517" s="500"/>
      <c r="G517" s="442"/>
      <c r="H517" s="447"/>
      <c r="I517" s="463"/>
      <c r="J517" s="469" t="s">
        <v>160</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35">
      <c r="A518" s="411"/>
      <c r="B518" s="420"/>
      <c r="C518" s="413">
        <f t="shared" si="198"/>
        <v>5</v>
      </c>
      <c r="D518" s="442"/>
      <c r="E518" s="500"/>
      <c r="F518" s="500"/>
      <c r="G518" s="442"/>
      <c r="H518" s="447"/>
      <c r="I518" s="463"/>
      <c r="J518" s="469" t="s">
        <v>685</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35">
      <c r="A519" s="411"/>
      <c r="B519" s="420"/>
      <c r="C519" s="413">
        <f t="shared" si="198"/>
        <v>5</v>
      </c>
      <c r="D519" s="442"/>
      <c r="E519" s="500"/>
      <c r="F519" s="500"/>
      <c r="G519" s="442"/>
      <c r="H519" s="447"/>
      <c r="I519" s="463"/>
      <c r="J519" s="469" t="s">
        <v>686</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35">
      <c r="A520" s="411"/>
      <c r="B520" s="420"/>
      <c r="C520" s="413">
        <f t="shared" si="198"/>
        <v>5</v>
      </c>
      <c r="D520" s="442"/>
      <c r="E520" s="500"/>
      <c r="F520" s="500"/>
      <c r="G520" s="442"/>
      <c r="H520" s="447"/>
      <c r="I520" s="463"/>
      <c r="J520" s="469" t="s">
        <v>687</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35">
      <c r="A521" s="411"/>
      <c r="B521" s="420"/>
      <c r="C521" s="413">
        <f t="shared" si="198"/>
        <v>5</v>
      </c>
      <c r="D521" s="442"/>
      <c r="E521" s="500"/>
      <c r="F521" s="500"/>
      <c r="G521" s="442"/>
      <c r="H521" s="447"/>
      <c r="I521" s="463"/>
      <c r="J521" s="469" t="s">
        <v>688</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35">
      <c r="A522" s="411"/>
      <c r="B522" s="420"/>
      <c r="C522" s="413">
        <f t="shared" si="198"/>
        <v>5</v>
      </c>
      <c r="D522" s="442"/>
      <c r="E522" s="500"/>
      <c r="F522" s="500"/>
      <c r="G522" s="442"/>
      <c r="H522" s="447"/>
      <c r="I522" s="463"/>
      <c r="J522" s="469" t="s">
        <v>656</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35">
      <c r="A523" s="411"/>
      <c r="B523" s="420"/>
      <c r="C523" s="413">
        <f t="shared" si="198"/>
        <v>5</v>
      </c>
      <c r="D523" s="442"/>
      <c r="E523" s="500"/>
      <c r="F523" s="500"/>
      <c r="G523" s="442"/>
      <c r="H523" s="463"/>
      <c r="I523" s="463">
        <v>3</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35">
      <c r="A524" s="411"/>
      <c r="B524" s="420"/>
      <c r="C524" s="413">
        <f t="shared" ref="C524" si="218">INT($C$233)+3</f>
        <v>4</v>
      </c>
      <c r="D524" s="442"/>
      <c r="E524" s="500"/>
      <c r="F524" s="500"/>
      <c r="G524" s="442"/>
      <c r="H524" s="447"/>
      <c r="I524" s="463"/>
      <c r="J524" s="469" t="s">
        <v>1020</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35">
      <c r="A525" s="411"/>
      <c r="B525" s="420"/>
      <c r="C525" s="413">
        <f t="shared" si="198"/>
        <v>5</v>
      </c>
      <c r="D525" s="442"/>
      <c r="E525" s="500"/>
      <c r="F525" s="500"/>
      <c r="G525" s="442"/>
      <c r="H525" s="447"/>
      <c r="I525" s="463"/>
      <c r="J525" s="469" t="s">
        <v>160</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35">
      <c r="A526" s="411"/>
      <c r="B526" s="420"/>
      <c r="C526" s="413">
        <f t="shared" si="198"/>
        <v>5</v>
      </c>
      <c r="D526" s="442"/>
      <c r="E526" s="500"/>
      <c r="F526" s="500"/>
      <c r="G526" s="442"/>
      <c r="H526" s="447"/>
      <c r="I526" s="463"/>
      <c r="J526" s="469" t="s">
        <v>685</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35">
      <c r="A527" s="411"/>
      <c r="B527" s="420"/>
      <c r="C527" s="413">
        <f t="shared" si="198"/>
        <v>5</v>
      </c>
      <c r="D527" s="442"/>
      <c r="E527" s="500"/>
      <c r="F527" s="500"/>
      <c r="G527" s="442"/>
      <c r="H527" s="447"/>
      <c r="I527" s="463"/>
      <c r="J527" s="469" t="s">
        <v>686</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35">
      <c r="A528" s="411"/>
      <c r="B528" s="420"/>
      <c r="C528" s="413">
        <f t="shared" si="198"/>
        <v>5</v>
      </c>
      <c r="D528" s="442"/>
      <c r="E528" s="500"/>
      <c r="F528" s="500"/>
      <c r="G528" s="442"/>
      <c r="H528" s="447"/>
      <c r="I528" s="463"/>
      <c r="J528" s="469" t="s">
        <v>687</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35">
      <c r="A529" s="411"/>
      <c r="B529" s="420"/>
      <c r="C529" s="413">
        <f t="shared" si="198"/>
        <v>5</v>
      </c>
      <c r="D529" s="442"/>
      <c r="E529" s="500"/>
      <c r="F529" s="500"/>
      <c r="G529" s="442"/>
      <c r="H529" s="447"/>
      <c r="I529" s="463"/>
      <c r="J529" s="469" t="s">
        <v>688</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35">
      <c r="A530" s="411"/>
      <c r="B530" s="420"/>
      <c r="C530" s="413">
        <f t="shared" si="198"/>
        <v>5</v>
      </c>
      <c r="D530" s="442"/>
      <c r="E530" s="500"/>
      <c r="F530" s="500"/>
      <c r="G530" s="442"/>
      <c r="H530" s="447"/>
      <c r="I530" s="463"/>
      <c r="J530" s="469" t="s">
        <v>656</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35">
      <c r="A531" s="411"/>
      <c r="B531" s="420"/>
      <c r="C531" s="413">
        <f t="shared" si="198"/>
        <v>5</v>
      </c>
      <c r="D531" s="442"/>
      <c r="E531" s="500"/>
      <c r="F531" s="500"/>
      <c r="G531" s="442"/>
      <c r="H531" s="463"/>
      <c r="I531" s="463">
        <v>4</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35">
      <c r="A532" s="411"/>
      <c r="B532" s="420"/>
      <c r="C532" s="413">
        <f t="shared" ref="C532" si="226">INT($C$233)+3</f>
        <v>4</v>
      </c>
      <c r="D532" s="442"/>
      <c r="E532" s="500"/>
      <c r="F532" s="500"/>
      <c r="G532" s="442"/>
      <c r="H532" s="447"/>
      <c r="I532" s="463"/>
      <c r="J532" s="469" t="s">
        <v>1020</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35">
      <c r="A533" s="411"/>
      <c r="B533" s="420"/>
      <c r="C533" s="413">
        <f t="shared" si="198"/>
        <v>5</v>
      </c>
      <c r="D533" s="442"/>
      <c r="E533" s="500"/>
      <c r="F533" s="500"/>
      <c r="G533" s="442"/>
      <c r="H533" s="447"/>
      <c r="I533" s="463"/>
      <c r="J533" s="469" t="s">
        <v>160</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35">
      <c r="A534" s="411"/>
      <c r="B534" s="420"/>
      <c r="C534" s="413">
        <f t="shared" si="198"/>
        <v>5</v>
      </c>
      <c r="D534" s="442"/>
      <c r="E534" s="500"/>
      <c r="F534" s="500"/>
      <c r="G534" s="442"/>
      <c r="H534" s="447"/>
      <c r="I534" s="463"/>
      <c r="J534" s="469" t="s">
        <v>685</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35">
      <c r="A535" s="411"/>
      <c r="B535" s="420"/>
      <c r="C535" s="413">
        <f t="shared" si="198"/>
        <v>5</v>
      </c>
      <c r="D535" s="442"/>
      <c r="E535" s="500"/>
      <c r="F535" s="500"/>
      <c r="G535" s="442"/>
      <c r="H535" s="447"/>
      <c r="I535" s="463"/>
      <c r="J535" s="469" t="s">
        <v>686</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35">
      <c r="A536" s="411"/>
      <c r="B536" s="420"/>
      <c r="C536" s="413">
        <f t="shared" si="198"/>
        <v>5</v>
      </c>
      <c r="D536" s="442"/>
      <c r="E536" s="500"/>
      <c r="F536" s="500"/>
      <c r="G536" s="442"/>
      <c r="H536" s="447"/>
      <c r="I536" s="463"/>
      <c r="J536" s="469" t="s">
        <v>687</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35">
      <c r="A537" s="411"/>
      <c r="B537" s="420"/>
      <c r="C537" s="413">
        <f t="shared" si="198"/>
        <v>5</v>
      </c>
      <c r="D537" s="442"/>
      <c r="E537" s="500"/>
      <c r="F537" s="500"/>
      <c r="G537" s="442"/>
      <c r="H537" s="447"/>
      <c r="I537" s="463"/>
      <c r="J537" s="469" t="s">
        <v>688</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35">
      <c r="A538" s="411"/>
      <c r="B538" s="420"/>
      <c r="C538" s="413">
        <f t="shared" si="198"/>
        <v>5</v>
      </c>
      <c r="D538" s="442"/>
      <c r="E538" s="500"/>
      <c r="F538" s="500"/>
      <c r="G538" s="442"/>
      <c r="H538" s="447"/>
      <c r="I538" s="463"/>
      <c r="J538" s="469" t="s">
        <v>656</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35">
      <c r="A539" s="411"/>
      <c r="B539" s="420"/>
      <c r="C539" s="413">
        <f t="shared" si="198"/>
        <v>5</v>
      </c>
      <c r="D539" s="442"/>
      <c r="E539" s="500"/>
      <c r="F539" s="500"/>
      <c r="G539" s="442"/>
      <c r="H539" s="463" t="str">
        <f>H$254</f>
        <v>Spr</v>
      </c>
      <c r="I539" s="463">
        <v>0</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35">
      <c r="A540" s="411"/>
      <c r="B540" s="420"/>
      <c r="C540" s="413">
        <f t="shared" ref="C540" si="233">INT($C$233)+3</f>
        <v>4</v>
      </c>
      <c r="D540" s="442"/>
      <c r="E540" s="500"/>
      <c r="F540" s="500"/>
      <c r="G540" s="442"/>
      <c r="H540" s="447"/>
      <c r="I540" s="463"/>
      <c r="J540" s="469" t="s">
        <v>1020</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35">
      <c r="A541" s="411"/>
      <c r="B541" s="420"/>
      <c r="C541" s="413">
        <f t="shared" si="198"/>
        <v>5</v>
      </c>
      <c r="D541" s="442"/>
      <c r="E541" s="500"/>
      <c r="F541" s="500"/>
      <c r="G541" s="442"/>
      <c r="H541" s="447"/>
      <c r="I541" s="463"/>
      <c r="J541" s="469" t="s">
        <v>160</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35">
      <c r="A542" s="411"/>
      <c r="B542" s="420"/>
      <c r="C542" s="413">
        <f t="shared" si="198"/>
        <v>5</v>
      </c>
      <c r="D542" s="442"/>
      <c r="E542" s="500"/>
      <c r="F542" s="500"/>
      <c r="G542" s="442"/>
      <c r="H542" s="447"/>
      <c r="I542" s="463"/>
      <c r="J542" s="469" t="s">
        <v>685</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35">
      <c r="A543" s="411"/>
      <c r="B543" s="420"/>
      <c r="C543" s="413">
        <f t="shared" si="198"/>
        <v>5</v>
      </c>
      <c r="D543" s="442"/>
      <c r="E543" s="500"/>
      <c r="F543" s="500"/>
      <c r="G543" s="442"/>
      <c r="H543" s="447"/>
      <c r="I543" s="463"/>
      <c r="J543" s="469" t="s">
        <v>686</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35">
      <c r="A544" s="411"/>
      <c r="B544" s="420"/>
      <c r="C544" s="413">
        <f t="shared" si="198"/>
        <v>5</v>
      </c>
      <c r="D544" s="442"/>
      <c r="E544" s="500"/>
      <c r="F544" s="500"/>
      <c r="G544" s="442"/>
      <c r="H544" s="447"/>
      <c r="I544" s="463"/>
      <c r="J544" s="469" t="s">
        <v>687</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35">
      <c r="A545" s="411"/>
      <c r="B545" s="420"/>
      <c r="C545" s="413">
        <f t="shared" si="198"/>
        <v>5</v>
      </c>
      <c r="D545" s="442"/>
      <c r="E545" s="500"/>
      <c r="F545" s="500"/>
      <c r="G545" s="442"/>
      <c r="H545" s="447"/>
      <c r="I545" s="463"/>
      <c r="J545" s="469" t="s">
        <v>688</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35">
      <c r="A546" s="411"/>
      <c r="B546" s="420"/>
      <c r="C546" s="413">
        <f t="shared" si="198"/>
        <v>5</v>
      </c>
      <c r="D546" s="442"/>
      <c r="E546" s="500"/>
      <c r="F546" s="500"/>
      <c r="G546" s="442"/>
      <c r="H546" s="447"/>
      <c r="I546" s="463"/>
      <c r="J546" s="469" t="s">
        <v>656</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35">
      <c r="A547" s="411"/>
      <c r="B547" s="420"/>
      <c r="C547" s="413">
        <f t="shared" si="198"/>
        <v>5</v>
      </c>
      <c r="D547" s="442"/>
      <c r="E547" s="500"/>
      <c r="F547" s="500"/>
      <c r="G547" s="442"/>
      <c r="H547" s="463"/>
      <c r="I547" s="463">
        <v>1</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35">
      <c r="A548" s="411"/>
      <c r="B548" s="420"/>
      <c r="C548" s="413">
        <f t="shared" ref="C548" si="241">INT($C$233)+3</f>
        <v>4</v>
      </c>
      <c r="D548" s="442"/>
      <c r="E548" s="500"/>
      <c r="F548" s="500"/>
      <c r="G548" s="442"/>
      <c r="H548" s="447"/>
      <c r="I548" s="463"/>
      <c r="J548" s="469" t="s">
        <v>1020</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35">
      <c r="A549" s="411"/>
      <c r="B549" s="420"/>
      <c r="C549" s="413">
        <f t="shared" si="198"/>
        <v>5</v>
      </c>
      <c r="D549" s="442"/>
      <c r="E549" s="500"/>
      <c r="F549" s="500"/>
      <c r="G549" s="442"/>
      <c r="H549" s="447"/>
      <c r="I549" s="463"/>
      <c r="J549" s="469" t="s">
        <v>160</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35">
      <c r="A550" s="411"/>
      <c r="B550" s="420"/>
      <c r="C550" s="413">
        <f t="shared" si="198"/>
        <v>5</v>
      </c>
      <c r="D550" s="442"/>
      <c r="E550" s="500"/>
      <c r="F550" s="500"/>
      <c r="G550" s="442"/>
      <c r="H550" s="447"/>
      <c r="I550" s="463"/>
      <c r="J550" s="469" t="s">
        <v>685</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35">
      <c r="A551" s="411"/>
      <c r="B551" s="420"/>
      <c r="C551" s="413">
        <f t="shared" si="198"/>
        <v>5</v>
      </c>
      <c r="D551" s="442"/>
      <c r="E551" s="500"/>
      <c r="F551" s="500"/>
      <c r="G551" s="442"/>
      <c r="H551" s="447"/>
      <c r="I551" s="463"/>
      <c r="J551" s="469" t="s">
        <v>686</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35">
      <c r="A552" s="411"/>
      <c r="B552" s="420"/>
      <c r="C552" s="413">
        <f t="shared" si="198"/>
        <v>5</v>
      </c>
      <c r="D552" s="442"/>
      <c r="E552" s="500"/>
      <c r="F552" s="500"/>
      <c r="G552" s="442"/>
      <c r="H552" s="447"/>
      <c r="I552" s="463"/>
      <c r="J552" s="469" t="s">
        <v>687</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35">
      <c r="A553" s="411"/>
      <c r="B553" s="420"/>
      <c r="C553" s="413">
        <f t="shared" si="198"/>
        <v>5</v>
      </c>
      <c r="D553" s="442"/>
      <c r="E553" s="500"/>
      <c r="F553" s="500"/>
      <c r="G553" s="442"/>
      <c r="H553" s="447"/>
      <c r="I553" s="463"/>
      <c r="J553" s="469" t="s">
        <v>688</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35">
      <c r="A554" s="411"/>
      <c r="B554" s="420"/>
      <c r="C554" s="413">
        <f t="shared" si="198"/>
        <v>5</v>
      </c>
      <c r="D554" s="442"/>
      <c r="E554" s="500"/>
      <c r="F554" s="500"/>
      <c r="G554" s="442"/>
      <c r="H554" s="447"/>
      <c r="I554" s="463"/>
      <c r="J554" s="469" t="s">
        <v>656</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35">
      <c r="A555" s="411"/>
      <c r="B555" s="420"/>
      <c r="C555" s="413">
        <f t="shared" si="198"/>
        <v>5</v>
      </c>
      <c r="D555" s="442"/>
      <c r="E555" s="500"/>
      <c r="F555" s="500"/>
      <c r="G555" s="442"/>
      <c r="H555" s="463"/>
      <c r="I555" s="463">
        <v>2</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35">
      <c r="A556" s="411"/>
      <c r="B556" s="420"/>
      <c r="C556" s="413">
        <f t="shared" ref="C556" si="249">INT($C$233)+3</f>
        <v>4</v>
      </c>
      <c r="D556" s="442"/>
      <c r="E556" s="500"/>
      <c r="F556" s="500"/>
      <c r="G556" s="442"/>
      <c r="H556" s="447"/>
      <c r="I556" s="463"/>
      <c r="J556" s="469" t="s">
        <v>1020</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35">
      <c r="A557" s="411"/>
      <c r="B557" s="420"/>
      <c r="C557" s="413">
        <f t="shared" si="198"/>
        <v>5</v>
      </c>
      <c r="D557" s="442"/>
      <c r="E557" s="500"/>
      <c r="F557" s="500"/>
      <c r="G557" s="442"/>
      <c r="H557" s="447"/>
      <c r="I557" s="463"/>
      <c r="J557" s="469" t="s">
        <v>160</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35">
      <c r="A558" s="411"/>
      <c r="B558" s="420"/>
      <c r="C558" s="413">
        <f t="shared" si="198"/>
        <v>5</v>
      </c>
      <c r="D558" s="442"/>
      <c r="E558" s="500"/>
      <c r="F558" s="500"/>
      <c r="G558" s="442"/>
      <c r="H558" s="447"/>
      <c r="I558" s="463"/>
      <c r="J558" s="469" t="s">
        <v>685</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35">
      <c r="A559" s="411"/>
      <c r="B559" s="420"/>
      <c r="C559" s="413">
        <f t="shared" si="198"/>
        <v>5</v>
      </c>
      <c r="D559" s="442"/>
      <c r="E559" s="500"/>
      <c r="F559" s="500"/>
      <c r="G559" s="442"/>
      <c r="H559" s="447"/>
      <c r="I559" s="463"/>
      <c r="J559" s="469" t="s">
        <v>686</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35">
      <c r="A560" s="411"/>
      <c r="B560" s="420"/>
      <c r="C560" s="413">
        <f t="shared" si="198"/>
        <v>5</v>
      </c>
      <c r="D560" s="442"/>
      <c r="E560" s="500"/>
      <c r="F560" s="500"/>
      <c r="G560" s="442"/>
      <c r="H560" s="447"/>
      <c r="I560" s="463"/>
      <c r="J560" s="469" t="s">
        <v>687</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35">
      <c r="A561" s="411"/>
      <c r="B561" s="420"/>
      <c r="C561" s="413">
        <f t="shared" si="198"/>
        <v>5</v>
      </c>
      <c r="D561" s="442"/>
      <c r="E561" s="500"/>
      <c r="F561" s="500"/>
      <c r="G561" s="442"/>
      <c r="H561" s="447"/>
      <c r="I561" s="463"/>
      <c r="J561" s="469" t="s">
        <v>688</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35">
      <c r="A562" s="411"/>
      <c r="B562" s="420"/>
      <c r="C562" s="413">
        <f t="shared" si="198"/>
        <v>5</v>
      </c>
      <c r="D562" s="442"/>
      <c r="E562" s="500"/>
      <c r="F562" s="500"/>
      <c r="G562" s="442"/>
      <c r="H562" s="447"/>
      <c r="I562" s="463"/>
      <c r="J562" s="469" t="s">
        <v>656</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35">
      <c r="A563" s="411"/>
      <c r="B563" s="420"/>
      <c r="C563" s="413">
        <f t="shared" si="198"/>
        <v>5</v>
      </c>
      <c r="D563" s="442"/>
      <c r="E563" s="500"/>
      <c r="F563" s="500"/>
      <c r="G563" s="442"/>
      <c r="H563" s="463"/>
      <c r="I563" s="463">
        <v>3</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35">
      <c r="A564" s="411"/>
      <c r="B564" s="420"/>
      <c r="C564" s="413">
        <f t="shared" ref="C564" si="257">INT($C$233)+3</f>
        <v>4</v>
      </c>
      <c r="D564" s="442"/>
      <c r="E564" s="500"/>
      <c r="F564" s="500"/>
      <c r="G564" s="442"/>
      <c r="H564" s="447"/>
      <c r="I564" s="463"/>
      <c r="J564" s="469" t="s">
        <v>1020</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35">
      <c r="A565" s="411"/>
      <c r="B565" s="420"/>
      <c r="C565" s="413">
        <f t="shared" si="198"/>
        <v>5</v>
      </c>
      <c r="D565" s="442"/>
      <c r="E565" s="500"/>
      <c r="F565" s="500"/>
      <c r="G565" s="442"/>
      <c r="H565" s="447"/>
      <c r="I565" s="463"/>
      <c r="J565" s="469" t="s">
        <v>160</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35">
      <c r="A566" s="411"/>
      <c r="B566" s="420"/>
      <c r="C566" s="413">
        <f t="shared" si="198"/>
        <v>5</v>
      </c>
      <c r="D566" s="442"/>
      <c r="E566" s="500"/>
      <c r="F566" s="500"/>
      <c r="G566" s="442"/>
      <c r="H566" s="447"/>
      <c r="I566" s="463"/>
      <c r="J566" s="469" t="s">
        <v>685</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35">
      <c r="A567" s="411"/>
      <c r="B567" s="420"/>
      <c r="C567" s="413">
        <f t="shared" si="198"/>
        <v>5</v>
      </c>
      <c r="D567" s="442"/>
      <c r="E567" s="500"/>
      <c r="F567" s="500"/>
      <c r="G567" s="442"/>
      <c r="H567" s="447"/>
      <c r="I567" s="463"/>
      <c r="J567" s="469" t="s">
        <v>686</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35">
      <c r="A568" s="411"/>
      <c r="B568" s="420"/>
      <c r="C568" s="413">
        <f t="shared" si="198"/>
        <v>5</v>
      </c>
      <c r="D568" s="442"/>
      <c r="E568" s="500"/>
      <c r="F568" s="500"/>
      <c r="G568" s="442"/>
      <c r="H568" s="447"/>
      <c r="I568" s="463"/>
      <c r="J568" s="469" t="s">
        <v>687</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35">
      <c r="A569" s="411"/>
      <c r="B569" s="420"/>
      <c r="C569" s="413">
        <f t="shared" si="198"/>
        <v>5</v>
      </c>
      <c r="D569" s="442"/>
      <c r="E569" s="500"/>
      <c r="F569" s="500"/>
      <c r="G569" s="442"/>
      <c r="H569" s="447"/>
      <c r="I569" s="463"/>
      <c r="J569" s="469" t="s">
        <v>688</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35">
      <c r="A570" s="411"/>
      <c r="B570" s="420"/>
      <c r="C570" s="413">
        <f t="shared" si="198"/>
        <v>5</v>
      </c>
      <c r="D570" s="442"/>
      <c r="E570" s="500"/>
      <c r="F570" s="500"/>
      <c r="G570" s="442"/>
      <c r="H570" s="447"/>
      <c r="I570" s="463"/>
      <c r="J570" s="469" t="s">
        <v>656</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35">
      <c r="A571" s="411"/>
      <c r="B571" s="420"/>
      <c r="C571" s="413">
        <f t="shared" si="198"/>
        <v>5</v>
      </c>
      <c r="D571" s="442"/>
      <c r="E571" s="500"/>
      <c r="F571" s="500"/>
      <c r="G571" s="442"/>
      <c r="H571" s="463"/>
      <c r="I571" s="463">
        <v>4</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35">
      <c r="A572" s="411"/>
      <c r="B572" s="420"/>
      <c r="C572" s="413">
        <f t="shared" ref="C572" si="265">INT($C$233)+3</f>
        <v>4</v>
      </c>
      <c r="D572" s="442"/>
      <c r="E572" s="500"/>
      <c r="F572" s="500"/>
      <c r="G572" s="442"/>
      <c r="H572" s="447"/>
      <c r="I572" s="463"/>
      <c r="J572" s="469" t="s">
        <v>1020</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35">
      <c r="A573" s="411"/>
      <c r="B573" s="420"/>
      <c r="C573" s="413">
        <f t="shared" si="198"/>
        <v>5</v>
      </c>
      <c r="D573" s="442"/>
      <c r="E573" s="500"/>
      <c r="F573" s="500"/>
      <c r="G573" s="442"/>
      <c r="H573" s="447"/>
      <c r="I573" s="463"/>
      <c r="J573" s="469" t="s">
        <v>160</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35">
      <c r="A574" s="411"/>
      <c r="B574" s="420"/>
      <c r="C574" s="413">
        <f t="shared" ref="C574:C578" si="273">INT($C$233)+4</f>
        <v>5</v>
      </c>
      <c r="D574" s="442"/>
      <c r="E574" s="500"/>
      <c r="F574" s="500"/>
      <c r="G574" s="442"/>
      <c r="H574" s="447"/>
      <c r="I574" s="463"/>
      <c r="J574" s="469" t="s">
        <v>685</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35">
      <c r="A575" s="411"/>
      <c r="B575" s="420"/>
      <c r="C575" s="413">
        <f t="shared" si="273"/>
        <v>5</v>
      </c>
      <c r="D575" s="442"/>
      <c r="E575" s="500"/>
      <c r="F575" s="500"/>
      <c r="G575" s="442"/>
      <c r="H575" s="447"/>
      <c r="I575" s="463"/>
      <c r="J575" s="469" t="s">
        <v>686</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35">
      <c r="A576" s="411"/>
      <c r="B576" s="420"/>
      <c r="C576" s="413">
        <f t="shared" si="273"/>
        <v>5</v>
      </c>
      <c r="D576" s="442"/>
      <c r="E576" s="500"/>
      <c r="F576" s="500"/>
      <c r="G576" s="442"/>
      <c r="H576" s="447"/>
      <c r="I576" s="463"/>
      <c r="J576" s="469" t="s">
        <v>687</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35">
      <c r="A577" s="411"/>
      <c r="B577" s="420"/>
      <c r="C577" s="413">
        <f t="shared" si="273"/>
        <v>5</v>
      </c>
      <c r="D577" s="442"/>
      <c r="E577" s="500"/>
      <c r="F577" s="500"/>
      <c r="G577" s="442"/>
      <c r="H577" s="447"/>
      <c r="I577" s="463"/>
      <c r="J577" s="469" t="s">
        <v>688</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35">
      <c r="A578" s="411"/>
      <c r="B578" s="420"/>
      <c r="C578" s="413">
        <f t="shared" si="273"/>
        <v>5</v>
      </c>
      <c r="D578" s="442"/>
      <c r="E578" s="500"/>
      <c r="F578" s="500"/>
      <c r="G578" s="442"/>
      <c r="H578" s="447"/>
      <c r="I578" s="463"/>
      <c r="J578" s="469" t="s">
        <v>656</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15" customHeight="1" outlineLevel="2" x14ac:dyDescent="0.3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484</v>
      </c>
      <c r="AQ579" s="423"/>
      <c r="AR579" s="411"/>
      <c r="AS579" s="411"/>
      <c r="AT579" s="411"/>
    </row>
    <row r="580" spans="1:46" outlineLevel="2" x14ac:dyDescent="0.35">
      <c r="A580" s="411"/>
      <c r="B580" s="420"/>
      <c r="C580" s="413">
        <f>INT($C$233)+2</f>
        <v>3</v>
      </c>
      <c r="D580" s="442"/>
      <c r="E580" s="500"/>
      <c r="F580" s="500"/>
      <c r="G580" s="442"/>
      <c r="H580" s="516" t="s">
        <v>672</v>
      </c>
      <c r="I580" s="470" t="s">
        <v>689</v>
      </c>
      <c r="J580" s="470"/>
      <c r="K580" s="576"/>
      <c r="L580" s="574">
        <f>COUNTA($I581:$I$605)/COUNTA($H581:$H$605)</f>
        <v>8</v>
      </c>
      <c r="M580" s="447"/>
      <c r="N580" s="470"/>
      <c r="O580" s="470"/>
      <c r="P580" s="470"/>
      <c r="Q580" s="470"/>
      <c r="R580" s="470" t="s">
        <v>690</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35">
      <c r="A581" s="411"/>
      <c r="B581" s="420"/>
      <c r="C581" s="413">
        <f t="shared" ref="C581:C604" si="274">INT($C$233)+3</f>
        <v>4</v>
      </c>
      <c r="D581" s="442"/>
      <c r="E581" s="500"/>
      <c r="F581" s="500"/>
      <c r="G581" s="442"/>
      <c r="H581" s="463" t="str">
        <f>H$252</f>
        <v>Aut</v>
      </c>
      <c r="I581" s="469" t="s">
        <v>629</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35">
      <c r="A582" s="411"/>
      <c r="B582" s="420"/>
      <c r="C582" s="413">
        <f t="shared" si="274"/>
        <v>4</v>
      </c>
      <c r="D582" s="442"/>
      <c r="E582" s="500"/>
      <c r="F582" s="500"/>
      <c r="G582" s="442"/>
      <c r="H582" s="463"/>
      <c r="I582" s="469" t="s">
        <v>630</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35">
      <c r="A583" s="411"/>
      <c r="B583" s="420"/>
      <c r="C583" s="413">
        <f t="shared" si="274"/>
        <v>4</v>
      </c>
      <c r="D583" s="442"/>
      <c r="E583" s="500"/>
      <c r="F583" s="500"/>
      <c r="G583" s="442"/>
      <c r="H583" s="463"/>
      <c r="I583" s="469" t="s">
        <v>631</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35">
      <c r="A584" s="411"/>
      <c r="B584" s="420"/>
      <c r="C584" s="413">
        <f t="shared" si="274"/>
        <v>4</v>
      </c>
      <c r="D584" s="442"/>
      <c r="E584" s="500"/>
      <c r="F584" s="500"/>
      <c r="G584" s="442"/>
      <c r="H584" s="463"/>
      <c r="I584" s="469" t="s">
        <v>616</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35">
      <c r="A585" s="411"/>
      <c r="B585" s="420"/>
      <c r="C585" s="413">
        <f t="shared" si="274"/>
        <v>4</v>
      </c>
      <c r="D585" s="442"/>
      <c r="E585" s="500"/>
      <c r="F585" s="500"/>
      <c r="G585" s="442"/>
      <c r="H585" s="463"/>
      <c r="I585" s="469" t="s">
        <v>617</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35">
      <c r="A586" s="411"/>
      <c r="B586" s="420"/>
      <c r="C586" s="413">
        <f t="shared" si="274"/>
        <v>4</v>
      </c>
      <c r="D586" s="442"/>
      <c r="E586" s="500"/>
      <c r="F586" s="500"/>
      <c r="G586" s="442"/>
      <c r="H586" s="463"/>
      <c r="I586" s="469" t="s">
        <v>618</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35">
      <c r="A587" s="411"/>
      <c r="B587" s="420"/>
      <c r="C587" s="413">
        <f t="shared" si="274"/>
        <v>4</v>
      </c>
      <c r="D587" s="442"/>
      <c r="E587" s="500"/>
      <c r="F587" s="500"/>
      <c r="G587" s="442"/>
      <c r="H587" s="463"/>
      <c r="I587" s="469" t="s">
        <v>619</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35">
      <c r="A588" s="411"/>
      <c r="B588" s="420"/>
      <c r="C588" s="413">
        <f t="shared" si="274"/>
        <v>4</v>
      </c>
      <c r="D588" s="442"/>
      <c r="E588" s="500"/>
      <c r="F588" s="500"/>
      <c r="G588" s="442"/>
      <c r="H588" s="463"/>
      <c r="I588" s="469" t="s">
        <v>620</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35">
      <c r="A589" s="411"/>
      <c r="B589" s="420"/>
      <c r="C589" s="413">
        <f t="shared" si="274"/>
        <v>4</v>
      </c>
      <c r="D589" s="442"/>
      <c r="E589" s="500"/>
      <c r="F589" s="500"/>
      <c r="G589" s="442"/>
      <c r="H589" s="463" t="str">
        <f>H$253</f>
        <v>Win</v>
      </c>
      <c r="I589" s="469" t="s">
        <v>629</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35">
      <c r="A590" s="411"/>
      <c r="B590" s="420"/>
      <c r="C590" s="413">
        <f t="shared" si="274"/>
        <v>4</v>
      </c>
      <c r="D590" s="442"/>
      <c r="E590" s="500"/>
      <c r="F590" s="500"/>
      <c r="G590" s="442"/>
      <c r="H590" s="463"/>
      <c r="I590" s="469" t="s">
        <v>630</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35">
      <c r="A591" s="411"/>
      <c r="B591" s="420"/>
      <c r="C591" s="413">
        <f t="shared" si="274"/>
        <v>4</v>
      </c>
      <c r="D591" s="442"/>
      <c r="E591" s="500"/>
      <c r="F591" s="500"/>
      <c r="G591" s="442"/>
      <c r="H591" s="463"/>
      <c r="I591" s="469" t="s">
        <v>631</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35">
      <c r="A592" s="411"/>
      <c r="B592" s="420"/>
      <c r="C592" s="413">
        <f t="shared" si="274"/>
        <v>4</v>
      </c>
      <c r="D592" s="442"/>
      <c r="E592" s="500"/>
      <c r="F592" s="500"/>
      <c r="G592" s="442"/>
      <c r="H592" s="463"/>
      <c r="I592" s="469" t="s">
        <v>616</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35">
      <c r="A593" s="411"/>
      <c r="B593" s="420"/>
      <c r="C593" s="413">
        <f t="shared" si="274"/>
        <v>4</v>
      </c>
      <c r="D593" s="442"/>
      <c r="E593" s="500"/>
      <c r="F593" s="500"/>
      <c r="G593" s="442"/>
      <c r="H593" s="463"/>
      <c r="I593" s="469" t="s">
        <v>617</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35">
      <c r="A594" s="411"/>
      <c r="B594" s="420"/>
      <c r="C594" s="413">
        <f t="shared" si="274"/>
        <v>4</v>
      </c>
      <c r="D594" s="442"/>
      <c r="E594" s="500"/>
      <c r="F594" s="500"/>
      <c r="G594" s="442"/>
      <c r="H594" s="463"/>
      <c r="I594" s="469" t="s">
        <v>618</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35">
      <c r="A595" s="411"/>
      <c r="B595" s="420"/>
      <c r="C595" s="413">
        <f t="shared" si="274"/>
        <v>4</v>
      </c>
      <c r="D595" s="442"/>
      <c r="E595" s="500"/>
      <c r="F595" s="500"/>
      <c r="G595" s="442"/>
      <c r="H595" s="463"/>
      <c r="I595" s="469" t="s">
        <v>619</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35">
      <c r="A596" s="411"/>
      <c r="B596" s="420"/>
      <c r="C596" s="413">
        <f t="shared" si="274"/>
        <v>4</v>
      </c>
      <c r="D596" s="442"/>
      <c r="E596" s="500"/>
      <c r="F596" s="500"/>
      <c r="G596" s="442"/>
      <c r="H596" s="463"/>
      <c r="I596" s="469" t="s">
        <v>620</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35">
      <c r="A597" s="411"/>
      <c r="B597" s="420"/>
      <c r="C597" s="413">
        <f t="shared" si="274"/>
        <v>4</v>
      </c>
      <c r="D597" s="442"/>
      <c r="E597" s="500"/>
      <c r="F597" s="500"/>
      <c r="G597" s="442"/>
      <c r="H597" s="463" t="str">
        <f>H$254</f>
        <v>Spr</v>
      </c>
      <c r="I597" s="469" t="s">
        <v>629</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35">
      <c r="A598" s="411"/>
      <c r="B598" s="420"/>
      <c r="C598" s="413">
        <f t="shared" si="274"/>
        <v>4</v>
      </c>
      <c r="D598" s="442"/>
      <c r="E598" s="500"/>
      <c r="F598" s="500"/>
      <c r="G598" s="442"/>
      <c r="H598" s="463"/>
      <c r="I598" s="469" t="s">
        <v>630</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35">
      <c r="A599" s="411"/>
      <c r="B599" s="420"/>
      <c r="C599" s="413">
        <f t="shared" si="274"/>
        <v>4</v>
      </c>
      <c r="D599" s="442"/>
      <c r="E599" s="500"/>
      <c r="F599" s="500"/>
      <c r="G599" s="442"/>
      <c r="H599" s="463"/>
      <c r="I599" s="469" t="s">
        <v>631</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35">
      <c r="A600" s="411"/>
      <c r="B600" s="420"/>
      <c r="C600" s="413">
        <f t="shared" si="274"/>
        <v>4</v>
      </c>
      <c r="D600" s="442"/>
      <c r="E600" s="500"/>
      <c r="F600" s="500"/>
      <c r="G600" s="442"/>
      <c r="H600" s="463"/>
      <c r="I600" s="469" t="s">
        <v>616</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35">
      <c r="A601" s="411"/>
      <c r="B601" s="420"/>
      <c r="C601" s="413">
        <f t="shared" si="274"/>
        <v>4</v>
      </c>
      <c r="D601" s="442"/>
      <c r="E601" s="500"/>
      <c r="F601" s="500"/>
      <c r="G601" s="442"/>
      <c r="H601" s="463"/>
      <c r="I601" s="469" t="s">
        <v>617</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35">
      <c r="A602" s="411"/>
      <c r="B602" s="420"/>
      <c r="C602" s="413">
        <f t="shared" si="274"/>
        <v>4</v>
      </c>
      <c r="D602" s="442"/>
      <c r="E602" s="500"/>
      <c r="F602" s="500"/>
      <c r="G602" s="442"/>
      <c r="H602" s="463"/>
      <c r="I602" s="469" t="s">
        <v>618</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35">
      <c r="A603" s="411"/>
      <c r="B603" s="420"/>
      <c r="C603" s="413">
        <f t="shared" si="274"/>
        <v>4</v>
      </c>
      <c r="D603" s="442"/>
      <c r="E603" s="500"/>
      <c r="F603" s="500"/>
      <c r="G603" s="442"/>
      <c r="H603" s="463"/>
      <c r="I603" s="469" t="s">
        <v>619</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35">
      <c r="A604" s="411"/>
      <c r="B604" s="420"/>
      <c r="C604" s="413">
        <f t="shared" si="274"/>
        <v>4</v>
      </c>
      <c r="D604" s="442"/>
      <c r="E604" s="500"/>
      <c r="F604" s="500"/>
      <c r="G604" s="442"/>
      <c r="H604" s="463"/>
      <c r="I604" s="469" t="s">
        <v>620</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15" customHeight="1" outlineLevel="2" x14ac:dyDescent="0.3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484</v>
      </c>
      <c r="AQ605" s="423"/>
      <c r="AR605" s="411"/>
      <c r="AS605" s="411"/>
      <c r="AT605" s="411"/>
    </row>
    <row r="606" spans="1:46" outlineLevel="2" x14ac:dyDescent="0.35">
      <c r="A606" s="411"/>
      <c r="B606" s="420"/>
      <c r="C606" s="413">
        <f>INT($C$233)+2</f>
        <v>3</v>
      </c>
      <c r="D606" s="442"/>
      <c r="E606" s="500"/>
      <c r="F606" s="500"/>
      <c r="G606" s="442"/>
      <c r="H606" s="516" t="s">
        <v>672</v>
      </c>
      <c r="I606" s="470" t="s">
        <v>1052</v>
      </c>
      <c r="J606" s="470"/>
      <c r="K606" s="576"/>
      <c r="L606" s="574">
        <f>COUNTA($I607:$I$619)/COUNTA($H607:$H$619)</f>
        <v>4</v>
      </c>
      <c r="M606" s="447"/>
      <c r="N606" s="470"/>
      <c r="O606" s="470"/>
      <c r="P606" s="470"/>
      <c r="Q606" s="470"/>
      <c r="R606" s="470" t="s">
        <v>690</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35">
      <c r="A607" s="411"/>
      <c r="B607" s="420"/>
      <c r="C607" s="413">
        <f t="shared" ref="C607:C618" si="278">INT($C$233)+3</f>
        <v>4</v>
      </c>
      <c r="D607" s="442"/>
      <c r="E607" s="500"/>
      <c r="F607" s="500"/>
      <c r="G607" s="442"/>
      <c r="H607" s="463" t="str">
        <f>H$252</f>
        <v>Aut</v>
      </c>
      <c r="I607" s="469" t="s">
        <v>679</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35">
      <c r="A608" s="411"/>
      <c r="B608" s="420"/>
      <c r="C608" s="413">
        <f t="shared" si="278"/>
        <v>4</v>
      </c>
      <c r="D608" s="442"/>
      <c r="E608" s="500"/>
      <c r="F608" s="500"/>
      <c r="G608" s="442"/>
      <c r="H608" s="463"/>
      <c r="I608" s="469" t="s">
        <v>692</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35">
      <c r="A609" s="411"/>
      <c r="B609" s="420"/>
      <c r="C609" s="413">
        <f t="shared" si="278"/>
        <v>4</v>
      </c>
      <c r="D609" s="442"/>
      <c r="E609" s="500"/>
      <c r="F609" s="500"/>
      <c r="G609" s="442"/>
      <c r="H609" s="463"/>
      <c r="I609" s="469" t="s">
        <v>693</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35">
      <c r="A610" s="411"/>
      <c r="B610" s="420"/>
      <c r="C610" s="413">
        <f t="shared" si="278"/>
        <v>4</v>
      </c>
      <c r="D610" s="442"/>
      <c r="E610" s="500"/>
      <c r="F610" s="500"/>
      <c r="G610" s="442"/>
      <c r="H610" s="463"/>
      <c r="I610" s="469" t="s">
        <v>694</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35">
      <c r="A611" s="411"/>
      <c r="B611" s="420"/>
      <c r="C611" s="413">
        <f t="shared" si="278"/>
        <v>4</v>
      </c>
      <c r="D611" s="442"/>
      <c r="E611" s="500"/>
      <c r="F611" s="500"/>
      <c r="G611" s="442"/>
      <c r="H611" s="463" t="str">
        <f>H$253</f>
        <v>Win</v>
      </c>
      <c r="I611" s="469" t="s">
        <v>679</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35">
      <c r="A612" s="411"/>
      <c r="B612" s="420"/>
      <c r="C612" s="413">
        <f t="shared" si="278"/>
        <v>4</v>
      </c>
      <c r="D612" s="442"/>
      <c r="E612" s="500"/>
      <c r="F612" s="500"/>
      <c r="G612" s="442"/>
      <c r="H612" s="463"/>
      <c r="I612" s="469" t="s">
        <v>692</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35">
      <c r="A613" s="411"/>
      <c r="B613" s="420"/>
      <c r="C613" s="413">
        <f t="shared" si="278"/>
        <v>4</v>
      </c>
      <c r="D613" s="442"/>
      <c r="E613" s="500"/>
      <c r="F613" s="500"/>
      <c r="G613" s="442"/>
      <c r="H613" s="463"/>
      <c r="I613" s="469" t="s">
        <v>693</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35">
      <c r="A614" s="411"/>
      <c r="B614" s="420"/>
      <c r="C614" s="413">
        <f t="shared" si="278"/>
        <v>4</v>
      </c>
      <c r="D614" s="442"/>
      <c r="E614" s="500"/>
      <c r="F614" s="500"/>
      <c r="G614" s="442"/>
      <c r="H614" s="463"/>
      <c r="I614" s="469" t="s">
        <v>694</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35">
      <c r="A615" s="411"/>
      <c r="B615" s="420"/>
      <c r="C615" s="413">
        <f t="shared" si="278"/>
        <v>4</v>
      </c>
      <c r="D615" s="442"/>
      <c r="E615" s="500"/>
      <c r="F615" s="500"/>
      <c r="G615" s="442"/>
      <c r="H615" s="463" t="str">
        <f>H$254</f>
        <v>Spr</v>
      </c>
      <c r="I615" s="469" t="s">
        <v>679</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35">
      <c r="A616" s="411"/>
      <c r="B616" s="420"/>
      <c r="C616" s="413">
        <f t="shared" si="278"/>
        <v>4</v>
      </c>
      <c r="D616" s="442"/>
      <c r="E616" s="500"/>
      <c r="F616" s="500"/>
      <c r="G616" s="442"/>
      <c r="H616" s="463"/>
      <c r="I616" s="469" t="s">
        <v>692</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35">
      <c r="A617" s="411"/>
      <c r="B617" s="420"/>
      <c r="C617" s="413">
        <f t="shared" si="278"/>
        <v>4</v>
      </c>
      <c r="D617" s="442"/>
      <c r="E617" s="500"/>
      <c r="F617" s="500"/>
      <c r="G617" s="442"/>
      <c r="H617" s="463"/>
      <c r="I617" s="469" t="s">
        <v>693</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35">
      <c r="A618" s="411"/>
      <c r="B618" s="420"/>
      <c r="C618" s="413">
        <f t="shared" si="278"/>
        <v>4</v>
      </c>
      <c r="D618" s="442"/>
      <c r="E618" s="500"/>
      <c r="F618" s="500"/>
      <c r="G618" s="442"/>
      <c r="H618" s="463"/>
      <c r="I618" s="469" t="s">
        <v>694</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15" customHeight="1" outlineLevel="2" x14ac:dyDescent="0.3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484</v>
      </c>
      <c r="AQ619" s="423"/>
      <c r="AR619" s="411"/>
      <c r="AS619" s="411"/>
      <c r="AT619" s="411"/>
    </row>
    <row r="620" spans="1:46" outlineLevel="2" x14ac:dyDescent="0.35">
      <c r="A620" s="411"/>
      <c r="B620" s="420"/>
      <c r="C620" s="413">
        <f>INT($C$233)+2</f>
        <v>3</v>
      </c>
      <c r="D620" s="442"/>
      <c r="E620" s="500"/>
      <c r="F620" s="500"/>
      <c r="G620" s="442"/>
      <c r="H620" s="516" t="s">
        <v>672</v>
      </c>
      <c r="I620" s="470" t="s">
        <v>1053</v>
      </c>
      <c r="J620" s="470"/>
      <c r="K620" s="576"/>
      <c r="L620" s="574">
        <f>COUNTA($I621:$I$636)/COUNTA($H621:$H$636)</f>
        <v>5</v>
      </c>
      <c r="M620" s="447"/>
      <c r="N620" s="470"/>
      <c r="O620" s="470"/>
      <c r="P620" s="470"/>
      <c r="Q620" s="470"/>
      <c r="R620" s="470" t="s">
        <v>690</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35">
      <c r="A621" s="411"/>
      <c r="B621" s="420"/>
      <c r="C621" s="413">
        <f t="shared" ref="C621:C635" si="282">INT($C$233)+3</f>
        <v>4</v>
      </c>
      <c r="D621" s="442"/>
      <c r="E621" s="500"/>
      <c r="F621" s="500"/>
      <c r="G621" s="442"/>
      <c r="H621" s="463" t="str">
        <f>H$252</f>
        <v>Aut</v>
      </c>
      <c r="I621" s="469" t="s">
        <v>679</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35">
      <c r="A622" s="411"/>
      <c r="B622" s="420"/>
      <c r="C622" s="413">
        <f t="shared" si="282"/>
        <v>4</v>
      </c>
      <c r="D622" s="442"/>
      <c r="E622" s="500"/>
      <c r="F622" s="500"/>
      <c r="G622" s="442"/>
      <c r="H622" s="463"/>
      <c r="I622" s="469" t="s">
        <v>691</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35">
      <c r="A623" s="411"/>
      <c r="B623" s="420"/>
      <c r="C623" s="413">
        <f t="shared" si="282"/>
        <v>4</v>
      </c>
      <c r="D623" s="442"/>
      <c r="E623" s="500"/>
      <c r="F623" s="500"/>
      <c r="G623" s="442"/>
      <c r="H623" s="463"/>
      <c r="I623" s="469" t="s">
        <v>655</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35">
      <c r="A624" s="411"/>
      <c r="B624" s="420"/>
      <c r="C624" s="413">
        <f t="shared" si="282"/>
        <v>4</v>
      </c>
      <c r="D624" s="442"/>
      <c r="E624" s="500"/>
      <c r="F624" s="500"/>
      <c r="G624" s="442"/>
      <c r="H624" s="463"/>
      <c r="I624" s="469" t="s">
        <v>688</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35">
      <c r="A625" s="411"/>
      <c r="B625" s="420"/>
      <c r="C625" s="413">
        <f t="shared" si="282"/>
        <v>4</v>
      </c>
      <c r="D625" s="442"/>
      <c r="E625" s="500"/>
      <c r="F625" s="500"/>
      <c r="G625" s="442"/>
      <c r="H625" s="463"/>
      <c r="I625" s="469" t="s">
        <v>656</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35">
      <c r="A626" s="411"/>
      <c r="B626" s="420"/>
      <c r="C626" s="413">
        <f t="shared" si="282"/>
        <v>4</v>
      </c>
      <c r="D626" s="442"/>
      <c r="E626" s="500"/>
      <c r="F626" s="500"/>
      <c r="G626" s="442"/>
      <c r="H626" s="463" t="str">
        <f>H$253</f>
        <v>Win</v>
      </c>
      <c r="I626" s="469" t="s">
        <v>679</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35">
      <c r="A627" s="411"/>
      <c r="B627" s="420"/>
      <c r="C627" s="413">
        <f t="shared" si="282"/>
        <v>4</v>
      </c>
      <c r="D627" s="442"/>
      <c r="E627" s="500"/>
      <c r="F627" s="500"/>
      <c r="G627" s="442"/>
      <c r="H627" s="463"/>
      <c r="I627" s="469" t="s">
        <v>691</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35">
      <c r="A628" s="411"/>
      <c r="B628" s="420"/>
      <c r="C628" s="413">
        <f t="shared" si="282"/>
        <v>4</v>
      </c>
      <c r="D628" s="442"/>
      <c r="E628" s="500"/>
      <c r="F628" s="500"/>
      <c r="G628" s="442"/>
      <c r="H628" s="463"/>
      <c r="I628" s="469" t="s">
        <v>655</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35">
      <c r="A629" s="411"/>
      <c r="B629" s="420"/>
      <c r="C629" s="413">
        <f t="shared" si="282"/>
        <v>4</v>
      </c>
      <c r="D629" s="442"/>
      <c r="E629" s="500"/>
      <c r="F629" s="500"/>
      <c r="G629" s="442"/>
      <c r="H629" s="463"/>
      <c r="I629" s="469" t="s">
        <v>688</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35">
      <c r="A630" s="411"/>
      <c r="B630" s="420"/>
      <c r="C630" s="413">
        <f t="shared" si="282"/>
        <v>4</v>
      </c>
      <c r="D630" s="442"/>
      <c r="E630" s="500"/>
      <c r="F630" s="500"/>
      <c r="G630" s="442"/>
      <c r="H630" s="463"/>
      <c r="I630" s="469" t="s">
        <v>656</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35">
      <c r="A631" s="411"/>
      <c r="B631" s="420"/>
      <c r="C631" s="413">
        <f t="shared" si="282"/>
        <v>4</v>
      </c>
      <c r="D631" s="442"/>
      <c r="E631" s="500"/>
      <c r="F631" s="500"/>
      <c r="G631" s="442"/>
      <c r="H631" s="463" t="str">
        <f>H$254</f>
        <v>Spr</v>
      </c>
      <c r="I631" s="469" t="s">
        <v>679</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35">
      <c r="A632" s="411"/>
      <c r="B632" s="420"/>
      <c r="C632" s="413">
        <f t="shared" si="282"/>
        <v>4</v>
      </c>
      <c r="D632" s="442"/>
      <c r="E632" s="500"/>
      <c r="F632" s="500"/>
      <c r="G632" s="442"/>
      <c r="H632" s="463"/>
      <c r="I632" s="469" t="s">
        <v>691</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35">
      <c r="A633" s="411"/>
      <c r="B633" s="420"/>
      <c r="C633" s="413">
        <f t="shared" si="282"/>
        <v>4</v>
      </c>
      <c r="D633" s="442"/>
      <c r="E633" s="500"/>
      <c r="F633" s="500"/>
      <c r="G633" s="442"/>
      <c r="H633" s="463"/>
      <c r="I633" s="469" t="s">
        <v>655</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35">
      <c r="A634" s="411"/>
      <c r="B634" s="420"/>
      <c r="C634" s="413">
        <f t="shared" si="282"/>
        <v>4</v>
      </c>
      <c r="D634" s="442"/>
      <c r="E634" s="500"/>
      <c r="F634" s="500"/>
      <c r="G634" s="442"/>
      <c r="H634" s="463"/>
      <c r="I634" s="469" t="s">
        <v>688</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35">
      <c r="A635" s="411"/>
      <c r="B635" s="420"/>
      <c r="C635" s="413">
        <f t="shared" si="282"/>
        <v>4</v>
      </c>
      <c r="D635" s="442"/>
      <c r="E635" s="500"/>
      <c r="F635" s="500"/>
      <c r="G635" s="442"/>
      <c r="H635" s="463"/>
      <c r="I635" s="469" t="s">
        <v>656</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15" customHeight="1" outlineLevel="2" x14ac:dyDescent="0.3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484</v>
      </c>
      <c r="AQ636" s="423"/>
      <c r="AR636" s="411"/>
      <c r="AS636" s="411"/>
      <c r="AT636" s="411"/>
    </row>
    <row r="637" spans="1:46" outlineLevel="1" collapsed="1" x14ac:dyDescent="0.35">
      <c r="A637" s="411"/>
      <c r="B637" s="420"/>
      <c r="C637" s="413">
        <f>INT($C$233)+1</f>
        <v>2</v>
      </c>
      <c r="D637" s="442"/>
      <c r="E637" s="500"/>
      <c r="F637" s="500"/>
      <c r="G637" s="442"/>
      <c r="H637" s="503" t="s">
        <v>695</v>
      </c>
      <c r="I637" s="460" t="s">
        <v>696</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15" hidden="1" customHeight="1" outlineLevel="3" x14ac:dyDescent="0.35">
      <c r="A638" s="411"/>
      <c r="B638" s="420"/>
      <c r="C638" s="413">
        <f>INT($C$233)+3.005</f>
        <v>4.0049999999999999</v>
      </c>
      <c r="D638" s="442" t="s">
        <v>480</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35">
      <c r="A639" s="411"/>
      <c r="B639" s="420"/>
      <c r="C639" s="413">
        <f t="shared" ref="C639:C648" si="286">INT($C$233)+2</f>
        <v>3</v>
      </c>
      <c r="D639" s="442"/>
      <c r="E639" s="500"/>
      <c r="F639" s="500"/>
      <c r="G639" s="442"/>
      <c r="H639" s="463" t="str">
        <f>"Birth: "&amp;H$252</f>
        <v>Birth: Aut</v>
      </c>
      <c r="I639" s="469" t="s">
        <v>597</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968</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35">
      <c r="A640" s="411"/>
      <c r="B640" s="420"/>
      <c r="C640" s="413">
        <f t="shared" si="286"/>
        <v>3</v>
      </c>
      <c r="D640" s="442"/>
      <c r="E640" s="500"/>
      <c r="F640" s="500"/>
      <c r="G640" s="442"/>
      <c r="H640" s="516"/>
      <c r="I640" s="469" t="s">
        <v>697</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35">
      <c r="A641" s="411"/>
      <c r="B641" s="420"/>
      <c r="C641" s="413">
        <f t="shared" si="286"/>
        <v>3</v>
      </c>
      <c r="D641" s="442"/>
      <c r="E641" s="500"/>
      <c r="F641" s="500"/>
      <c r="G641" s="442"/>
      <c r="H641" s="463" t="str">
        <f>"Birth: "&amp;H$253</f>
        <v>Birth: Win</v>
      </c>
      <c r="I641" s="469" t="s">
        <v>597</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35">
      <c r="A642" s="411"/>
      <c r="B642" s="420"/>
      <c r="C642" s="413">
        <f t="shared" si="286"/>
        <v>3</v>
      </c>
      <c r="D642" s="442"/>
      <c r="E642" s="500"/>
      <c r="F642" s="500"/>
      <c r="G642" s="442"/>
      <c r="H642" s="516"/>
      <c r="I642" s="469" t="s">
        <v>697</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35">
      <c r="A643" s="411"/>
      <c r="B643" s="420"/>
      <c r="C643" s="413">
        <f t="shared" si="286"/>
        <v>3</v>
      </c>
      <c r="D643" s="442"/>
      <c r="E643" s="500"/>
      <c r="F643" s="500"/>
      <c r="G643" s="442"/>
      <c r="H643" s="463" t="str">
        <f>"Birth: "&amp;H$254</f>
        <v>Birth: Spr</v>
      </c>
      <c r="I643" s="469" t="s">
        <v>597</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35">
      <c r="A644" s="411"/>
      <c r="B644" s="420"/>
      <c r="C644" s="413">
        <f t="shared" si="286"/>
        <v>3</v>
      </c>
      <c r="D644" s="442"/>
      <c r="E644" s="500"/>
      <c r="F644" s="500"/>
      <c r="G644" s="442"/>
      <c r="H644" s="516"/>
      <c r="I644" s="469" t="s">
        <v>697</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35">
      <c r="A645" s="411"/>
      <c r="B645" s="420"/>
      <c r="C645" s="413">
        <f t="shared" si="286"/>
        <v>3</v>
      </c>
      <c r="D645" s="442"/>
      <c r="E645" s="500"/>
      <c r="F645" s="500"/>
      <c r="G645" s="442"/>
      <c r="H645" s="516" t="s">
        <v>606</v>
      </c>
      <c r="I645" s="470" t="s">
        <v>698</v>
      </c>
      <c r="J645" s="573" t="s">
        <v>699</v>
      </c>
      <c r="K645" s="574">
        <f>COUNTA($H$646:$H$718)</f>
        <v>3</v>
      </c>
      <c r="L645" s="574">
        <f>COUNTA($I$646:$I$718)/K645</f>
        <v>8</v>
      </c>
      <c r="M645" s="518">
        <f>COUNTA($J$646:$J$718)/(L645*K645)</f>
        <v>3</v>
      </c>
      <c r="N645" s="581" t="s">
        <v>700</v>
      </c>
      <c r="O645" s="582"/>
      <c r="P645" s="582"/>
      <c r="Q645" s="582"/>
      <c r="R645" s="582"/>
      <c r="S645" s="582"/>
      <c r="T645" s="582"/>
      <c r="U645" s="556"/>
      <c r="V645" s="463" t="s">
        <v>701</v>
      </c>
      <c r="W645" s="447"/>
      <c r="X645" s="469" t="s">
        <v>702</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35">
      <c r="A646" s="411"/>
      <c r="B646" s="420"/>
      <c r="C646" s="413">
        <f t="shared" si="286"/>
        <v>3</v>
      </c>
      <c r="D646" s="442"/>
      <c r="E646" s="500"/>
      <c r="F646" s="500"/>
      <c r="G646" s="442"/>
      <c r="H646" s="463" t="str">
        <f>H$252</f>
        <v>Aut</v>
      </c>
      <c r="I646" s="463">
        <v>0</v>
      </c>
      <c r="J646" s="490" t="s">
        <v>585</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3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35">
      <c r="A648" s="411"/>
      <c r="B648" s="420"/>
      <c r="C648" s="413">
        <f t="shared" si="286"/>
        <v>3</v>
      </c>
      <c r="D648" s="442"/>
      <c r="E648" s="500"/>
      <c r="F648" s="500"/>
      <c r="G648" s="442"/>
      <c r="H648" s="463"/>
      <c r="I648" s="463"/>
      <c r="J648" s="490" t="s">
        <v>926</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35">
      <c r="A649" s="411"/>
      <c r="B649" s="420"/>
      <c r="C649" s="413">
        <f>INT($C$233)+3</f>
        <v>4</v>
      </c>
      <c r="D649" s="442"/>
      <c r="E649" s="500"/>
      <c r="F649" s="500"/>
      <c r="G649" s="442"/>
      <c r="H649" s="447"/>
      <c r="I649" s="463">
        <v>1</v>
      </c>
      <c r="J649" s="463" t="s">
        <v>703</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35">
      <c r="A650" s="411"/>
      <c r="B650" s="420"/>
      <c r="C650" s="413">
        <f>INT($C$233)+3</f>
        <v>4</v>
      </c>
      <c r="D650" s="442"/>
      <c r="E650" s="500"/>
      <c r="F650" s="500"/>
      <c r="G650" s="442"/>
      <c r="H650" s="447"/>
      <c r="I650" s="463"/>
      <c r="J650" s="463" t="s">
        <v>693</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35">
      <c r="A651" s="411"/>
      <c r="B651" s="420"/>
      <c r="C651" s="413">
        <f>INT($C$233)+3</f>
        <v>4</v>
      </c>
      <c r="D651" s="442"/>
      <c r="E651" s="500"/>
      <c r="F651" s="500"/>
      <c r="G651" s="442"/>
      <c r="H651" s="447"/>
      <c r="I651" s="463"/>
      <c r="J651" s="463" t="s">
        <v>694</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35">
      <c r="A652" s="411"/>
      <c r="B652" s="420"/>
      <c r="C652" s="413">
        <f t="shared" ref="C652:C708" si="295">INT($C$233+3)</f>
        <v>4</v>
      </c>
      <c r="D652" s="442"/>
      <c r="E652" s="500"/>
      <c r="F652" s="500"/>
      <c r="G652" s="442"/>
      <c r="H652" s="447"/>
      <c r="I652" s="463">
        <v>2</v>
      </c>
      <c r="J652" s="463" t="s">
        <v>703</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35">
      <c r="A653" s="411"/>
      <c r="B653" s="420"/>
      <c r="C653" s="413">
        <f t="shared" si="295"/>
        <v>4</v>
      </c>
      <c r="D653" s="442"/>
      <c r="E653" s="500"/>
      <c r="F653" s="500"/>
      <c r="G653" s="442"/>
      <c r="H653" s="447"/>
      <c r="I653" s="463"/>
      <c r="J653" s="463" t="s">
        <v>693</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35">
      <c r="A654" s="411"/>
      <c r="B654" s="420"/>
      <c r="C654" s="413">
        <f t="shared" si="295"/>
        <v>4</v>
      </c>
      <c r="D654" s="442"/>
      <c r="E654" s="500"/>
      <c r="F654" s="500"/>
      <c r="G654" s="442"/>
      <c r="H654" s="447"/>
      <c r="I654" s="463"/>
      <c r="J654" s="463" t="s">
        <v>694</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35">
      <c r="A655" s="411"/>
      <c r="B655" s="420"/>
      <c r="C655" s="413">
        <f t="shared" si="295"/>
        <v>4</v>
      </c>
      <c r="D655" s="442"/>
      <c r="E655" s="500"/>
      <c r="F655" s="500"/>
      <c r="G655" s="442"/>
      <c r="H655" s="447"/>
      <c r="I655" s="463">
        <v>3</v>
      </c>
      <c r="J655" s="463" t="s">
        <v>703</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35">
      <c r="A656" s="411"/>
      <c r="B656" s="420"/>
      <c r="C656" s="413">
        <f t="shared" si="295"/>
        <v>4</v>
      </c>
      <c r="D656" s="442"/>
      <c r="E656" s="500"/>
      <c r="F656" s="500"/>
      <c r="G656" s="442"/>
      <c r="H656" s="447"/>
      <c r="I656" s="463"/>
      <c r="J656" s="463" t="s">
        <v>693</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35">
      <c r="A657" s="411"/>
      <c r="B657" s="420"/>
      <c r="C657" s="413">
        <f t="shared" si="295"/>
        <v>4</v>
      </c>
      <c r="D657" s="442"/>
      <c r="E657" s="500"/>
      <c r="F657" s="500"/>
      <c r="G657" s="442"/>
      <c r="H657" s="447"/>
      <c r="I657" s="463"/>
      <c r="J657" s="463" t="s">
        <v>694</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35">
      <c r="A658" s="411"/>
      <c r="B658" s="420"/>
      <c r="C658" s="413">
        <f t="shared" si="295"/>
        <v>4</v>
      </c>
      <c r="D658" s="442"/>
      <c r="E658" s="500"/>
      <c r="F658" s="500"/>
      <c r="G658" s="442"/>
      <c r="H658" s="447"/>
      <c r="I658" s="463">
        <v>4</v>
      </c>
      <c r="J658" s="463" t="s">
        <v>703</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35">
      <c r="A659" s="411"/>
      <c r="B659" s="420"/>
      <c r="C659" s="413">
        <f t="shared" si="295"/>
        <v>4</v>
      </c>
      <c r="D659" s="442"/>
      <c r="E659" s="500"/>
      <c r="F659" s="500"/>
      <c r="G659" s="442"/>
      <c r="H659" s="447"/>
      <c r="I659" s="463"/>
      <c r="J659" s="463" t="s">
        <v>693</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35">
      <c r="A660" s="411"/>
      <c r="B660" s="420"/>
      <c r="C660" s="413">
        <f t="shared" si="295"/>
        <v>4</v>
      </c>
      <c r="D660" s="442"/>
      <c r="E660" s="500"/>
      <c r="F660" s="500"/>
      <c r="G660" s="442"/>
      <c r="H660" s="447"/>
      <c r="I660" s="463"/>
      <c r="J660" s="463" t="s">
        <v>694</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35">
      <c r="A661" s="411"/>
      <c r="B661" s="420"/>
      <c r="C661" s="413">
        <f t="shared" si="295"/>
        <v>4</v>
      </c>
      <c r="D661" s="442"/>
      <c r="E661" s="500"/>
      <c r="F661" s="500"/>
      <c r="G661" s="442"/>
      <c r="H661" s="447"/>
      <c r="I661" s="463">
        <v>5</v>
      </c>
      <c r="J661" s="463" t="s">
        <v>703</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35">
      <c r="A662" s="411"/>
      <c r="B662" s="420"/>
      <c r="C662" s="413">
        <f t="shared" si="295"/>
        <v>4</v>
      </c>
      <c r="D662" s="442"/>
      <c r="E662" s="500"/>
      <c r="F662" s="500"/>
      <c r="G662" s="442"/>
      <c r="H662" s="447"/>
      <c r="I662" s="463"/>
      <c r="J662" s="463" t="s">
        <v>693</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35">
      <c r="A663" s="411"/>
      <c r="B663" s="420"/>
      <c r="C663" s="413">
        <f t="shared" si="295"/>
        <v>4</v>
      </c>
      <c r="D663" s="442"/>
      <c r="E663" s="500"/>
      <c r="F663" s="500"/>
      <c r="G663" s="442"/>
      <c r="H663" s="447"/>
      <c r="I663" s="463"/>
      <c r="J663" s="463" t="s">
        <v>694</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35">
      <c r="A664" s="411"/>
      <c r="B664" s="420"/>
      <c r="C664" s="413">
        <f t="shared" si="295"/>
        <v>4</v>
      </c>
      <c r="D664" s="442"/>
      <c r="E664" s="500"/>
      <c r="F664" s="500"/>
      <c r="G664" s="442"/>
      <c r="H664" s="447"/>
      <c r="I664" s="463">
        <v>6</v>
      </c>
      <c r="J664" s="463" t="s">
        <v>703</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35">
      <c r="A665" s="411"/>
      <c r="B665" s="420"/>
      <c r="C665" s="413">
        <f t="shared" si="295"/>
        <v>4</v>
      </c>
      <c r="D665" s="442"/>
      <c r="E665" s="500"/>
      <c r="F665" s="500"/>
      <c r="G665" s="442"/>
      <c r="H665" s="447"/>
      <c r="I665" s="463"/>
      <c r="J665" s="463" t="s">
        <v>693</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35">
      <c r="A666" s="411"/>
      <c r="B666" s="420"/>
      <c r="C666" s="413">
        <f t="shared" si="295"/>
        <v>4</v>
      </c>
      <c r="D666" s="442"/>
      <c r="E666" s="500"/>
      <c r="F666" s="500"/>
      <c r="G666" s="442"/>
      <c r="H666" s="447"/>
      <c r="I666" s="463"/>
      <c r="J666" s="463" t="s">
        <v>694</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35">
      <c r="A667" s="411"/>
      <c r="B667" s="420"/>
      <c r="C667" s="413">
        <f t="shared" si="295"/>
        <v>4</v>
      </c>
      <c r="D667" s="442"/>
      <c r="E667" s="500"/>
      <c r="F667" s="500"/>
      <c r="G667" s="442"/>
      <c r="H667" s="447"/>
      <c r="I667" s="463">
        <v>7</v>
      </c>
      <c r="J667" s="463" t="s">
        <v>703</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35">
      <c r="A668" s="411"/>
      <c r="B668" s="420"/>
      <c r="C668" s="413">
        <f t="shared" si="295"/>
        <v>4</v>
      </c>
      <c r="D668" s="442"/>
      <c r="E668" s="500"/>
      <c r="F668" s="500"/>
      <c r="G668" s="442"/>
      <c r="H668" s="447"/>
      <c r="I668" s="463"/>
      <c r="J668" s="463" t="s">
        <v>693</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35">
      <c r="A669" s="411"/>
      <c r="B669" s="420"/>
      <c r="C669" s="413">
        <f t="shared" si="295"/>
        <v>4</v>
      </c>
      <c r="D669" s="442"/>
      <c r="E669" s="500"/>
      <c r="F669" s="500"/>
      <c r="G669" s="442"/>
      <c r="H669" s="447"/>
      <c r="I669" s="463"/>
      <c r="J669" s="463" t="s">
        <v>694</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35">
      <c r="A670" s="411"/>
      <c r="B670" s="420"/>
      <c r="C670" s="413">
        <f t="shared" si="295"/>
        <v>4</v>
      </c>
      <c r="D670" s="442"/>
      <c r="E670" s="500"/>
      <c r="F670" s="500"/>
      <c r="G670" s="442"/>
      <c r="H670" s="463" t="str">
        <f>H$253</f>
        <v>Win</v>
      </c>
      <c r="I670" s="463">
        <v>0</v>
      </c>
      <c r="J670" s="463" t="s">
        <v>703</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35">
      <c r="A671" s="411"/>
      <c r="B671" s="420"/>
      <c r="C671" s="413">
        <f t="shared" si="295"/>
        <v>4</v>
      </c>
      <c r="D671" s="442"/>
      <c r="E671" s="500"/>
      <c r="F671" s="500"/>
      <c r="G671" s="442"/>
      <c r="H671" s="463"/>
      <c r="I671" s="463"/>
      <c r="J671" s="463" t="s">
        <v>693</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35">
      <c r="A672" s="411"/>
      <c r="B672" s="420"/>
      <c r="C672" s="413">
        <f t="shared" si="295"/>
        <v>4</v>
      </c>
      <c r="D672" s="442"/>
      <c r="E672" s="500"/>
      <c r="F672" s="500"/>
      <c r="G672" s="442"/>
      <c r="H672" s="463"/>
      <c r="I672" s="463"/>
      <c r="J672" s="463" t="s">
        <v>694</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35">
      <c r="A673" s="411"/>
      <c r="B673" s="420"/>
      <c r="C673" s="413">
        <f t="shared" si="295"/>
        <v>4</v>
      </c>
      <c r="D673" s="442"/>
      <c r="E673" s="500"/>
      <c r="F673" s="500"/>
      <c r="G673" s="442"/>
      <c r="H673" s="447"/>
      <c r="I673" s="463">
        <v>1</v>
      </c>
      <c r="J673" s="463" t="s">
        <v>703</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35">
      <c r="A674" s="411"/>
      <c r="B674" s="420"/>
      <c r="C674" s="413">
        <f t="shared" si="295"/>
        <v>4</v>
      </c>
      <c r="D674" s="442"/>
      <c r="E674" s="500"/>
      <c r="F674" s="500"/>
      <c r="G674" s="442"/>
      <c r="H674" s="447"/>
      <c r="I674" s="463"/>
      <c r="J674" s="463" t="s">
        <v>693</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35">
      <c r="A675" s="411"/>
      <c r="B675" s="420"/>
      <c r="C675" s="413">
        <f t="shared" si="295"/>
        <v>4</v>
      </c>
      <c r="D675" s="442"/>
      <c r="E675" s="500"/>
      <c r="F675" s="500"/>
      <c r="G675" s="442"/>
      <c r="H675" s="447"/>
      <c r="I675" s="463"/>
      <c r="J675" s="463" t="s">
        <v>694</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35">
      <c r="A676" s="411"/>
      <c r="B676" s="420"/>
      <c r="C676" s="413">
        <f t="shared" si="295"/>
        <v>4</v>
      </c>
      <c r="D676" s="442"/>
      <c r="E676" s="500"/>
      <c r="F676" s="500"/>
      <c r="G676" s="442"/>
      <c r="H676" s="447"/>
      <c r="I676" s="463">
        <v>2</v>
      </c>
      <c r="J676" s="463" t="s">
        <v>703</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35">
      <c r="A677" s="411"/>
      <c r="B677" s="420"/>
      <c r="C677" s="413">
        <f t="shared" si="295"/>
        <v>4</v>
      </c>
      <c r="D677" s="442"/>
      <c r="E677" s="500"/>
      <c r="F677" s="500"/>
      <c r="G677" s="442"/>
      <c r="H677" s="447"/>
      <c r="I677" s="463"/>
      <c r="J677" s="463" t="s">
        <v>693</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35">
      <c r="A678" s="411"/>
      <c r="B678" s="420"/>
      <c r="C678" s="413">
        <f t="shared" si="295"/>
        <v>4</v>
      </c>
      <c r="D678" s="442"/>
      <c r="E678" s="500"/>
      <c r="F678" s="500"/>
      <c r="G678" s="442"/>
      <c r="H678" s="447"/>
      <c r="I678" s="463"/>
      <c r="J678" s="463" t="s">
        <v>694</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35">
      <c r="A679" s="411"/>
      <c r="B679" s="420"/>
      <c r="C679" s="413">
        <f t="shared" si="295"/>
        <v>4</v>
      </c>
      <c r="D679" s="442"/>
      <c r="E679" s="500"/>
      <c r="F679" s="500"/>
      <c r="G679" s="442"/>
      <c r="H679" s="447"/>
      <c r="I679" s="463">
        <v>3</v>
      </c>
      <c r="J679" s="463" t="s">
        <v>703</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35">
      <c r="A680" s="411"/>
      <c r="B680" s="420"/>
      <c r="C680" s="413">
        <f t="shared" si="295"/>
        <v>4</v>
      </c>
      <c r="D680" s="442"/>
      <c r="E680" s="500"/>
      <c r="F680" s="500"/>
      <c r="G680" s="442"/>
      <c r="H680" s="447"/>
      <c r="I680" s="463"/>
      <c r="J680" s="463" t="s">
        <v>693</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35">
      <c r="A681" s="411"/>
      <c r="B681" s="420"/>
      <c r="C681" s="413">
        <f t="shared" si="295"/>
        <v>4</v>
      </c>
      <c r="D681" s="442"/>
      <c r="E681" s="500"/>
      <c r="F681" s="500"/>
      <c r="G681" s="442"/>
      <c r="H681" s="447"/>
      <c r="I681" s="463"/>
      <c r="J681" s="463" t="s">
        <v>694</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35">
      <c r="A682" s="411"/>
      <c r="B682" s="420"/>
      <c r="C682" s="413">
        <f t="shared" si="295"/>
        <v>4</v>
      </c>
      <c r="D682" s="442"/>
      <c r="E682" s="500"/>
      <c r="F682" s="500"/>
      <c r="G682" s="442"/>
      <c r="H682" s="447"/>
      <c r="I682" s="463">
        <v>4</v>
      </c>
      <c r="J682" s="463" t="s">
        <v>703</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35">
      <c r="A683" s="411"/>
      <c r="B683" s="420"/>
      <c r="C683" s="413">
        <f t="shared" si="295"/>
        <v>4</v>
      </c>
      <c r="D683" s="442"/>
      <c r="E683" s="500"/>
      <c r="F683" s="500"/>
      <c r="G683" s="442"/>
      <c r="H683" s="447"/>
      <c r="I683" s="463"/>
      <c r="J683" s="463" t="s">
        <v>693</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35">
      <c r="A684" s="411"/>
      <c r="B684" s="420"/>
      <c r="C684" s="413">
        <f t="shared" si="295"/>
        <v>4</v>
      </c>
      <c r="D684" s="442"/>
      <c r="E684" s="500"/>
      <c r="F684" s="500"/>
      <c r="G684" s="442"/>
      <c r="H684" s="447"/>
      <c r="I684" s="463"/>
      <c r="J684" s="463" t="s">
        <v>694</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35">
      <c r="A685" s="411"/>
      <c r="B685" s="420"/>
      <c r="C685" s="413">
        <f t="shared" ref="C685:C693" si="309">INT($C$233)+3</f>
        <v>4</v>
      </c>
      <c r="D685" s="442"/>
      <c r="E685" s="500"/>
      <c r="F685" s="500"/>
      <c r="G685" s="442"/>
      <c r="H685" s="447"/>
      <c r="I685" s="463">
        <v>5</v>
      </c>
      <c r="J685" s="463" t="s">
        <v>703</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35">
      <c r="A686" s="411"/>
      <c r="B686" s="420"/>
      <c r="C686" s="413">
        <f t="shared" si="309"/>
        <v>4</v>
      </c>
      <c r="D686" s="442"/>
      <c r="E686" s="500"/>
      <c r="F686" s="500"/>
      <c r="G686" s="442"/>
      <c r="H686" s="447"/>
      <c r="I686" s="463"/>
      <c r="J686" s="463" t="s">
        <v>693</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35">
      <c r="A687" s="411"/>
      <c r="B687" s="420"/>
      <c r="C687" s="413">
        <f t="shared" si="309"/>
        <v>4</v>
      </c>
      <c r="D687" s="442"/>
      <c r="E687" s="500"/>
      <c r="F687" s="500"/>
      <c r="G687" s="442"/>
      <c r="H687" s="447"/>
      <c r="I687" s="463"/>
      <c r="J687" s="463" t="s">
        <v>694</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35">
      <c r="A688" s="411"/>
      <c r="B688" s="420"/>
      <c r="C688" s="413">
        <f t="shared" si="309"/>
        <v>4</v>
      </c>
      <c r="D688" s="442"/>
      <c r="E688" s="500"/>
      <c r="F688" s="500"/>
      <c r="G688" s="442"/>
      <c r="H688" s="447"/>
      <c r="I688" s="463">
        <v>6</v>
      </c>
      <c r="J688" s="463" t="s">
        <v>703</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35">
      <c r="A689" s="411"/>
      <c r="B689" s="420"/>
      <c r="C689" s="413">
        <f t="shared" si="309"/>
        <v>4</v>
      </c>
      <c r="D689" s="442"/>
      <c r="E689" s="500"/>
      <c r="F689" s="500"/>
      <c r="G689" s="442"/>
      <c r="H689" s="447"/>
      <c r="I689" s="463"/>
      <c r="J689" s="463" t="s">
        <v>693</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35">
      <c r="A690" s="411"/>
      <c r="B690" s="420"/>
      <c r="C690" s="413">
        <f t="shared" si="309"/>
        <v>4</v>
      </c>
      <c r="D690" s="442"/>
      <c r="E690" s="500"/>
      <c r="F690" s="500"/>
      <c r="G690" s="442"/>
      <c r="H690" s="447"/>
      <c r="I690" s="463"/>
      <c r="J690" s="463" t="s">
        <v>694</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35">
      <c r="A691" s="411"/>
      <c r="B691" s="420"/>
      <c r="C691" s="413">
        <f t="shared" si="309"/>
        <v>4</v>
      </c>
      <c r="D691" s="442"/>
      <c r="E691" s="500"/>
      <c r="F691" s="500"/>
      <c r="G691" s="442"/>
      <c r="H691" s="447"/>
      <c r="I691" s="463">
        <v>7</v>
      </c>
      <c r="J691" s="463" t="s">
        <v>703</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35">
      <c r="A692" s="411"/>
      <c r="B692" s="420"/>
      <c r="C692" s="413">
        <f t="shared" si="309"/>
        <v>4</v>
      </c>
      <c r="D692" s="442"/>
      <c r="E692" s="500"/>
      <c r="F692" s="500"/>
      <c r="G692" s="442"/>
      <c r="H692" s="447"/>
      <c r="I692" s="463"/>
      <c r="J692" s="463" t="s">
        <v>693</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35">
      <c r="A693" s="411"/>
      <c r="B693" s="420"/>
      <c r="C693" s="413">
        <f t="shared" si="309"/>
        <v>4</v>
      </c>
      <c r="D693" s="442"/>
      <c r="E693" s="500"/>
      <c r="F693" s="500"/>
      <c r="G693" s="442"/>
      <c r="H693" s="447"/>
      <c r="I693" s="463"/>
      <c r="J693" s="463" t="s">
        <v>694</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35">
      <c r="A694" s="411"/>
      <c r="B694" s="420"/>
      <c r="C694" s="413">
        <f t="shared" si="295"/>
        <v>4</v>
      </c>
      <c r="D694" s="442"/>
      <c r="E694" s="500"/>
      <c r="F694" s="500"/>
      <c r="G694" s="442"/>
      <c r="H694" s="463" t="str">
        <f>H$254</f>
        <v>Spr</v>
      </c>
      <c r="I694" s="463">
        <v>0</v>
      </c>
      <c r="J694" s="463" t="s">
        <v>703</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35">
      <c r="A695" s="411"/>
      <c r="B695" s="420"/>
      <c r="C695" s="413">
        <f t="shared" si="295"/>
        <v>4</v>
      </c>
      <c r="D695" s="442"/>
      <c r="E695" s="500"/>
      <c r="F695" s="500"/>
      <c r="G695" s="442"/>
      <c r="H695" s="463"/>
      <c r="I695" s="463"/>
      <c r="J695" s="463" t="s">
        <v>693</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35">
      <c r="A696" s="411"/>
      <c r="B696" s="420"/>
      <c r="C696" s="413">
        <f t="shared" si="295"/>
        <v>4</v>
      </c>
      <c r="D696" s="442"/>
      <c r="E696" s="500"/>
      <c r="F696" s="500"/>
      <c r="G696" s="442"/>
      <c r="H696" s="463"/>
      <c r="I696" s="463"/>
      <c r="J696" s="463" t="s">
        <v>694</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35">
      <c r="A697" s="411"/>
      <c r="B697" s="420"/>
      <c r="C697" s="413">
        <f t="shared" si="295"/>
        <v>4</v>
      </c>
      <c r="D697" s="442"/>
      <c r="E697" s="500"/>
      <c r="F697" s="500"/>
      <c r="G697" s="442"/>
      <c r="H697" s="447"/>
      <c r="I697" s="463">
        <v>1</v>
      </c>
      <c r="J697" s="463" t="s">
        <v>703</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35">
      <c r="A698" s="411"/>
      <c r="B698" s="420"/>
      <c r="C698" s="413">
        <f t="shared" si="295"/>
        <v>4</v>
      </c>
      <c r="D698" s="442"/>
      <c r="E698" s="500"/>
      <c r="F698" s="500"/>
      <c r="G698" s="442"/>
      <c r="H698" s="447"/>
      <c r="I698" s="463"/>
      <c r="J698" s="463" t="s">
        <v>693</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35">
      <c r="A699" s="411"/>
      <c r="B699" s="420"/>
      <c r="C699" s="413">
        <f t="shared" si="295"/>
        <v>4</v>
      </c>
      <c r="D699" s="442"/>
      <c r="E699" s="500"/>
      <c r="F699" s="500"/>
      <c r="G699" s="442"/>
      <c r="H699" s="447"/>
      <c r="I699" s="463"/>
      <c r="J699" s="463" t="s">
        <v>694</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35">
      <c r="A700" s="411"/>
      <c r="B700" s="420"/>
      <c r="C700" s="413">
        <f t="shared" si="295"/>
        <v>4</v>
      </c>
      <c r="D700" s="442"/>
      <c r="E700" s="500"/>
      <c r="F700" s="500"/>
      <c r="G700" s="442"/>
      <c r="H700" s="447"/>
      <c r="I700" s="463">
        <v>2</v>
      </c>
      <c r="J700" s="463" t="s">
        <v>703</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35">
      <c r="A701" s="411"/>
      <c r="B701" s="420"/>
      <c r="C701" s="413">
        <f t="shared" si="295"/>
        <v>4</v>
      </c>
      <c r="D701" s="442"/>
      <c r="E701" s="500"/>
      <c r="F701" s="500"/>
      <c r="G701" s="442"/>
      <c r="H701" s="447"/>
      <c r="I701" s="463"/>
      <c r="J701" s="463" t="s">
        <v>693</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35">
      <c r="A702" s="411"/>
      <c r="B702" s="420"/>
      <c r="C702" s="413">
        <f t="shared" si="295"/>
        <v>4</v>
      </c>
      <c r="D702" s="442"/>
      <c r="E702" s="500"/>
      <c r="F702" s="500"/>
      <c r="G702" s="442"/>
      <c r="H702" s="447"/>
      <c r="I702" s="463"/>
      <c r="J702" s="463" t="s">
        <v>694</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35">
      <c r="A703" s="411"/>
      <c r="B703" s="420"/>
      <c r="C703" s="413">
        <f t="shared" si="295"/>
        <v>4</v>
      </c>
      <c r="D703" s="442"/>
      <c r="E703" s="500"/>
      <c r="F703" s="500"/>
      <c r="G703" s="442"/>
      <c r="H703" s="447"/>
      <c r="I703" s="463">
        <v>3</v>
      </c>
      <c r="J703" s="463" t="s">
        <v>703</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35">
      <c r="A704" s="411"/>
      <c r="B704" s="420"/>
      <c r="C704" s="413">
        <f t="shared" si="295"/>
        <v>4</v>
      </c>
      <c r="D704" s="442"/>
      <c r="E704" s="500"/>
      <c r="F704" s="500"/>
      <c r="G704" s="442"/>
      <c r="H704" s="447"/>
      <c r="I704" s="463"/>
      <c r="J704" s="463" t="s">
        <v>693</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35">
      <c r="A705" s="411"/>
      <c r="B705" s="420"/>
      <c r="C705" s="413">
        <f t="shared" si="295"/>
        <v>4</v>
      </c>
      <c r="D705" s="442"/>
      <c r="E705" s="500"/>
      <c r="F705" s="500"/>
      <c r="G705" s="442"/>
      <c r="H705" s="447"/>
      <c r="I705" s="463"/>
      <c r="J705" s="463" t="s">
        <v>694</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35">
      <c r="A706" s="411"/>
      <c r="B706" s="420"/>
      <c r="C706" s="413">
        <f t="shared" si="295"/>
        <v>4</v>
      </c>
      <c r="D706" s="442"/>
      <c r="E706" s="500"/>
      <c r="F706" s="500"/>
      <c r="G706" s="442"/>
      <c r="H706" s="447"/>
      <c r="I706" s="463">
        <v>4</v>
      </c>
      <c r="J706" s="463" t="s">
        <v>703</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35">
      <c r="A707" s="411"/>
      <c r="B707" s="420"/>
      <c r="C707" s="413">
        <f t="shared" si="295"/>
        <v>4</v>
      </c>
      <c r="D707" s="442"/>
      <c r="E707" s="500"/>
      <c r="F707" s="500"/>
      <c r="G707" s="442"/>
      <c r="H707" s="447"/>
      <c r="I707" s="463"/>
      <c r="J707" s="463" t="s">
        <v>693</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35">
      <c r="A708" s="411"/>
      <c r="B708" s="420"/>
      <c r="C708" s="413">
        <f t="shared" si="295"/>
        <v>4</v>
      </c>
      <c r="D708" s="442"/>
      <c r="E708" s="500"/>
      <c r="F708" s="500"/>
      <c r="G708" s="442"/>
      <c r="H708" s="447"/>
      <c r="I708" s="463"/>
      <c r="J708" s="463" t="s">
        <v>694</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35">
      <c r="A709" s="411"/>
      <c r="B709" s="420"/>
      <c r="C709" s="413">
        <f t="shared" ref="C709:C717" si="321">INT($C$233)+3</f>
        <v>4</v>
      </c>
      <c r="D709" s="442"/>
      <c r="E709" s="500"/>
      <c r="F709" s="500"/>
      <c r="G709" s="442"/>
      <c r="H709" s="447"/>
      <c r="I709" s="463">
        <v>5</v>
      </c>
      <c r="J709" s="463" t="s">
        <v>703</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35">
      <c r="A710" s="411"/>
      <c r="B710" s="420"/>
      <c r="C710" s="413">
        <f t="shared" si="321"/>
        <v>4</v>
      </c>
      <c r="D710" s="442"/>
      <c r="E710" s="500"/>
      <c r="F710" s="500"/>
      <c r="G710" s="442"/>
      <c r="H710" s="447"/>
      <c r="I710" s="463"/>
      <c r="J710" s="463" t="s">
        <v>693</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35">
      <c r="A711" s="411"/>
      <c r="B711" s="420"/>
      <c r="C711" s="413">
        <f t="shared" si="321"/>
        <v>4</v>
      </c>
      <c r="D711" s="442"/>
      <c r="E711" s="500"/>
      <c r="F711" s="500"/>
      <c r="G711" s="442"/>
      <c r="H711" s="447"/>
      <c r="I711" s="463"/>
      <c r="J711" s="463" t="s">
        <v>694</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35">
      <c r="A712" s="411"/>
      <c r="B712" s="420"/>
      <c r="C712" s="413">
        <f t="shared" si="321"/>
        <v>4</v>
      </c>
      <c r="D712" s="442"/>
      <c r="E712" s="500"/>
      <c r="F712" s="500"/>
      <c r="G712" s="442"/>
      <c r="H712" s="447"/>
      <c r="I712" s="463">
        <v>6</v>
      </c>
      <c r="J712" s="463" t="s">
        <v>703</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35">
      <c r="A713" s="411"/>
      <c r="B713" s="420"/>
      <c r="C713" s="413">
        <f t="shared" si="321"/>
        <v>4</v>
      </c>
      <c r="D713" s="442"/>
      <c r="E713" s="500"/>
      <c r="F713" s="500"/>
      <c r="G713" s="442"/>
      <c r="H713" s="447"/>
      <c r="I713" s="463"/>
      <c r="J713" s="463" t="s">
        <v>693</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35">
      <c r="A714" s="411"/>
      <c r="B714" s="420"/>
      <c r="C714" s="413">
        <f t="shared" si="321"/>
        <v>4</v>
      </c>
      <c r="D714" s="442"/>
      <c r="E714" s="500"/>
      <c r="F714" s="500"/>
      <c r="G714" s="442"/>
      <c r="H714" s="447"/>
      <c r="I714" s="463"/>
      <c r="J714" s="463" t="s">
        <v>694</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35">
      <c r="A715" s="411"/>
      <c r="B715" s="420"/>
      <c r="C715" s="413">
        <f t="shared" si="321"/>
        <v>4</v>
      </c>
      <c r="D715" s="442"/>
      <c r="E715" s="500"/>
      <c r="F715" s="500"/>
      <c r="G715" s="442"/>
      <c r="H715" s="447"/>
      <c r="I715" s="463">
        <v>7</v>
      </c>
      <c r="J715" s="463" t="s">
        <v>703</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35">
      <c r="A716" s="411"/>
      <c r="B716" s="420"/>
      <c r="C716" s="413">
        <f t="shared" si="321"/>
        <v>4</v>
      </c>
      <c r="D716" s="442"/>
      <c r="E716" s="500"/>
      <c r="F716" s="500"/>
      <c r="G716" s="442"/>
      <c r="H716" s="447"/>
      <c r="I716" s="463"/>
      <c r="J716" s="463" t="s">
        <v>693</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35">
      <c r="A717" s="411"/>
      <c r="B717" s="420"/>
      <c r="C717" s="413">
        <f t="shared" si="321"/>
        <v>4</v>
      </c>
      <c r="D717" s="442"/>
      <c r="E717" s="500"/>
      <c r="F717" s="500"/>
      <c r="G717" s="442"/>
      <c r="H717" s="447"/>
      <c r="I717" s="463"/>
      <c r="J717" s="463" t="s">
        <v>694</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15" hidden="1" customHeight="1" outlineLevel="2" x14ac:dyDescent="0.3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484</v>
      </c>
      <c r="AQ718" s="423"/>
      <c r="AR718" s="411"/>
      <c r="AS718" s="411"/>
      <c r="AT718" s="411"/>
    </row>
    <row r="719" spans="1:46" hidden="1" outlineLevel="2" x14ac:dyDescent="0.35">
      <c r="A719" s="411"/>
      <c r="B719" s="420"/>
      <c r="C719" s="413">
        <f>INT($C$233)+2</f>
        <v>3</v>
      </c>
      <c r="D719" s="442"/>
      <c r="E719" s="500"/>
      <c r="F719" s="500"/>
      <c r="G719" s="442"/>
      <c r="H719" s="516"/>
      <c r="I719" s="470" t="s">
        <v>698</v>
      </c>
      <c r="J719" s="470"/>
      <c r="K719" s="470" t="s">
        <v>704</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3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3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3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3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3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3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3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3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15" hidden="1" customHeight="1" outlineLevel="2" x14ac:dyDescent="0.3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484</v>
      </c>
      <c r="AQ728" s="423"/>
      <c r="AR728" s="411"/>
      <c r="AS728" s="411"/>
      <c r="AT728" s="411"/>
    </row>
    <row r="729" spans="1:46" ht="5.15" hidden="1" customHeight="1" outlineLevel="2" x14ac:dyDescent="0.3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15" customHeight="1" outlineLevel="1" x14ac:dyDescent="0.3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135</v>
      </c>
      <c r="AR730" s="411"/>
      <c r="AS730" s="411"/>
      <c r="AT730" s="411"/>
    </row>
    <row r="731" spans="1:46" ht="5.15" customHeight="1" collapsed="1" x14ac:dyDescent="0.3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3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3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15" customHeight="1" thickBot="1" x14ac:dyDescent="0.4">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15" customHeight="1" outlineLevel="1" collapsed="1" x14ac:dyDescent="0.3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3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49999999999999" customHeight="1" x14ac:dyDescent="0.35">
      <c r="A737" s="411"/>
      <c r="B737" s="420"/>
      <c r="C737" s="413">
        <v>1.02</v>
      </c>
      <c r="D737" s="424"/>
      <c r="E737" s="493" t="s">
        <v>471</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 outlineLevel="1" collapsed="1" x14ac:dyDescent="0.35">
      <c r="A738" s="411"/>
      <c r="B738" s="420"/>
      <c r="C738" s="413">
        <f>INT($C$737)+1.02</f>
        <v>2.02</v>
      </c>
      <c r="D738" s="424"/>
      <c r="E738" s="493" t="s">
        <v>473</v>
      </c>
      <c r="F738" s="497">
        <v>1</v>
      </c>
      <c r="G738" s="433"/>
      <c r="H738" s="434" t="s">
        <v>705</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15" hidden="1" customHeight="1" outlineLevel="2" x14ac:dyDescent="0.3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3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3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35">
      <c r="A742" s="411"/>
      <c r="B742" s="420"/>
      <c r="C742" s="413">
        <f>INT($C$737)+2</f>
        <v>3</v>
      </c>
      <c r="D742" s="421"/>
      <c r="E742" s="500"/>
      <c r="F742" s="500"/>
      <c r="G742" s="421"/>
      <c r="H742" s="440"/>
      <c r="I742" s="440"/>
      <c r="J742" s="440"/>
      <c r="K742" s="501" t="s">
        <v>515</v>
      </c>
      <c r="L742" s="501"/>
      <c r="M742" s="501"/>
      <c r="N742" s="501" t="s">
        <v>516</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35">
      <c r="A743" s="411"/>
      <c r="B743" s="420"/>
      <c r="C743" s="413">
        <f>INT($C$737)+2</f>
        <v>3</v>
      </c>
      <c r="D743" s="421"/>
      <c r="E743" s="500"/>
      <c r="F743" s="500"/>
      <c r="G743" s="421"/>
      <c r="H743" s="440"/>
      <c r="I743" s="440"/>
      <c r="J743" s="440"/>
      <c r="K743" s="490" t="s">
        <v>14</v>
      </c>
      <c r="L743" s="490" t="s">
        <v>585</v>
      </c>
      <c r="M743" s="490" t="s">
        <v>4</v>
      </c>
      <c r="N743" s="490" t="s">
        <v>609</v>
      </c>
      <c r="O743" s="490" t="s">
        <v>610</v>
      </c>
      <c r="P743" s="490" t="s">
        <v>611</v>
      </c>
      <c r="Q743" s="490" t="s">
        <v>612</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5" hidden="1" customHeight="1" outlineLevel="2" x14ac:dyDescent="0.35">
      <c r="A744" s="411"/>
      <c r="B744" s="420" t="s">
        <v>477</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3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35">
      <c r="A746" s="411"/>
      <c r="B746" s="420" t="s">
        <v>478</v>
      </c>
      <c r="C746" s="413">
        <f>INT(MAX($C$748:$C$792))+1</f>
        <v>5</v>
      </c>
      <c r="D746" s="442" t="s">
        <v>479</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35">
      <c r="A747" s="411"/>
      <c r="B747" s="420"/>
      <c r="C747" s="413">
        <f>INT($C$737)+1</f>
        <v>2</v>
      </c>
      <c r="D747" s="442"/>
      <c r="E747" s="500"/>
      <c r="F747" s="500"/>
      <c r="G747" s="442"/>
      <c r="H747" s="503" t="s">
        <v>706</v>
      </c>
      <c r="I747" s="460" t="s">
        <v>707</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15" hidden="1" customHeight="1" outlineLevel="3" x14ac:dyDescent="0.35">
      <c r="A748" s="411"/>
      <c r="B748" s="420"/>
      <c r="C748" s="413">
        <f>INT($C$737)+3.005</f>
        <v>4.0049999999999999</v>
      </c>
      <c r="D748" s="442" t="s">
        <v>480</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35">
      <c r="A749" s="411"/>
      <c r="B749" s="420"/>
      <c r="C749" s="413">
        <f>INT($C$737)+2</f>
        <v>3</v>
      </c>
      <c r="D749" s="442"/>
      <c r="E749" s="500"/>
      <c r="F749" s="500"/>
      <c r="G749" s="442"/>
      <c r="H749" s="463" t="s">
        <v>708</v>
      </c>
      <c r="I749" s="449" t="s">
        <v>515</v>
      </c>
      <c r="J749" s="450">
        <v>1</v>
      </c>
      <c r="K749" s="447">
        <f>J749</f>
        <v>1</v>
      </c>
      <c r="L749" s="449" t="s">
        <v>516</v>
      </c>
      <c r="M749" s="450">
        <f>COUNTA($H$750:$H$769)</f>
        <v>2</v>
      </c>
      <c r="N749" s="447">
        <f>M749+3</f>
        <v>5</v>
      </c>
      <c r="O749" s="447" t="s">
        <v>709</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35">
      <c r="A750" s="411"/>
      <c r="B750" s="420"/>
      <c r="C750" s="413">
        <f>INT($C$737)+2</f>
        <v>3</v>
      </c>
      <c r="D750" s="442"/>
      <c r="E750" s="500"/>
      <c r="F750" s="500"/>
      <c r="G750" s="442"/>
      <c r="H750" s="516" t="s">
        <v>710</v>
      </c>
      <c r="I750" s="470" t="s">
        <v>698</v>
      </c>
      <c r="J750" s="470"/>
      <c r="K750" s="470" t="s">
        <v>711</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3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3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3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3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3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3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3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3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15" hidden="1" customHeight="1" outlineLevel="2" x14ac:dyDescent="0.3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484</v>
      </c>
      <c r="AQ759" s="423"/>
      <c r="AR759" s="411"/>
      <c r="AS759" s="411"/>
      <c r="AT759" s="411"/>
    </row>
    <row r="760" spans="1:46" hidden="1" outlineLevel="2" x14ac:dyDescent="0.35">
      <c r="A760" s="411"/>
      <c r="B760" s="420"/>
      <c r="C760" s="413">
        <f>INT($C$737)+2</f>
        <v>3</v>
      </c>
      <c r="D760" s="442"/>
      <c r="E760" s="500"/>
      <c r="F760" s="500"/>
      <c r="G760" s="442"/>
      <c r="H760" s="516" t="s">
        <v>712</v>
      </c>
      <c r="I760" s="470" t="s">
        <v>607</v>
      </c>
      <c r="J760" s="470"/>
      <c r="K760" s="447"/>
      <c r="L760" s="447"/>
      <c r="M760" s="447"/>
      <c r="N760" s="470" t="s">
        <v>713</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35">
      <c r="A761" s="411"/>
      <c r="B761" s="420"/>
      <c r="C761" s="413">
        <f t="shared" ref="C761:C768" si="324">INT($C$737)+3</f>
        <v>4</v>
      </c>
      <c r="D761" s="442"/>
      <c r="E761" s="500"/>
      <c r="F761" s="500"/>
      <c r="G761" s="442"/>
      <c r="H761" s="447"/>
      <c r="I761" s="447">
        <v>0</v>
      </c>
      <c r="J761" s="447" t="s">
        <v>629</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35">
      <c r="A762" s="411"/>
      <c r="B762" s="420"/>
      <c r="C762" s="413">
        <f t="shared" si="324"/>
        <v>4</v>
      </c>
      <c r="D762" s="442"/>
      <c r="E762" s="500"/>
      <c r="F762" s="500"/>
      <c r="G762" s="442"/>
      <c r="H762" s="447"/>
      <c r="I762" s="447">
        <v>1</v>
      </c>
      <c r="J762" s="447" t="s">
        <v>630</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35">
      <c r="A763" s="411"/>
      <c r="B763" s="420"/>
      <c r="C763" s="413">
        <f t="shared" si="324"/>
        <v>4</v>
      </c>
      <c r="D763" s="442"/>
      <c r="E763" s="500"/>
      <c r="F763" s="500"/>
      <c r="G763" s="442"/>
      <c r="H763" s="447"/>
      <c r="I763" s="447">
        <v>2</v>
      </c>
      <c r="J763" s="447" t="s">
        <v>631</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35">
      <c r="A764" s="411"/>
      <c r="B764" s="420"/>
      <c r="C764" s="413">
        <f t="shared" si="324"/>
        <v>4</v>
      </c>
      <c r="D764" s="442"/>
      <c r="E764" s="500"/>
      <c r="F764" s="500"/>
      <c r="G764" s="442"/>
      <c r="H764" s="447"/>
      <c r="I764" s="447">
        <v>3</v>
      </c>
      <c r="J764" s="447" t="s">
        <v>616</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35">
      <c r="A765" s="411"/>
      <c r="B765" s="420"/>
      <c r="C765" s="413">
        <f t="shared" si="324"/>
        <v>4</v>
      </c>
      <c r="D765" s="442"/>
      <c r="E765" s="500"/>
      <c r="F765" s="500"/>
      <c r="G765" s="442"/>
      <c r="H765" s="447"/>
      <c r="I765" s="447">
        <v>4</v>
      </c>
      <c r="J765" s="447" t="s">
        <v>617</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35">
      <c r="A766" s="411"/>
      <c r="B766" s="420"/>
      <c r="C766" s="413">
        <f t="shared" si="324"/>
        <v>4</v>
      </c>
      <c r="D766" s="442"/>
      <c r="E766" s="500"/>
      <c r="F766" s="500"/>
      <c r="G766" s="442"/>
      <c r="H766" s="447"/>
      <c r="I766" s="447">
        <v>5</v>
      </c>
      <c r="J766" s="447" t="s">
        <v>618</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35">
      <c r="A767" s="411"/>
      <c r="B767" s="420"/>
      <c r="C767" s="413">
        <f t="shared" si="324"/>
        <v>4</v>
      </c>
      <c r="D767" s="442"/>
      <c r="E767" s="500"/>
      <c r="F767" s="500"/>
      <c r="G767" s="442"/>
      <c r="H767" s="447"/>
      <c r="I767" s="447">
        <v>6</v>
      </c>
      <c r="J767" s="447" t="s">
        <v>619</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35">
      <c r="A768" s="411"/>
      <c r="B768" s="420"/>
      <c r="C768" s="413">
        <f t="shared" si="324"/>
        <v>4</v>
      </c>
      <c r="D768" s="442"/>
      <c r="E768" s="500"/>
      <c r="F768" s="500"/>
      <c r="G768" s="442"/>
      <c r="H768" s="447"/>
      <c r="I768" s="447">
        <v>7</v>
      </c>
      <c r="J768" s="447" t="s">
        <v>620</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15" hidden="1" customHeight="1" outlineLevel="2" x14ac:dyDescent="0.3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484</v>
      </c>
      <c r="AQ769" s="423"/>
      <c r="AR769" s="411"/>
      <c r="AS769" s="411"/>
      <c r="AT769" s="411"/>
    </row>
    <row r="770" spans="1:46" outlineLevel="1" collapsed="1" x14ac:dyDescent="0.35">
      <c r="A770" s="411"/>
      <c r="B770" s="420"/>
      <c r="C770" s="413">
        <f>INT($C$737)+1</f>
        <v>2</v>
      </c>
      <c r="D770" s="442"/>
      <c r="E770" s="500"/>
      <c r="F770" s="500"/>
      <c r="G770" s="442"/>
      <c r="H770" s="503" t="s">
        <v>714</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15" hidden="1" customHeight="1" outlineLevel="3" x14ac:dyDescent="0.35">
      <c r="A771" s="411"/>
      <c r="B771" s="420"/>
      <c r="C771" s="413">
        <f>INT($C$737)+3.005</f>
        <v>4.0049999999999999</v>
      </c>
      <c r="D771" s="442" t="s">
        <v>480</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35">
      <c r="A772" s="411"/>
      <c r="B772" s="420"/>
      <c r="C772" s="413">
        <f>INT($C$737)+2</f>
        <v>3</v>
      </c>
      <c r="D772" s="442"/>
      <c r="E772" s="500"/>
      <c r="F772" s="500"/>
      <c r="G772" s="442"/>
      <c r="H772" s="463" t="s">
        <v>708</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35">
      <c r="A773" s="411"/>
      <c r="B773" s="420"/>
      <c r="C773" s="413">
        <f>INT($C$737)+2</f>
        <v>3</v>
      </c>
      <c r="D773" s="442"/>
      <c r="E773" s="500"/>
      <c r="F773" s="500"/>
      <c r="G773" s="442"/>
      <c r="H773" s="516" t="s">
        <v>672</v>
      </c>
      <c r="I773" s="470" t="s">
        <v>715</v>
      </c>
      <c r="J773" s="470"/>
      <c r="K773" s="470" t="s">
        <v>716</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3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3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3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3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35">
      <c r="A778" s="411"/>
      <c r="B778" s="420"/>
      <c r="C778" s="413">
        <f t="shared" si="325"/>
        <v>4</v>
      </c>
      <c r="D778" s="442"/>
      <c r="E778" s="500"/>
      <c r="F778" s="500"/>
      <c r="G778" s="442"/>
      <c r="H778" s="447"/>
      <c r="I778" s="470" t="s">
        <v>717</v>
      </c>
      <c r="J778" s="469"/>
      <c r="K778" s="470" t="s">
        <v>718</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3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3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3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3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35">
      <c r="A783" s="411"/>
      <c r="B783" s="420"/>
      <c r="C783" s="413">
        <f t="shared" si="325"/>
        <v>4</v>
      </c>
      <c r="D783" s="442"/>
      <c r="E783" s="500"/>
      <c r="F783" s="500"/>
      <c r="G783" s="442"/>
      <c r="H783" s="447"/>
      <c r="I783" s="447"/>
      <c r="J783" s="447"/>
      <c r="K783" s="470" t="s">
        <v>844</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35">
      <c r="A784" s="411"/>
      <c r="B784" s="420"/>
      <c r="C784" s="413">
        <f t="shared" si="325"/>
        <v>4</v>
      </c>
      <c r="D784" s="442"/>
      <c r="E784" s="500"/>
      <c r="F784" s="500"/>
      <c r="G784" s="442"/>
      <c r="H784" s="463" t="str">
        <f>H$252</f>
        <v>Aut</v>
      </c>
      <c r="I784" s="447"/>
      <c r="J784" s="447"/>
      <c r="K784" s="655">
        <v>1550</v>
      </c>
      <c r="L784" s="655">
        <v>1550</v>
      </c>
      <c r="M784" s="655">
        <v>1550</v>
      </c>
      <c r="N784" s="447"/>
      <c r="O784" s="447" t="s">
        <v>854</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3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3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3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35">
      <c r="A788" s="411"/>
      <c r="B788" s="420"/>
      <c r="C788" s="413">
        <f t="shared" si="325"/>
        <v>4</v>
      </c>
      <c r="D788" s="442"/>
      <c r="E788" s="500"/>
      <c r="F788" s="500"/>
      <c r="G788" s="442"/>
      <c r="H788" s="447"/>
      <c r="I788" s="447"/>
      <c r="J788" s="447"/>
      <c r="K788" s="470" t="s">
        <v>719</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3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3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3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15" hidden="1" customHeight="1" outlineLevel="2" x14ac:dyDescent="0.3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484</v>
      </c>
      <c r="AQ792" s="423"/>
      <c r="AR792" s="411"/>
      <c r="AS792" s="411"/>
      <c r="AT792" s="411"/>
    </row>
    <row r="793" spans="1:46" ht="5.15" hidden="1" customHeight="1" outlineLevel="2" x14ac:dyDescent="0.3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15" customHeight="1" outlineLevel="1" x14ac:dyDescent="0.3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135</v>
      </c>
      <c r="AR794" s="411"/>
      <c r="AS794" s="411"/>
      <c r="AT794" s="411"/>
    </row>
    <row r="795" spans="1:46" ht="5.15" customHeight="1" collapsed="1" x14ac:dyDescent="0.3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3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3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15" customHeight="1" thickBot="1" x14ac:dyDescent="0.4">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15" customHeight="1" outlineLevel="1" collapsed="1" x14ac:dyDescent="0.3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3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49999999999999" customHeight="1" x14ac:dyDescent="0.35">
      <c r="A801" s="411"/>
      <c r="B801" s="420"/>
      <c r="C801" s="413">
        <v>1.02</v>
      </c>
      <c r="D801" s="424"/>
      <c r="E801" s="493" t="s">
        <v>471</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6" outlineLevel="1" collapsed="1" x14ac:dyDescent="0.35">
      <c r="A802" s="411"/>
      <c r="B802" s="420"/>
      <c r="C802" s="413">
        <f>INT($C$801)+1.02</f>
        <v>2.02</v>
      </c>
      <c r="D802" s="424"/>
      <c r="E802" s="493" t="s">
        <v>473</v>
      </c>
      <c r="F802" s="497">
        <v>1</v>
      </c>
      <c r="G802" s="433"/>
      <c r="H802" s="592" t="s">
        <v>720</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15" hidden="1" customHeight="1" outlineLevel="2" x14ac:dyDescent="0.3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3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3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idden="1" outlineLevel="2" x14ac:dyDescent="0.35">
      <c r="A806" s="411"/>
      <c r="B806" s="420"/>
      <c r="C806" s="413">
        <f>INT($C$801)+2</f>
        <v>3</v>
      </c>
      <c r="D806" s="421"/>
      <c r="E806" s="500"/>
      <c r="F806" s="500"/>
      <c r="G806" s="421"/>
      <c r="H806" s="440"/>
      <c r="I806" s="440"/>
      <c r="J806" s="440"/>
      <c r="K806" s="501" t="s">
        <v>518</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35">
      <c r="A807" s="411"/>
      <c r="B807" s="420"/>
      <c r="C807" s="413">
        <f>INT($C$801)+2</f>
        <v>3</v>
      </c>
      <c r="D807" s="421"/>
      <c r="E807" s="500"/>
      <c r="F807" s="500"/>
      <c r="G807" s="421"/>
      <c r="H807" s="440"/>
      <c r="I807" s="440"/>
      <c r="J807" s="440"/>
      <c r="K807" s="490" t="s">
        <v>586</v>
      </c>
      <c r="L807" s="490" t="s">
        <v>587</v>
      </c>
      <c r="M807" s="490" t="s">
        <v>588</v>
      </c>
      <c r="N807" s="490" t="s">
        <v>589</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5" hidden="1" customHeight="1" outlineLevel="2" x14ac:dyDescent="0.35">
      <c r="A808" s="411"/>
      <c r="B808" s="420" t="s">
        <v>477</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3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35">
      <c r="A810" s="411"/>
      <c r="B810" s="420" t="s">
        <v>478</v>
      </c>
      <c r="C810" s="413">
        <f>INT(MAX($C$820:$C$850))+1</f>
        <v>6</v>
      </c>
      <c r="D810" s="442" t="s">
        <v>479</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35">
      <c r="A811" s="411"/>
      <c r="B811" s="420"/>
      <c r="C811" s="413">
        <f>INT($C$801)+1</f>
        <v>2</v>
      </c>
      <c r="D811" s="442"/>
      <c r="E811" s="500"/>
      <c r="F811" s="500"/>
      <c r="G811" s="442"/>
      <c r="H811" s="503" t="s">
        <v>721</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15" hidden="1" customHeight="1" outlineLevel="3" x14ac:dyDescent="0.35">
      <c r="A812" s="411"/>
      <c r="B812" s="420"/>
      <c r="C812" s="413">
        <f>INT($C$801)+3.005</f>
        <v>4.0049999999999999</v>
      </c>
      <c r="D812" s="442" t="s">
        <v>480</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3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722</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35">
      <c r="A814" s="411"/>
      <c r="B814" s="420"/>
      <c r="C814" s="413">
        <f>INT($C$801)+2</f>
        <v>3</v>
      </c>
      <c r="D814" s="442"/>
      <c r="E814" s="500"/>
      <c r="F814" s="500"/>
      <c r="G814" s="442"/>
      <c r="H814" s="559"/>
      <c r="I814" s="594" t="s">
        <v>723</v>
      </c>
      <c r="J814" s="559" t="s">
        <v>724</v>
      </c>
      <c r="K814" s="517"/>
      <c r="L814" s="517"/>
      <c r="M814" s="517"/>
      <c r="N814" s="517"/>
      <c r="O814" s="517"/>
      <c r="P814" s="517"/>
      <c r="Q814" s="517"/>
      <c r="R814" s="517"/>
      <c r="S814" s="517"/>
      <c r="T814" s="517"/>
      <c r="U814" s="517"/>
      <c r="V814" s="517"/>
      <c r="W814" s="447"/>
      <c r="X814" s="447"/>
      <c r="Y814" s="447"/>
      <c r="Z814" s="447"/>
      <c r="AA814" s="447"/>
      <c r="AB814" s="447"/>
      <c r="AC814" s="447"/>
      <c r="AD814" s="469" t="s">
        <v>725</v>
      </c>
      <c r="AE814" s="469"/>
      <c r="AF814" s="469"/>
      <c r="AG814" s="469"/>
      <c r="AH814" s="469" t="s">
        <v>726</v>
      </c>
      <c r="AI814" s="469"/>
      <c r="AJ814" s="469"/>
      <c r="AK814" s="469"/>
      <c r="AL814" s="469" t="s">
        <v>727</v>
      </c>
      <c r="AM814" s="469"/>
      <c r="AN814" s="469"/>
      <c r="AO814" s="469"/>
      <c r="AP814" s="442"/>
      <c r="AQ814" s="423"/>
      <c r="AR814" s="411"/>
      <c r="AS814" s="411"/>
      <c r="AT814" s="411"/>
    </row>
    <row r="815" spans="1:46" hidden="1" outlineLevel="4" x14ac:dyDescent="0.35">
      <c r="A815" s="411"/>
      <c r="B815" s="420"/>
      <c r="C815" s="413">
        <f>INT($C$801)+4</f>
        <v>5</v>
      </c>
      <c r="D815" s="442"/>
      <c r="E815" s="500"/>
      <c r="F815" s="500"/>
      <c r="G815" s="442"/>
      <c r="H815" s="595"/>
      <c r="I815" s="596">
        <v>0</v>
      </c>
      <c r="J815" s="596" t="s">
        <v>728</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35">
      <c r="A816" s="411"/>
      <c r="B816" s="420"/>
      <c r="C816" s="413">
        <f>INT($C$801)+4</f>
        <v>5</v>
      </c>
      <c r="D816" s="442"/>
      <c r="E816" s="500"/>
      <c r="F816" s="500"/>
      <c r="G816" s="442"/>
      <c r="H816" s="463"/>
      <c r="I816" s="469">
        <v>1</v>
      </c>
      <c r="J816" s="463" t="s">
        <v>729</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35">
      <c r="A817" s="411"/>
      <c r="B817" s="420"/>
      <c r="C817" s="413">
        <f>INT($C$801)+4</f>
        <v>5</v>
      </c>
      <c r="D817" s="442"/>
      <c r="E817" s="500"/>
      <c r="F817" s="500"/>
      <c r="G817" s="442"/>
      <c r="H817" s="463"/>
      <c r="I817" s="469">
        <v>2</v>
      </c>
      <c r="J817" s="463" t="s">
        <v>730</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15" hidden="1" customHeight="1" outlineLevel="2" x14ac:dyDescent="0.3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484</v>
      </c>
      <c r="AQ818" s="423"/>
      <c r="AR818" s="411"/>
      <c r="AS818" s="411"/>
      <c r="AT818" s="411"/>
    </row>
    <row r="819" spans="1:46" outlineLevel="1" collapsed="1" x14ac:dyDescent="0.35">
      <c r="A819" s="411"/>
      <c r="B819" s="420"/>
      <c r="C819" s="413">
        <f>INT($C$801)+1</f>
        <v>2</v>
      </c>
      <c r="D819" s="442"/>
      <c r="E819" s="500"/>
      <c r="F819" s="500"/>
      <c r="G819" s="442"/>
      <c r="H819" s="503" t="s">
        <v>731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15" hidden="1" customHeight="1" outlineLevel="3" x14ac:dyDescent="0.35">
      <c r="A820" s="411"/>
      <c r="B820" s="420"/>
      <c r="C820" s="413">
        <f>INT($C$801)+3.005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35">
      <c r="A821" s="411"/>
      <c r="B821" s="420"/>
      <c r="C821" s="413">
        <f>INT($C$801)+2</f>
        <v>3</v>
      </c>
      <c r="D821" s="442"/>
      <c r="E821" s="500"/>
      <c r="F821" s="500"/>
      <c r="G821" s="442"/>
      <c r="H821" s="447"/>
      <c r="I821" s="447"/>
      <c r="J821" s="447"/>
      <c r="K821" s="463">
        <f>i_s_len</f>
        <v>8</v>
      </c>
      <c r="L821" s="450">
        <v>3</v>
      </c>
      <c r="M821" s="447"/>
      <c r="N821" s="448" t="s">
        <v>732</v>
      </c>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35">
      <c r="A822" s="411"/>
      <c r="B822" s="420"/>
      <c r="C822" s="413">
        <f>INT($C$801)+2</f>
        <v>3</v>
      </c>
      <c r="D822" s="442"/>
      <c r="E822" s="500"/>
      <c r="F822" s="500"/>
      <c r="G822" s="442"/>
      <c r="H822" s="559" t="s">
        <v>733</v>
      </c>
      <c r="I822" s="559" t="s">
        <v>723</v>
      </c>
      <c r="J822" s="559" t="s">
        <v>724</v>
      </c>
      <c r="K822" s="517" t="s">
        <v>734</v>
      </c>
      <c r="L822" s="517"/>
      <c r="M822" s="517"/>
      <c r="N822" s="517"/>
      <c r="O822" s="517" t="s">
        <v>735</v>
      </c>
      <c r="P822" s="517"/>
      <c r="Q822" s="517"/>
      <c r="R822" s="517"/>
      <c r="S822" s="517" t="s">
        <v>736</v>
      </c>
      <c r="T822" s="517"/>
      <c r="U822" s="517"/>
      <c r="V822" s="517"/>
      <c r="W822" s="447"/>
      <c r="X822" s="447"/>
      <c r="Y822" s="447"/>
      <c r="Z822" s="447"/>
      <c r="AA822" s="447"/>
      <c r="AB822" s="447"/>
      <c r="AC822" s="447"/>
      <c r="AD822" s="598" t="s">
        <v>725</v>
      </c>
      <c r="AE822" s="598"/>
      <c r="AF822" s="598"/>
      <c r="AG822" s="598"/>
      <c r="AH822" s="598" t="s">
        <v>726</v>
      </c>
      <c r="AI822" s="598"/>
      <c r="AJ822" s="598"/>
      <c r="AK822" s="598"/>
      <c r="AL822" s="598" t="s">
        <v>727</v>
      </c>
      <c r="AM822" s="598"/>
      <c r="AN822" s="598"/>
      <c r="AO822" s="598"/>
      <c r="AP822" s="442"/>
      <c r="AQ822" s="423"/>
      <c r="AR822" s="411"/>
      <c r="AS822" s="411"/>
      <c r="AT822" s="411"/>
    </row>
    <row r="823" spans="1:46" hidden="1" outlineLevel="4" x14ac:dyDescent="0.35">
      <c r="A823" s="411"/>
      <c r="B823" s="420"/>
      <c r="C823" s="413">
        <f t="shared" ref="C823:C831" si="331">INT($C$801)+4</f>
        <v>5</v>
      </c>
      <c r="D823" s="442"/>
      <c r="E823" s="500"/>
      <c r="F823" s="500"/>
      <c r="G823" s="442"/>
      <c r="H823" s="595" t="s">
        <v>737</v>
      </c>
      <c r="I823" s="596">
        <v>0</v>
      </c>
      <c r="J823" s="596" t="s">
        <v>738</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35">
      <c r="A824" s="411"/>
      <c r="B824" s="420"/>
      <c r="C824" s="413">
        <f t="shared" si="331"/>
        <v>5</v>
      </c>
      <c r="D824" s="442"/>
      <c r="E824" s="500"/>
      <c r="F824" s="500"/>
      <c r="G824" s="442"/>
      <c r="H824" s="463" t="s">
        <v>739</v>
      </c>
      <c r="I824" s="469"/>
      <c r="J824" s="463" t="s">
        <v>740</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35">
      <c r="A825" s="411"/>
      <c r="B825" s="420"/>
      <c r="C825" s="413">
        <f t="shared" si="331"/>
        <v>5</v>
      </c>
      <c r="D825" s="442"/>
      <c r="E825" s="500"/>
      <c r="F825" s="500"/>
      <c r="G825" s="442"/>
      <c r="H825" s="463" t="s">
        <v>741</v>
      </c>
      <c r="I825" s="469"/>
      <c r="J825" s="463" t="s">
        <v>740</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35">
      <c r="A826" s="411"/>
      <c r="B826" s="420"/>
      <c r="C826" s="413">
        <f t="shared" si="331"/>
        <v>5</v>
      </c>
      <c r="D826" s="442"/>
      <c r="E826" s="500"/>
      <c r="F826" s="500"/>
      <c r="G826" s="442"/>
      <c r="H826" s="463">
        <v>3</v>
      </c>
      <c r="I826" s="469"/>
      <c r="J826" s="463" t="s">
        <v>740</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35">
      <c r="A827" s="411"/>
      <c r="B827" s="420"/>
      <c r="C827" s="413">
        <f t="shared" si="331"/>
        <v>5</v>
      </c>
      <c r="D827" s="442"/>
      <c r="E827" s="500"/>
      <c r="F827" s="500"/>
      <c r="G827" s="442"/>
      <c r="H827" s="463">
        <v>4</v>
      </c>
      <c r="I827" s="469"/>
      <c r="J827" s="463" t="s">
        <v>740</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35">
      <c r="A828" s="411"/>
      <c r="B828" s="420"/>
      <c r="C828" s="413">
        <f t="shared" si="331"/>
        <v>5</v>
      </c>
      <c r="D828" s="442"/>
      <c r="E828" s="500"/>
      <c r="F828" s="500"/>
      <c r="G828" s="442"/>
      <c r="H828" s="463">
        <v>5</v>
      </c>
      <c r="I828" s="469"/>
      <c r="J828" s="463" t="s">
        <v>740</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35">
      <c r="A829" s="411"/>
      <c r="B829" s="420"/>
      <c r="C829" s="413">
        <f t="shared" si="331"/>
        <v>5</v>
      </c>
      <c r="D829" s="442"/>
      <c r="E829" s="500"/>
      <c r="F829" s="500"/>
      <c r="G829" s="442"/>
      <c r="H829" s="463">
        <v>6</v>
      </c>
      <c r="I829" s="469"/>
      <c r="J829" s="463" t="s">
        <v>740</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35">
      <c r="A830" s="411"/>
      <c r="B830" s="420"/>
      <c r="C830" s="413">
        <f t="shared" si="331"/>
        <v>5</v>
      </c>
      <c r="D830" s="442"/>
      <c r="E830" s="500"/>
      <c r="F830" s="500"/>
      <c r="G830" s="442"/>
      <c r="H830" s="463">
        <v>7</v>
      </c>
      <c r="I830" s="469"/>
      <c r="J830" s="463" t="s">
        <v>740</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35">
      <c r="A831" s="411"/>
      <c r="B831" s="420"/>
      <c r="C831" s="413">
        <f t="shared" si="331"/>
        <v>5</v>
      </c>
      <c r="D831" s="442"/>
      <c r="E831" s="500"/>
      <c r="F831" s="500"/>
      <c r="G831" s="442"/>
      <c r="H831" s="603">
        <v>8</v>
      </c>
      <c r="I831" s="604"/>
      <c r="J831" s="603" t="s">
        <v>740</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35">
      <c r="A832" s="411"/>
      <c r="B832" s="420"/>
      <c r="C832" s="413">
        <f t="shared" ref="C832:C849" si="344">INT($C$801)+3</f>
        <v>4</v>
      </c>
      <c r="D832" s="442"/>
      <c r="E832" s="500"/>
      <c r="F832" s="500"/>
      <c r="G832" s="442"/>
      <c r="H832" s="595" t="s">
        <v>737</v>
      </c>
      <c r="I832" s="596">
        <v>1</v>
      </c>
      <c r="J832" s="596" t="s">
        <v>744</v>
      </c>
      <c r="K832" s="602">
        <v>350</v>
      </c>
      <c r="L832" s="602">
        <v>350</v>
      </c>
      <c r="M832" s="602">
        <v>350</v>
      </c>
      <c r="N832" s="602">
        <v>350</v>
      </c>
      <c r="O832" s="600">
        <v>45</v>
      </c>
      <c r="P832" s="600">
        <v>45</v>
      </c>
      <c r="Q832" s="600">
        <v>45</v>
      </c>
      <c r="R832" s="600">
        <v>47</v>
      </c>
      <c r="S832" s="600">
        <v>3</v>
      </c>
      <c r="T832" s="600">
        <v>3</v>
      </c>
      <c r="U832" s="600">
        <v>3</v>
      </c>
      <c r="V832" s="600">
        <v>3</v>
      </c>
      <c r="W832" s="987" t="s">
        <v>956</v>
      </c>
      <c r="X832" s="988"/>
      <c r="Y832" s="988"/>
      <c r="Z832" s="988"/>
      <c r="AA832" s="989"/>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35">
      <c r="A833" s="411"/>
      <c r="B833" s="420"/>
      <c r="C833" s="413">
        <f t="shared" si="344"/>
        <v>4</v>
      </c>
      <c r="D833" s="442"/>
      <c r="E833" s="500"/>
      <c r="F833" s="500"/>
      <c r="G833" s="442"/>
      <c r="H833" s="463" t="s">
        <v>739</v>
      </c>
      <c r="I833" s="469"/>
      <c r="J833" s="469" t="s">
        <v>744</v>
      </c>
      <c r="K833" s="602">
        <v>350</v>
      </c>
      <c r="L833" s="602">
        <v>350</v>
      </c>
      <c r="M833" s="602">
        <v>350</v>
      </c>
      <c r="N833" s="602">
        <v>350</v>
      </c>
      <c r="O833" s="589">
        <v>45</v>
      </c>
      <c r="P833" s="589">
        <v>45</v>
      </c>
      <c r="Q833" s="589">
        <v>45</v>
      </c>
      <c r="R833" s="589">
        <v>47</v>
      </c>
      <c r="S833" s="589">
        <v>3</v>
      </c>
      <c r="T833" s="589">
        <v>3</v>
      </c>
      <c r="U833" s="589">
        <v>3</v>
      </c>
      <c r="V833" s="589">
        <v>3</v>
      </c>
      <c r="W833" s="990"/>
      <c r="X833" s="991"/>
      <c r="Y833" s="991"/>
      <c r="Z833" s="991"/>
      <c r="AA833" s="992"/>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35">
      <c r="A834" s="411"/>
      <c r="B834" s="420"/>
      <c r="C834" s="413">
        <f t="shared" si="344"/>
        <v>4</v>
      </c>
      <c r="D834" s="442"/>
      <c r="E834" s="500"/>
      <c r="F834" s="500"/>
      <c r="G834" s="442"/>
      <c r="H834" s="463" t="s">
        <v>741</v>
      </c>
      <c r="I834" s="469"/>
      <c r="J834" s="469" t="s">
        <v>743</v>
      </c>
      <c r="K834" s="602">
        <v>180</v>
      </c>
      <c r="L834" s="602">
        <v>180</v>
      </c>
      <c r="M834" s="602">
        <v>180</v>
      </c>
      <c r="N834" s="602">
        <v>180</v>
      </c>
      <c r="O834" s="589"/>
      <c r="P834" s="589"/>
      <c r="Q834" s="589"/>
      <c r="R834" s="589"/>
      <c r="S834" s="589">
        <v>1</v>
      </c>
      <c r="T834" s="589">
        <v>1</v>
      </c>
      <c r="U834" s="589">
        <v>1</v>
      </c>
      <c r="V834" s="589">
        <v>1</v>
      </c>
      <c r="W834" s="990"/>
      <c r="X834" s="991"/>
      <c r="Y834" s="991"/>
      <c r="Z834" s="991"/>
      <c r="AA834" s="992"/>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35">
      <c r="A835" s="411"/>
      <c r="B835" s="420"/>
      <c r="C835" s="413">
        <f t="shared" si="344"/>
        <v>4</v>
      </c>
      <c r="D835" s="442"/>
      <c r="E835" s="500"/>
      <c r="F835" s="500"/>
      <c r="G835" s="442"/>
      <c r="H835" s="463">
        <v>3</v>
      </c>
      <c r="I835" s="469"/>
      <c r="J835" s="463" t="s">
        <v>740</v>
      </c>
      <c r="K835" s="602">
        <v>180</v>
      </c>
      <c r="L835" s="602">
        <v>180</v>
      </c>
      <c r="M835" s="602">
        <v>180</v>
      </c>
      <c r="N835" s="602">
        <v>180</v>
      </c>
      <c r="O835" s="589"/>
      <c r="P835" s="589"/>
      <c r="Q835" s="589"/>
      <c r="R835" s="589"/>
      <c r="S835" s="589">
        <v>1</v>
      </c>
      <c r="T835" s="589">
        <v>1</v>
      </c>
      <c r="U835" s="589">
        <v>1</v>
      </c>
      <c r="V835" s="589">
        <v>1</v>
      </c>
      <c r="W835" s="990"/>
      <c r="X835" s="991"/>
      <c r="Y835" s="991"/>
      <c r="Z835" s="991"/>
      <c r="AA835" s="992"/>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35">
      <c r="A836" s="411"/>
      <c r="B836" s="420"/>
      <c r="C836" s="413">
        <f t="shared" si="344"/>
        <v>4</v>
      </c>
      <c r="D836" s="442"/>
      <c r="E836" s="500"/>
      <c r="F836" s="500"/>
      <c r="G836" s="442"/>
      <c r="H836" s="463">
        <v>4</v>
      </c>
      <c r="I836" s="469"/>
      <c r="J836" s="463" t="s">
        <v>740</v>
      </c>
      <c r="K836" s="602">
        <v>180</v>
      </c>
      <c r="L836" s="602">
        <v>180</v>
      </c>
      <c r="M836" s="602">
        <v>180</v>
      </c>
      <c r="N836" s="602">
        <v>180</v>
      </c>
      <c r="O836" s="589"/>
      <c r="P836" s="589"/>
      <c r="Q836" s="589"/>
      <c r="R836" s="589"/>
      <c r="S836" s="589">
        <v>1</v>
      </c>
      <c r="T836" s="589">
        <v>1</v>
      </c>
      <c r="U836" s="589">
        <v>1</v>
      </c>
      <c r="V836" s="589">
        <v>1</v>
      </c>
      <c r="W836" s="990"/>
      <c r="X836" s="991"/>
      <c r="Y836" s="991"/>
      <c r="Z836" s="991"/>
      <c r="AA836" s="992"/>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35">
      <c r="A837" s="411"/>
      <c r="B837" s="420"/>
      <c r="C837" s="413">
        <f t="shared" si="344"/>
        <v>4</v>
      </c>
      <c r="D837" s="442"/>
      <c r="E837" s="500"/>
      <c r="F837" s="500"/>
      <c r="G837" s="442"/>
      <c r="H837" s="463">
        <v>5</v>
      </c>
      <c r="I837" s="469"/>
      <c r="J837" s="463" t="s">
        <v>740</v>
      </c>
      <c r="K837" s="602">
        <v>180</v>
      </c>
      <c r="L837" s="602">
        <v>180</v>
      </c>
      <c r="M837" s="602">
        <v>180</v>
      </c>
      <c r="N837" s="602">
        <v>180</v>
      </c>
      <c r="O837" s="589"/>
      <c r="P837" s="589"/>
      <c r="Q837" s="589"/>
      <c r="R837" s="589"/>
      <c r="S837" s="589">
        <v>1</v>
      </c>
      <c r="T837" s="589">
        <v>1</v>
      </c>
      <c r="U837" s="589">
        <v>1</v>
      </c>
      <c r="V837" s="589">
        <v>1</v>
      </c>
      <c r="W837" s="990"/>
      <c r="X837" s="991"/>
      <c r="Y837" s="991"/>
      <c r="Z837" s="991"/>
      <c r="AA837" s="992"/>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35">
      <c r="A838" s="411"/>
      <c r="B838" s="420"/>
      <c r="C838" s="413">
        <f t="shared" si="344"/>
        <v>4</v>
      </c>
      <c r="D838" s="442"/>
      <c r="E838" s="500"/>
      <c r="F838" s="500"/>
      <c r="G838" s="442"/>
      <c r="H838" s="463">
        <v>6</v>
      </c>
      <c r="I838" s="469"/>
      <c r="J838" s="463" t="s">
        <v>740</v>
      </c>
      <c r="K838" s="602">
        <v>180</v>
      </c>
      <c r="L838" s="602">
        <v>180</v>
      </c>
      <c r="M838" s="602">
        <v>180</v>
      </c>
      <c r="N838" s="602">
        <v>180</v>
      </c>
      <c r="O838" s="589"/>
      <c r="P838" s="589"/>
      <c r="Q838" s="589"/>
      <c r="R838" s="589"/>
      <c r="S838" s="589">
        <v>1</v>
      </c>
      <c r="T838" s="589">
        <v>1</v>
      </c>
      <c r="U838" s="589">
        <v>1</v>
      </c>
      <c r="V838" s="589">
        <v>1</v>
      </c>
      <c r="W838" s="990"/>
      <c r="X838" s="991"/>
      <c r="Y838" s="991"/>
      <c r="Z838" s="991"/>
      <c r="AA838" s="992"/>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35">
      <c r="A839" s="411"/>
      <c r="B839" s="420"/>
      <c r="C839" s="413">
        <f t="shared" si="344"/>
        <v>4</v>
      </c>
      <c r="D839" s="442"/>
      <c r="E839" s="500"/>
      <c r="F839" s="500"/>
      <c r="G839" s="442"/>
      <c r="H839" s="463">
        <v>7</v>
      </c>
      <c r="I839" s="469"/>
      <c r="J839" s="463" t="s">
        <v>740</v>
      </c>
      <c r="K839" s="602">
        <v>180</v>
      </c>
      <c r="L839" s="602">
        <v>180</v>
      </c>
      <c r="M839" s="602">
        <v>180</v>
      </c>
      <c r="N839" s="602">
        <v>180</v>
      </c>
      <c r="O839" s="589"/>
      <c r="P839" s="589"/>
      <c r="Q839" s="589"/>
      <c r="R839" s="589"/>
      <c r="S839" s="589">
        <v>1</v>
      </c>
      <c r="T839" s="589">
        <v>1</v>
      </c>
      <c r="U839" s="589">
        <v>1</v>
      </c>
      <c r="V839" s="589">
        <v>1</v>
      </c>
      <c r="W839" s="990"/>
      <c r="X839" s="991"/>
      <c r="Y839" s="991"/>
      <c r="Z839" s="991"/>
      <c r="AA839" s="992"/>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35">
      <c r="A840" s="411"/>
      <c r="B840" s="420"/>
      <c r="C840" s="413">
        <f t="shared" si="344"/>
        <v>4</v>
      </c>
      <c r="D840" s="442"/>
      <c r="E840" s="500"/>
      <c r="F840" s="500"/>
      <c r="G840" s="442"/>
      <c r="H840" s="603">
        <v>8</v>
      </c>
      <c r="I840" s="604"/>
      <c r="J840" s="603" t="s">
        <v>740</v>
      </c>
      <c r="K840" s="602">
        <v>180</v>
      </c>
      <c r="L840" s="602">
        <v>180</v>
      </c>
      <c r="M840" s="602">
        <v>180</v>
      </c>
      <c r="N840" s="602">
        <v>180</v>
      </c>
      <c r="O840" s="606"/>
      <c r="P840" s="606"/>
      <c r="Q840" s="606"/>
      <c r="R840" s="606"/>
      <c r="S840" s="606">
        <v>1</v>
      </c>
      <c r="T840" s="606">
        <v>1</v>
      </c>
      <c r="U840" s="606">
        <v>1</v>
      </c>
      <c r="V840" s="606">
        <v>1</v>
      </c>
      <c r="W840" s="990"/>
      <c r="X840" s="991"/>
      <c r="Y840" s="991"/>
      <c r="Z840" s="991"/>
      <c r="AA840" s="992"/>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35">
      <c r="A841" s="411"/>
      <c r="B841" s="420"/>
      <c r="C841" s="413">
        <f t="shared" si="344"/>
        <v>4</v>
      </c>
      <c r="D841" s="442"/>
      <c r="E841" s="500"/>
      <c r="F841" s="500"/>
      <c r="G841" s="442"/>
      <c r="H841" s="595" t="s">
        <v>737</v>
      </c>
      <c r="I841" s="596">
        <v>2</v>
      </c>
      <c r="J841" s="596" t="s">
        <v>742</v>
      </c>
      <c r="K841" s="602"/>
      <c r="L841" s="602"/>
      <c r="M841" s="602"/>
      <c r="N841" s="602"/>
      <c r="O841" s="589"/>
      <c r="P841" s="589"/>
      <c r="Q841" s="589"/>
      <c r="R841" s="589"/>
      <c r="S841" s="589">
        <v>1</v>
      </c>
      <c r="T841" s="589">
        <v>1</v>
      </c>
      <c r="U841" s="589">
        <v>1</v>
      </c>
      <c r="V841" s="589">
        <v>1</v>
      </c>
      <c r="W841" s="990"/>
      <c r="X841" s="991"/>
      <c r="Y841" s="991"/>
      <c r="Z841" s="991"/>
      <c r="AA841" s="992"/>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35">
      <c r="A842" s="411"/>
      <c r="B842" s="420"/>
      <c r="C842" s="413">
        <f t="shared" si="344"/>
        <v>4</v>
      </c>
      <c r="D842" s="442"/>
      <c r="E842" s="500"/>
      <c r="F842" s="500"/>
      <c r="G842" s="442"/>
      <c r="H842" s="463" t="s">
        <v>739</v>
      </c>
      <c r="I842" s="469"/>
      <c r="J842" s="463" t="s">
        <v>957</v>
      </c>
      <c r="K842" s="602"/>
      <c r="L842" s="602"/>
      <c r="M842" s="602"/>
      <c r="N842" s="602"/>
      <c r="O842" s="589"/>
      <c r="P842" s="589"/>
      <c r="Q842" s="589"/>
      <c r="R842" s="589"/>
      <c r="S842" s="589">
        <v>1</v>
      </c>
      <c r="T842" s="589">
        <v>1</v>
      </c>
      <c r="U842" s="589">
        <v>1</v>
      </c>
      <c r="V842" s="589">
        <v>1</v>
      </c>
      <c r="W842" s="990"/>
      <c r="X842" s="991"/>
      <c r="Y842" s="991"/>
      <c r="Z842" s="991"/>
      <c r="AA842" s="992"/>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35">
      <c r="A843" s="411"/>
      <c r="B843" s="420"/>
      <c r="C843" s="413">
        <f t="shared" si="344"/>
        <v>4</v>
      </c>
      <c r="D843" s="442"/>
      <c r="E843" s="500"/>
      <c r="F843" s="500"/>
      <c r="G843" s="442"/>
      <c r="H843" s="463" t="s">
        <v>741</v>
      </c>
      <c r="I843" s="469"/>
      <c r="J843" s="463" t="s">
        <v>740</v>
      </c>
      <c r="K843" s="602"/>
      <c r="L843" s="602"/>
      <c r="M843" s="602"/>
      <c r="N843" s="602"/>
      <c r="O843" s="589"/>
      <c r="P843" s="589"/>
      <c r="Q843" s="589"/>
      <c r="R843" s="589"/>
      <c r="S843" s="589">
        <v>1</v>
      </c>
      <c r="T843" s="589">
        <v>1</v>
      </c>
      <c r="U843" s="589">
        <v>1</v>
      </c>
      <c r="V843" s="589">
        <v>1</v>
      </c>
      <c r="W843" s="990"/>
      <c r="X843" s="991"/>
      <c r="Y843" s="991"/>
      <c r="Z843" s="991"/>
      <c r="AA843" s="992"/>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35">
      <c r="A844" s="411"/>
      <c r="B844" s="420"/>
      <c r="C844" s="413">
        <f t="shared" si="344"/>
        <v>4</v>
      </c>
      <c r="D844" s="442"/>
      <c r="E844" s="500"/>
      <c r="F844" s="500"/>
      <c r="G844" s="442"/>
      <c r="H844" s="463">
        <v>3</v>
      </c>
      <c r="I844" s="469"/>
      <c r="J844" s="463" t="s">
        <v>740</v>
      </c>
      <c r="K844" s="602"/>
      <c r="L844" s="602"/>
      <c r="M844" s="602"/>
      <c r="N844" s="602"/>
      <c r="O844" s="589"/>
      <c r="P844" s="589"/>
      <c r="Q844" s="589"/>
      <c r="R844" s="589"/>
      <c r="S844" s="589">
        <v>1</v>
      </c>
      <c r="T844" s="589">
        <v>1</v>
      </c>
      <c r="U844" s="589">
        <v>1</v>
      </c>
      <c r="V844" s="589">
        <v>1</v>
      </c>
      <c r="W844" s="990"/>
      <c r="X844" s="991"/>
      <c r="Y844" s="991"/>
      <c r="Z844" s="991"/>
      <c r="AA844" s="992"/>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35">
      <c r="A845" s="411"/>
      <c r="B845" s="420"/>
      <c r="C845" s="413">
        <f t="shared" si="344"/>
        <v>4</v>
      </c>
      <c r="D845" s="442"/>
      <c r="E845" s="500"/>
      <c r="F845" s="500"/>
      <c r="G845" s="442"/>
      <c r="H845" s="463">
        <v>4</v>
      </c>
      <c r="I845" s="469"/>
      <c r="J845" s="463" t="s">
        <v>740</v>
      </c>
      <c r="K845" s="602"/>
      <c r="L845" s="602"/>
      <c r="M845" s="602"/>
      <c r="N845" s="602"/>
      <c r="O845" s="589"/>
      <c r="P845" s="589"/>
      <c r="Q845" s="589"/>
      <c r="R845" s="589"/>
      <c r="S845" s="589">
        <v>1</v>
      </c>
      <c r="T845" s="589">
        <v>1</v>
      </c>
      <c r="U845" s="589">
        <v>1</v>
      </c>
      <c r="V845" s="589">
        <v>1</v>
      </c>
      <c r="W845" s="990"/>
      <c r="X845" s="991"/>
      <c r="Y845" s="991"/>
      <c r="Z845" s="991"/>
      <c r="AA845" s="992"/>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35">
      <c r="A846" s="411"/>
      <c r="B846" s="420"/>
      <c r="C846" s="413">
        <f t="shared" si="344"/>
        <v>4</v>
      </c>
      <c r="D846" s="442"/>
      <c r="E846" s="500"/>
      <c r="F846" s="500"/>
      <c r="G846" s="442"/>
      <c r="H846" s="463">
        <v>5</v>
      </c>
      <c r="I846" s="469"/>
      <c r="J846" s="463" t="s">
        <v>740</v>
      </c>
      <c r="K846" s="602"/>
      <c r="L846" s="602"/>
      <c r="M846" s="602"/>
      <c r="N846" s="602"/>
      <c r="O846" s="589"/>
      <c r="P846" s="589"/>
      <c r="Q846" s="589"/>
      <c r="R846" s="589"/>
      <c r="S846" s="589">
        <v>1</v>
      </c>
      <c r="T846" s="589">
        <v>1</v>
      </c>
      <c r="U846" s="589">
        <v>1</v>
      </c>
      <c r="V846" s="589">
        <v>1</v>
      </c>
      <c r="W846" s="990"/>
      <c r="X846" s="991"/>
      <c r="Y846" s="991"/>
      <c r="Z846" s="991"/>
      <c r="AA846" s="992"/>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35">
      <c r="A847" s="411"/>
      <c r="B847" s="420"/>
      <c r="C847" s="413">
        <f t="shared" si="344"/>
        <v>4</v>
      </c>
      <c r="D847" s="442"/>
      <c r="E847" s="500"/>
      <c r="F847" s="500"/>
      <c r="G847" s="442"/>
      <c r="H847" s="463">
        <v>6</v>
      </c>
      <c r="I847" s="469"/>
      <c r="J847" s="463" t="s">
        <v>740</v>
      </c>
      <c r="K847" s="602"/>
      <c r="L847" s="602"/>
      <c r="M847" s="602"/>
      <c r="N847" s="602"/>
      <c r="O847" s="589"/>
      <c r="P847" s="589"/>
      <c r="Q847" s="589"/>
      <c r="R847" s="589"/>
      <c r="S847" s="589">
        <v>1</v>
      </c>
      <c r="T847" s="589">
        <v>1</v>
      </c>
      <c r="U847" s="589">
        <v>1</v>
      </c>
      <c r="V847" s="589">
        <v>1</v>
      </c>
      <c r="W847" s="990"/>
      <c r="X847" s="991"/>
      <c r="Y847" s="991"/>
      <c r="Z847" s="991"/>
      <c r="AA847" s="992"/>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35">
      <c r="A848" s="411"/>
      <c r="B848" s="420"/>
      <c r="C848" s="413">
        <f t="shared" si="344"/>
        <v>4</v>
      </c>
      <c r="D848" s="442"/>
      <c r="E848" s="500"/>
      <c r="F848" s="500"/>
      <c r="G848" s="442"/>
      <c r="H848" s="463">
        <v>7</v>
      </c>
      <c r="I848" s="469"/>
      <c r="J848" s="463" t="s">
        <v>740</v>
      </c>
      <c r="K848" s="602"/>
      <c r="L848" s="602"/>
      <c r="M848" s="602"/>
      <c r="N848" s="602"/>
      <c r="O848" s="589"/>
      <c r="P848" s="589"/>
      <c r="Q848" s="589"/>
      <c r="R848" s="589"/>
      <c r="S848" s="589">
        <v>1</v>
      </c>
      <c r="T848" s="589">
        <v>1</v>
      </c>
      <c r="U848" s="589">
        <v>1</v>
      </c>
      <c r="V848" s="589">
        <v>1</v>
      </c>
      <c r="W848" s="990"/>
      <c r="X848" s="991"/>
      <c r="Y848" s="991"/>
      <c r="Z848" s="991"/>
      <c r="AA848" s="992"/>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35">
      <c r="A849" s="411"/>
      <c r="B849" s="420"/>
      <c r="C849" s="413">
        <f t="shared" si="344"/>
        <v>4</v>
      </c>
      <c r="D849" s="442"/>
      <c r="E849" s="500"/>
      <c r="F849" s="500"/>
      <c r="G849" s="442"/>
      <c r="H849" s="603">
        <v>8</v>
      </c>
      <c r="I849" s="604"/>
      <c r="J849" s="603" t="s">
        <v>740</v>
      </c>
      <c r="K849" s="602"/>
      <c r="L849" s="602"/>
      <c r="M849" s="602"/>
      <c r="N849" s="602"/>
      <c r="O849" s="606"/>
      <c r="P849" s="606"/>
      <c r="Q849" s="606"/>
      <c r="R849" s="606"/>
      <c r="S849" s="606">
        <v>1</v>
      </c>
      <c r="T849" s="606">
        <v>1</v>
      </c>
      <c r="U849" s="606">
        <v>1</v>
      </c>
      <c r="V849" s="606">
        <v>1</v>
      </c>
      <c r="W849" s="993"/>
      <c r="X849" s="994"/>
      <c r="Y849" s="994"/>
      <c r="Z849" s="994"/>
      <c r="AA849" s="995"/>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15" hidden="1" customHeight="1" outlineLevel="2" x14ac:dyDescent="0.3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484</v>
      </c>
      <c r="AQ850" s="423"/>
      <c r="AR850" s="411"/>
      <c r="AS850" s="411"/>
      <c r="AT850" s="411"/>
    </row>
    <row r="851" spans="1:46" ht="5.15" hidden="1" customHeight="1" outlineLevel="2" x14ac:dyDescent="0.3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15" customHeight="1" outlineLevel="1" x14ac:dyDescent="0.3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135</v>
      </c>
      <c r="AR852" s="411"/>
      <c r="AS852" s="411"/>
      <c r="AT852" s="411"/>
    </row>
    <row r="853" spans="1:46" ht="5.15" customHeight="1" collapsed="1" x14ac:dyDescent="0.3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3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3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15" customHeight="1" thickBot="1" x14ac:dyDescent="0.4">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15" customHeight="1" outlineLevel="1" collapsed="1" x14ac:dyDescent="0.3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3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49999999999999" customHeight="1" x14ac:dyDescent="0.35">
      <c r="A859" s="411"/>
      <c r="B859" s="420"/>
      <c r="C859" s="413">
        <v>1.02</v>
      </c>
      <c r="D859" s="424"/>
      <c r="E859" s="493" t="s">
        <v>471</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49999999999999" customHeight="1" outlineLevel="1" collapsed="1" x14ac:dyDescent="0.35">
      <c r="A860" s="411"/>
      <c r="B860" s="420"/>
      <c r="C860" s="413">
        <f>INT($C$859)+1.02</f>
        <v>2.02</v>
      </c>
      <c r="D860" s="424"/>
      <c r="E860" s="493" t="s">
        <v>473</v>
      </c>
      <c r="F860" s="497">
        <v>1</v>
      </c>
      <c r="G860" s="433"/>
      <c r="H860" s="434" t="s">
        <v>745</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15" hidden="1" customHeight="1" outlineLevel="2" x14ac:dyDescent="0.3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3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35">
      <c r="A863" s="411"/>
      <c r="B863" s="420"/>
      <c r="C863" s="413">
        <f>INT($C$859)+2</f>
        <v>3</v>
      </c>
      <c r="D863" s="421"/>
      <c r="E863" s="500"/>
      <c r="F863" s="500"/>
      <c r="G863" s="421"/>
      <c r="H863" s="440"/>
      <c r="I863" s="440"/>
      <c r="J863" s="440"/>
      <c r="K863" s="440"/>
      <c r="L863" s="501" t="s">
        <v>746</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35">
      <c r="A864" s="411"/>
      <c r="B864" s="420"/>
      <c r="C864" s="413">
        <f>INT($C$859)+2</f>
        <v>3</v>
      </c>
      <c r="D864" s="421"/>
      <c r="E864" s="500"/>
      <c r="F864" s="500"/>
      <c r="G864" s="421"/>
      <c r="H864" s="440"/>
      <c r="I864" s="440"/>
      <c r="J864" s="440"/>
      <c r="K864" s="440"/>
      <c r="L864" s="440"/>
      <c r="M864" s="440"/>
      <c r="N864" s="501" t="s">
        <v>747</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28" hidden="1" outlineLevel="2" x14ac:dyDescent="0.35">
      <c r="A865" s="411"/>
      <c r="B865" s="420"/>
      <c r="C865" s="413">
        <f>INT($C$859)+2</f>
        <v>3</v>
      </c>
      <c r="D865" s="421"/>
      <c r="E865" s="500"/>
      <c r="F865" s="500"/>
      <c r="G865" s="421"/>
      <c r="H865" s="440" t="s">
        <v>748</v>
      </c>
      <c r="I865" s="440"/>
      <c r="J865" s="440" t="s">
        <v>749</v>
      </c>
      <c r="K865" s="440" t="s">
        <v>178</v>
      </c>
      <c r="L865" s="440" t="s">
        <v>750</v>
      </c>
      <c r="M865" s="440" t="s">
        <v>751</v>
      </c>
      <c r="N865" s="440" t="s">
        <v>752</v>
      </c>
      <c r="O865" s="440" t="s">
        <v>753</v>
      </c>
      <c r="P865" s="440" t="s">
        <v>754</v>
      </c>
      <c r="Q865" s="610" t="s">
        <v>755</v>
      </c>
      <c r="R865" s="440" t="s">
        <v>756</v>
      </c>
      <c r="S865" s="440" t="s">
        <v>757</v>
      </c>
      <c r="T865" s="440" t="s">
        <v>1034</v>
      </c>
      <c r="U865" s="440" t="s">
        <v>699</v>
      </c>
      <c r="V865" s="440" t="s">
        <v>758</v>
      </c>
      <c r="W865" s="440" t="s">
        <v>759</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5" hidden="1" customHeight="1" outlineLevel="2" x14ac:dyDescent="0.35">
      <c r="A866" s="411"/>
      <c r="B866" s="420" t="s">
        <v>477</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3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35">
      <c r="A868" s="411"/>
      <c r="B868" s="420" t="s">
        <v>478</v>
      </c>
      <c r="C868" s="413">
        <f>INT(MAX($C$869:$C$979))+1</f>
        <v>5</v>
      </c>
      <c r="D868" s="442" t="s">
        <v>479</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15" hidden="1" customHeight="1" outlineLevel="2" x14ac:dyDescent="0.35">
      <c r="A869" s="411"/>
      <c r="B869" s="420"/>
      <c r="C869" s="413">
        <f>INT($C$859)+2.005</f>
        <v>3.0049999999999999</v>
      </c>
      <c r="D869" s="442" t="s">
        <v>480</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35">
      <c r="A870" s="411"/>
      <c r="B870" s="420"/>
      <c r="C870" s="413">
        <f>INT($C$859)+2</f>
        <v>3</v>
      </c>
      <c r="D870" s="442"/>
      <c r="E870" s="500" t="s">
        <v>760</v>
      </c>
      <c r="F870" s="494" t="s">
        <v>761</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35">
      <c r="A871" s="411"/>
      <c r="B871" s="420"/>
      <c r="C871" s="413">
        <f>INT($C$859)+2</f>
        <v>3</v>
      </c>
      <c r="D871" s="442"/>
      <c r="E871" s="500">
        <v>0</v>
      </c>
      <c r="F871" s="494" t="b">
        <f t="shared" ref="F871:F902" si="353">COUNTIFS($L871:$W871,"-")&lt;&gt;COUNTA($L871:$W871)</f>
        <v>1</v>
      </c>
      <c r="G871" s="442"/>
      <c r="H871" s="614" t="s">
        <v>762</v>
      </c>
      <c r="I871" s="614"/>
      <c r="J871" s="595" t="s">
        <v>763</v>
      </c>
      <c r="K871" s="615" t="str">
        <f t="shared" ref="K871:K902" si="354">IFERROR(DATE(2019,1,($L871-1)*7+1),"-")</f>
        <v>-</v>
      </c>
      <c r="L871" s="616" t="s">
        <v>764</v>
      </c>
      <c r="M871" s="616" t="s">
        <v>764</v>
      </c>
      <c r="N871" s="616" t="s">
        <v>764</v>
      </c>
      <c r="O871" s="616" t="s">
        <v>764</v>
      </c>
      <c r="P871" s="616" t="s">
        <v>764</v>
      </c>
      <c r="Q871" s="616" t="s">
        <v>764</v>
      </c>
      <c r="R871" s="616" t="s">
        <v>764</v>
      </c>
      <c r="S871" s="616" t="s">
        <v>764</v>
      </c>
      <c r="T871" s="616" t="s">
        <v>764</v>
      </c>
      <c r="U871" s="616" t="s">
        <v>764</v>
      </c>
      <c r="V871" s="616" t="s">
        <v>764</v>
      </c>
      <c r="W871" s="616" t="s">
        <v>764</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35">
      <c r="A872" s="411"/>
      <c r="B872" s="420"/>
      <c r="C872" s="413">
        <f>INT($C$859)+2</f>
        <v>3</v>
      </c>
      <c r="D872" s="442"/>
      <c r="E872" s="617">
        <f>E871</f>
        <v>0</v>
      </c>
      <c r="F872" s="494" t="b">
        <f t="shared" si="353"/>
        <v>1</v>
      </c>
      <c r="G872" s="442"/>
      <c r="H872" s="953" t="s">
        <v>765</v>
      </c>
      <c r="I872" s="954"/>
      <c r="J872" s="618" t="s">
        <v>766</v>
      </c>
      <c r="K872" s="619">
        <f t="shared" si="354"/>
        <v>43795</v>
      </c>
      <c r="L872" s="490">
        <v>48</v>
      </c>
      <c r="M872" s="620" t="s">
        <v>764</v>
      </c>
      <c r="N872" s="620" t="s">
        <v>764</v>
      </c>
      <c r="O872" s="620" t="s">
        <v>764</v>
      </c>
      <c r="P872" s="620" t="s">
        <v>764</v>
      </c>
      <c r="Q872" s="620" t="s">
        <v>764</v>
      </c>
      <c r="R872" s="620" t="s">
        <v>764</v>
      </c>
      <c r="S872" s="620" t="s">
        <v>764</v>
      </c>
      <c r="T872" s="620" t="s">
        <v>764</v>
      </c>
      <c r="U872" s="620" t="s">
        <v>764</v>
      </c>
      <c r="V872" s="620" t="s">
        <v>764</v>
      </c>
      <c r="W872" s="620" t="s">
        <v>764</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35">
      <c r="A873" s="411"/>
      <c r="B873" s="420"/>
      <c r="C873" s="413">
        <f>INT($C$859)+2</f>
        <v>3</v>
      </c>
      <c r="D873" s="442"/>
      <c r="E873" s="617">
        <f>E872</f>
        <v>0</v>
      </c>
      <c r="F873" s="494" t="b">
        <f t="shared" si="353"/>
        <v>1</v>
      </c>
      <c r="G873" s="442"/>
      <c r="H873" s="955"/>
      <c r="I873" s="956"/>
      <c r="J873" s="618" t="s">
        <v>767</v>
      </c>
      <c r="K873" s="619" t="str">
        <f t="shared" si="354"/>
        <v>-</v>
      </c>
      <c r="L873" s="620" t="s">
        <v>768</v>
      </c>
      <c r="M873" s="490">
        <v>26</v>
      </c>
      <c r="N873" s="620" t="s">
        <v>768</v>
      </c>
      <c r="O873" s="620" t="s">
        <v>768</v>
      </c>
      <c r="P873" s="620" t="s">
        <v>768</v>
      </c>
      <c r="Q873" s="620" t="s">
        <v>768</v>
      </c>
      <c r="R873" s="620" t="s">
        <v>768</v>
      </c>
      <c r="S873" s="620" t="s">
        <v>768</v>
      </c>
      <c r="T873" s="620" t="s">
        <v>768</v>
      </c>
      <c r="U873" s="620" t="s">
        <v>768</v>
      </c>
      <c r="V873" s="620" t="s">
        <v>768</v>
      </c>
      <c r="W873" s="620" t="s">
        <v>768</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35">
      <c r="A874" s="411"/>
      <c r="B874" s="420"/>
      <c r="C874" s="413">
        <f>INT($C$859)+2</f>
        <v>3</v>
      </c>
      <c r="D874" s="442"/>
      <c r="E874" s="617">
        <f>E873</f>
        <v>0</v>
      </c>
      <c r="F874" s="494" t="b">
        <f t="shared" si="353"/>
        <v>1</v>
      </c>
      <c r="G874" s="442"/>
      <c r="H874" s="957"/>
      <c r="I874" s="958"/>
      <c r="J874" s="603" t="s">
        <v>769</v>
      </c>
      <c r="K874" s="621" t="str">
        <f t="shared" si="354"/>
        <v>-</v>
      </c>
      <c r="L874" s="618" t="s">
        <v>764</v>
      </c>
      <c r="M874" s="618" t="s">
        <v>764</v>
      </c>
      <c r="N874" s="618" t="s">
        <v>764</v>
      </c>
      <c r="O874" s="618" t="s">
        <v>764</v>
      </c>
      <c r="P874" s="618" t="s">
        <v>764</v>
      </c>
      <c r="Q874" s="618" t="s">
        <v>764</v>
      </c>
      <c r="R874" s="618" t="s">
        <v>764</v>
      </c>
      <c r="S874" s="618" t="s">
        <v>764</v>
      </c>
      <c r="T874" s="618" t="s">
        <v>764</v>
      </c>
      <c r="U874" s="618" t="s">
        <v>764</v>
      </c>
      <c r="V874" s="622" t="s">
        <v>764</v>
      </c>
      <c r="W874" s="622" t="s">
        <v>764</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35">
      <c r="A875" s="411"/>
      <c r="B875" s="420"/>
      <c r="C875" s="413">
        <f t="shared" ref="C875:C906" si="355">INT($C$859)+3</f>
        <v>4</v>
      </c>
      <c r="D875" s="442"/>
      <c r="E875" s="500">
        <v>1</v>
      </c>
      <c r="F875" s="494" t="b">
        <f t="shared" si="353"/>
        <v>1</v>
      </c>
      <c r="G875" s="442"/>
      <c r="H875" s="614" t="s">
        <v>770</v>
      </c>
      <c r="I875" s="614"/>
      <c r="J875" s="595" t="s">
        <v>763</v>
      </c>
      <c r="K875" s="615" t="str">
        <f t="shared" si="354"/>
        <v>-</v>
      </c>
      <c r="L875" s="616" t="s">
        <v>764</v>
      </c>
      <c r="M875" s="616" t="s">
        <v>764</v>
      </c>
      <c r="N875" s="616" t="s">
        <v>764</v>
      </c>
      <c r="O875" s="616" t="s">
        <v>764</v>
      </c>
      <c r="P875" s="616" t="s">
        <v>764</v>
      </c>
      <c r="Q875" s="616" t="s">
        <v>764</v>
      </c>
      <c r="R875" s="616" t="s">
        <v>764</v>
      </c>
      <c r="S875" s="616" t="s">
        <v>764</v>
      </c>
      <c r="T875" s="616" t="s">
        <v>764</v>
      </c>
      <c r="U875" s="616" t="s">
        <v>764</v>
      </c>
      <c r="V875" s="616" t="s">
        <v>764</v>
      </c>
      <c r="W875" s="616" t="s">
        <v>764</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35">
      <c r="A876" s="411"/>
      <c r="B876" s="420"/>
      <c r="C876" s="413">
        <f t="shared" si="355"/>
        <v>4</v>
      </c>
      <c r="D876" s="442"/>
      <c r="E876" s="617">
        <f>E875</f>
        <v>1</v>
      </c>
      <c r="F876" s="494" t="b">
        <f t="shared" si="353"/>
        <v>1</v>
      </c>
      <c r="G876" s="442"/>
      <c r="H876" s="953" t="s">
        <v>771</v>
      </c>
      <c r="I876" s="954"/>
      <c r="J876" s="618" t="s">
        <v>766</v>
      </c>
      <c r="K876" s="619">
        <f t="shared" si="354"/>
        <v>43529</v>
      </c>
      <c r="L876" s="490">
        <v>10</v>
      </c>
      <c r="M876" s="620" t="s">
        <v>764</v>
      </c>
      <c r="N876" s="620" t="s">
        <v>764</v>
      </c>
      <c r="O876" s="620" t="s">
        <v>764</v>
      </c>
      <c r="P876" s="620" t="s">
        <v>764</v>
      </c>
      <c r="Q876" s="620" t="s">
        <v>764</v>
      </c>
      <c r="R876" s="620" t="s">
        <v>764</v>
      </c>
      <c r="S876" s="490" t="b">
        <v>1</v>
      </c>
      <c r="T876" s="620" t="s">
        <v>764</v>
      </c>
      <c r="U876" s="620" t="s">
        <v>764</v>
      </c>
      <c r="V876" s="620" t="s">
        <v>764</v>
      </c>
      <c r="W876" s="620" t="s">
        <v>764</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35">
      <c r="A877" s="411"/>
      <c r="B877" s="420"/>
      <c r="C877" s="413">
        <f t="shared" si="355"/>
        <v>4</v>
      </c>
      <c r="D877" s="442"/>
      <c r="E877" s="617">
        <f>E876</f>
        <v>1</v>
      </c>
      <c r="F877" s="494" t="b">
        <f t="shared" si="353"/>
        <v>1</v>
      </c>
      <c r="G877" s="442"/>
      <c r="H877" s="955"/>
      <c r="I877" s="956"/>
      <c r="J877" s="618" t="s">
        <v>767</v>
      </c>
      <c r="K877" s="619" t="str">
        <f t="shared" si="354"/>
        <v>-</v>
      </c>
      <c r="L877" s="620" t="s">
        <v>768</v>
      </c>
      <c r="M877" s="620" t="s">
        <v>768</v>
      </c>
      <c r="N877" s="620" t="s">
        <v>768</v>
      </c>
      <c r="O877" s="620" t="s">
        <v>768</v>
      </c>
      <c r="P877" s="620" t="s">
        <v>768</v>
      </c>
      <c r="Q877" s="620" t="s">
        <v>768</v>
      </c>
      <c r="R877" s="620" t="s">
        <v>768</v>
      </c>
      <c r="S877" s="620" t="s">
        <v>768</v>
      </c>
      <c r="T877" s="620" t="s">
        <v>768</v>
      </c>
      <c r="U877" s="620" t="s">
        <v>768</v>
      </c>
      <c r="V877" s="620" t="s">
        <v>768</v>
      </c>
      <c r="W877" s="620" t="s">
        <v>768</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35">
      <c r="A878" s="411"/>
      <c r="B878" s="420"/>
      <c r="C878" s="413">
        <f t="shared" si="355"/>
        <v>4</v>
      </c>
      <c r="D878" s="442"/>
      <c r="E878" s="617">
        <f>E877</f>
        <v>1</v>
      </c>
      <c r="F878" s="494" t="b">
        <f t="shared" si="353"/>
        <v>1</v>
      </c>
      <c r="G878" s="442"/>
      <c r="H878" s="957"/>
      <c r="I878" s="958"/>
      <c r="J878" s="603" t="s">
        <v>769</v>
      </c>
      <c r="K878" s="621" t="str">
        <f t="shared" si="354"/>
        <v>-</v>
      </c>
      <c r="L878" s="618" t="s">
        <v>764</v>
      </c>
      <c r="M878" s="618" t="s">
        <v>764</v>
      </c>
      <c r="N878" s="618" t="s">
        <v>764</v>
      </c>
      <c r="O878" s="618" t="s">
        <v>764</v>
      </c>
      <c r="P878" s="618" t="s">
        <v>764</v>
      </c>
      <c r="Q878" s="618" t="s">
        <v>764</v>
      </c>
      <c r="R878" s="618" t="s">
        <v>764</v>
      </c>
      <c r="S878" s="618" t="s">
        <v>764</v>
      </c>
      <c r="T878" s="618" t="s">
        <v>764</v>
      </c>
      <c r="U878" s="618" t="s">
        <v>764</v>
      </c>
      <c r="V878" s="622" t="s">
        <v>764</v>
      </c>
      <c r="W878" s="622" t="s">
        <v>764</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35">
      <c r="A879" s="411"/>
      <c r="B879" s="420"/>
      <c r="C879" s="413">
        <f t="shared" si="355"/>
        <v>4</v>
      </c>
      <c r="D879" s="442"/>
      <c r="E879" s="500">
        <v>2</v>
      </c>
      <c r="F879" s="494" t="b">
        <f t="shared" si="353"/>
        <v>1</v>
      </c>
      <c r="G879" s="442"/>
      <c r="H879" s="614" t="s">
        <v>772</v>
      </c>
      <c r="I879" s="614"/>
      <c r="J879" s="595" t="s">
        <v>763</v>
      </c>
      <c r="K879" s="615" t="str">
        <f t="shared" si="354"/>
        <v>-</v>
      </c>
      <c r="L879" s="616" t="s">
        <v>764</v>
      </c>
      <c r="M879" s="623">
        <v>42</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35">
      <c r="A880" s="411"/>
      <c r="B880" s="420"/>
      <c r="C880" s="413">
        <f t="shared" si="355"/>
        <v>4</v>
      </c>
      <c r="D880" s="442"/>
      <c r="E880" s="617">
        <f>E879</f>
        <v>2</v>
      </c>
      <c r="F880" s="494" t="b">
        <f t="shared" si="353"/>
        <v>1</v>
      </c>
      <c r="G880" s="442"/>
      <c r="H880" s="953" t="s">
        <v>773</v>
      </c>
      <c r="I880" s="954"/>
      <c r="J880" s="618" t="s">
        <v>766</v>
      </c>
      <c r="K880" s="619">
        <f t="shared" si="354"/>
        <v>43529</v>
      </c>
      <c r="L880" s="490">
        <v>10</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35">
      <c r="A881" s="411"/>
      <c r="B881" s="420"/>
      <c r="C881" s="413">
        <f t="shared" si="355"/>
        <v>4</v>
      </c>
      <c r="D881" s="442"/>
      <c r="E881" s="617">
        <f>E880</f>
        <v>2</v>
      </c>
      <c r="F881" s="494" t="b">
        <f t="shared" si="353"/>
        <v>1</v>
      </c>
      <c r="G881" s="442"/>
      <c r="H881" s="955"/>
      <c r="I881" s="956"/>
      <c r="J881" s="618" t="s">
        <v>767</v>
      </c>
      <c r="K881" s="619" t="str">
        <f t="shared" si="354"/>
        <v>-</v>
      </c>
      <c r="L881" s="620" t="s">
        <v>768</v>
      </c>
      <c r="M881" s="620" t="s">
        <v>768</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35">
      <c r="A882" s="411"/>
      <c r="B882" s="420"/>
      <c r="C882" s="413">
        <f t="shared" si="355"/>
        <v>4</v>
      </c>
      <c r="D882" s="442"/>
      <c r="E882" s="617">
        <f>E881</f>
        <v>2</v>
      </c>
      <c r="F882" s="494" t="b">
        <f t="shared" si="353"/>
        <v>1</v>
      </c>
      <c r="G882" s="442"/>
      <c r="H882" s="957"/>
      <c r="I882" s="958"/>
      <c r="J882" s="603" t="s">
        <v>769</v>
      </c>
      <c r="K882" s="621" t="str">
        <f t="shared" si="354"/>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35">
      <c r="A883" s="411"/>
      <c r="B883" s="420"/>
      <c r="C883" s="413">
        <f t="shared" si="355"/>
        <v>4</v>
      </c>
      <c r="D883" s="442"/>
      <c r="E883" s="500">
        <v>3</v>
      </c>
      <c r="F883" s="494" t="b">
        <f t="shared" si="353"/>
        <v>1</v>
      </c>
      <c r="G883" s="442"/>
      <c r="H883" s="614" t="s">
        <v>774</v>
      </c>
      <c r="I883" s="614"/>
      <c r="J883" s="595" t="s">
        <v>763</v>
      </c>
      <c r="K883" s="615" t="str">
        <f t="shared" si="354"/>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35">
      <c r="A884" s="411"/>
      <c r="B884" s="420"/>
      <c r="C884" s="413">
        <f t="shared" si="355"/>
        <v>4</v>
      </c>
      <c r="D884" s="442"/>
      <c r="E884" s="617">
        <f>E883</f>
        <v>3</v>
      </c>
      <c r="F884" s="494" t="b">
        <f t="shared" si="353"/>
        <v>1</v>
      </c>
      <c r="G884" s="442"/>
      <c r="H884" s="953" t="s">
        <v>775</v>
      </c>
      <c r="I884" s="954"/>
      <c r="J884" s="618" t="s">
        <v>766</v>
      </c>
      <c r="K884" s="619">
        <f t="shared" si="354"/>
        <v>43795</v>
      </c>
      <c r="L884" s="490">
        <v>48</v>
      </c>
      <c r="M884" s="620" t="s">
        <v>764</v>
      </c>
      <c r="N884" s="620" t="s">
        <v>764</v>
      </c>
      <c r="O884" s="620" t="s">
        <v>764</v>
      </c>
      <c r="P884" s="620" t="s">
        <v>764</v>
      </c>
      <c r="Q884" s="620" t="s">
        <v>764</v>
      </c>
      <c r="R884" s="620" t="s">
        <v>764</v>
      </c>
      <c r="S884" s="620" t="s">
        <v>764</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35">
      <c r="A885" s="411"/>
      <c r="B885" s="420"/>
      <c r="C885" s="413">
        <f t="shared" si="355"/>
        <v>4</v>
      </c>
      <c r="D885" s="442"/>
      <c r="E885" s="617">
        <f>E884</f>
        <v>3</v>
      </c>
      <c r="F885" s="494" t="b">
        <f t="shared" si="353"/>
        <v>1</v>
      </c>
      <c r="G885" s="442"/>
      <c r="H885" s="955"/>
      <c r="I885" s="956"/>
      <c r="J885" s="618" t="s">
        <v>767</v>
      </c>
      <c r="K885" s="619" t="str">
        <f t="shared" si="354"/>
        <v>-</v>
      </c>
      <c r="L885" s="620" t="s">
        <v>768</v>
      </c>
      <c r="M885" s="490">
        <v>26</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35">
      <c r="A886" s="411"/>
      <c r="B886" s="420"/>
      <c r="C886" s="413">
        <f t="shared" si="355"/>
        <v>4</v>
      </c>
      <c r="D886" s="442"/>
      <c r="E886" s="617">
        <f>E885</f>
        <v>3</v>
      </c>
      <c r="F886" s="494" t="b">
        <f t="shared" si="353"/>
        <v>1</v>
      </c>
      <c r="G886" s="442"/>
      <c r="H886" s="957"/>
      <c r="I886" s="958"/>
      <c r="J886" s="603" t="s">
        <v>769</v>
      </c>
      <c r="K886" s="621" t="str">
        <f t="shared" si="354"/>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35">
      <c r="A887" s="411"/>
      <c r="B887" s="420"/>
      <c r="C887" s="413">
        <f t="shared" si="355"/>
        <v>4</v>
      </c>
      <c r="D887" s="442"/>
      <c r="E887" s="500">
        <v>4</v>
      </c>
      <c r="F887" s="494" t="b">
        <f t="shared" si="353"/>
        <v>1</v>
      </c>
      <c r="G887" s="442"/>
      <c r="H887" s="614" t="s">
        <v>776</v>
      </c>
      <c r="I887" s="614"/>
      <c r="J887" s="595" t="s">
        <v>763</v>
      </c>
      <c r="K887" s="615" t="str">
        <f t="shared" si="354"/>
        <v>-</v>
      </c>
      <c r="L887" s="616" t="s">
        <v>764</v>
      </c>
      <c r="M887" s="616" t="s">
        <v>764</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35">
      <c r="A888" s="411"/>
      <c r="B888" s="420"/>
      <c r="C888" s="413">
        <f t="shared" si="355"/>
        <v>4</v>
      </c>
      <c r="D888" s="442"/>
      <c r="E888" s="617">
        <f>E887</f>
        <v>4</v>
      </c>
      <c r="F888" s="494" t="b">
        <f t="shared" si="353"/>
        <v>1</v>
      </c>
      <c r="G888" s="442"/>
      <c r="H888" s="953" t="s">
        <v>777</v>
      </c>
      <c r="I888" s="954"/>
      <c r="J888" s="618" t="s">
        <v>766</v>
      </c>
      <c r="K888" s="619">
        <f t="shared" si="354"/>
        <v>43795</v>
      </c>
      <c r="L888" s="490">
        <v>48</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35">
      <c r="A889" s="411"/>
      <c r="B889" s="420"/>
      <c r="C889" s="413">
        <f t="shared" si="355"/>
        <v>4</v>
      </c>
      <c r="D889" s="442"/>
      <c r="E889" s="617">
        <f>E888</f>
        <v>4</v>
      </c>
      <c r="F889" s="494" t="b">
        <f t="shared" si="353"/>
        <v>1</v>
      </c>
      <c r="G889" s="442"/>
      <c r="H889" s="955"/>
      <c r="I889" s="956"/>
      <c r="J889" s="618" t="s">
        <v>767</v>
      </c>
      <c r="K889" s="619" t="str">
        <f t="shared" si="354"/>
        <v>-</v>
      </c>
      <c r="L889" s="620" t="s">
        <v>768</v>
      </c>
      <c r="M889" s="490">
        <v>34</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35">
      <c r="A890" s="411"/>
      <c r="B890" s="420"/>
      <c r="C890" s="413">
        <f t="shared" si="355"/>
        <v>4</v>
      </c>
      <c r="D890" s="442"/>
      <c r="E890" s="617">
        <f>E889</f>
        <v>4</v>
      </c>
      <c r="F890" s="494" t="b">
        <f t="shared" si="353"/>
        <v>1</v>
      </c>
      <c r="G890" s="442"/>
      <c r="H890" s="957"/>
      <c r="I890" s="958"/>
      <c r="J890" s="603" t="s">
        <v>769</v>
      </c>
      <c r="K890" s="621" t="str">
        <f t="shared" si="354"/>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35">
      <c r="A891" s="411"/>
      <c r="B891" s="420"/>
      <c r="C891" s="413">
        <f t="shared" si="355"/>
        <v>4</v>
      </c>
      <c r="D891" s="442"/>
      <c r="E891" s="500">
        <v>5</v>
      </c>
      <c r="F891" s="494" t="b">
        <f t="shared" si="353"/>
        <v>1</v>
      </c>
      <c r="G891" s="442"/>
      <c r="H891" s="614" t="s">
        <v>778</v>
      </c>
      <c r="I891" s="614"/>
      <c r="J891" s="595" t="s">
        <v>763</v>
      </c>
      <c r="K891" s="615">
        <f t="shared" si="354"/>
        <v>43452</v>
      </c>
      <c r="L891" s="624">
        <v>-1</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35">
      <c r="A892" s="411"/>
      <c r="B892" s="420"/>
      <c r="C892" s="413">
        <f t="shared" si="355"/>
        <v>4</v>
      </c>
      <c r="D892" s="442"/>
      <c r="E892" s="617">
        <f>E891</f>
        <v>5</v>
      </c>
      <c r="F892" s="494" t="b">
        <f t="shared" si="353"/>
        <v>1</v>
      </c>
      <c r="G892" s="442"/>
      <c r="H892" s="953"/>
      <c r="I892" s="954"/>
      <c r="J892" s="618" t="s">
        <v>766</v>
      </c>
      <c r="K892" s="619" t="str">
        <f t="shared" si="354"/>
        <v>-</v>
      </c>
      <c r="L892" s="620" t="s">
        <v>764</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35">
      <c r="A893" s="411"/>
      <c r="B893" s="420"/>
      <c r="C893" s="413">
        <f t="shared" si="355"/>
        <v>4</v>
      </c>
      <c r="D893" s="442"/>
      <c r="E893" s="617">
        <f>E892</f>
        <v>5</v>
      </c>
      <c r="F893" s="494" t="b">
        <f t="shared" si="353"/>
        <v>1</v>
      </c>
      <c r="G893" s="442"/>
      <c r="H893" s="955"/>
      <c r="I893" s="956"/>
      <c r="J893" s="618" t="s">
        <v>767</v>
      </c>
      <c r="K893" s="619" t="str">
        <f t="shared" si="354"/>
        <v>-</v>
      </c>
      <c r="L893" s="620" t="s">
        <v>768</v>
      </c>
      <c r="M893" s="620" t="s">
        <v>768</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35">
      <c r="A894" s="411"/>
      <c r="B894" s="420"/>
      <c r="C894" s="413">
        <f t="shared" si="355"/>
        <v>4</v>
      </c>
      <c r="D894" s="442"/>
      <c r="E894" s="617">
        <f>E893</f>
        <v>5</v>
      </c>
      <c r="F894" s="494" t="b">
        <f t="shared" si="353"/>
        <v>1</v>
      </c>
      <c r="G894" s="442"/>
      <c r="H894" s="957"/>
      <c r="I894" s="958"/>
      <c r="J894" s="603" t="s">
        <v>769</v>
      </c>
      <c r="K894" s="621" t="str">
        <f t="shared" si="354"/>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35">
      <c r="A895" s="411"/>
      <c r="B895" s="420"/>
      <c r="C895" s="413">
        <f t="shared" si="355"/>
        <v>4</v>
      </c>
      <c r="D895" s="442"/>
      <c r="E895" s="500">
        <v>6</v>
      </c>
      <c r="F895" s="494" t="b">
        <f t="shared" si="353"/>
        <v>1</v>
      </c>
      <c r="G895" s="442"/>
      <c r="H895" s="614" t="s">
        <v>779</v>
      </c>
      <c r="I895" s="614"/>
      <c r="J895" s="595" t="s">
        <v>763</v>
      </c>
      <c r="K895" s="615">
        <f t="shared" si="354"/>
        <v>43452</v>
      </c>
      <c r="L895" s="624">
        <v>-1</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35">
      <c r="A896" s="411"/>
      <c r="B896" s="420"/>
      <c r="C896" s="413">
        <f t="shared" si="355"/>
        <v>4</v>
      </c>
      <c r="D896" s="442"/>
      <c r="E896" s="617">
        <f>E895</f>
        <v>6</v>
      </c>
      <c r="F896" s="494" t="b">
        <f t="shared" si="353"/>
        <v>1</v>
      </c>
      <c r="G896" s="442"/>
      <c r="H896" s="953"/>
      <c r="I896" s="954"/>
      <c r="J896" s="618" t="s">
        <v>766</v>
      </c>
      <c r="K896" s="619" t="str">
        <f t="shared" si="354"/>
        <v>-</v>
      </c>
      <c r="L896" s="620" t="s">
        <v>764</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35">
      <c r="A897" s="411"/>
      <c r="B897" s="420"/>
      <c r="C897" s="413">
        <f t="shared" si="355"/>
        <v>4</v>
      </c>
      <c r="D897" s="442"/>
      <c r="E897" s="617">
        <f>E896</f>
        <v>6</v>
      </c>
      <c r="F897" s="494" t="b">
        <f t="shared" si="353"/>
        <v>1</v>
      </c>
      <c r="G897" s="442"/>
      <c r="H897" s="955"/>
      <c r="I897" s="956"/>
      <c r="J897" s="618" t="s">
        <v>767</v>
      </c>
      <c r="K897" s="619" t="str">
        <f t="shared" si="354"/>
        <v>-</v>
      </c>
      <c r="L897" s="620" t="s">
        <v>768</v>
      </c>
      <c r="M897" s="620" t="s">
        <v>768</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35">
      <c r="A898" s="411"/>
      <c r="B898" s="420"/>
      <c r="C898" s="413">
        <f t="shared" si="355"/>
        <v>4</v>
      </c>
      <c r="D898" s="442"/>
      <c r="E898" s="617">
        <f>E897</f>
        <v>6</v>
      </c>
      <c r="F898" s="494" t="b">
        <f t="shared" si="353"/>
        <v>1</v>
      </c>
      <c r="G898" s="442"/>
      <c r="H898" s="957"/>
      <c r="I898" s="958"/>
      <c r="J898" s="603" t="s">
        <v>769</v>
      </c>
      <c r="K898" s="621" t="str">
        <f t="shared" si="354"/>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35">
      <c r="A899" s="411"/>
      <c r="B899" s="420"/>
      <c r="C899" s="413">
        <f t="shared" si="355"/>
        <v>4</v>
      </c>
      <c r="D899" s="442"/>
      <c r="E899" s="500">
        <v>7</v>
      </c>
      <c r="F899" s="494" t="b">
        <f t="shared" si="353"/>
        <v>1</v>
      </c>
      <c r="G899" s="442"/>
      <c r="H899" s="614" t="s">
        <v>780</v>
      </c>
      <c r="I899" s="614"/>
      <c r="J899" s="595" t="s">
        <v>763</v>
      </c>
      <c r="K899" s="615">
        <f t="shared" si="354"/>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35">
      <c r="A900" s="411"/>
      <c r="B900" s="420"/>
      <c r="C900" s="413">
        <f t="shared" si="355"/>
        <v>4</v>
      </c>
      <c r="D900" s="442"/>
      <c r="E900" s="617">
        <f>E899</f>
        <v>7</v>
      </c>
      <c r="F900" s="494" t="b">
        <f t="shared" si="353"/>
        <v>1</v>
      </c>
      <c r="G900" s="442"/>
      <c r="H900" s="953"/>
      <c r="I900" s="954"/>
      <c r="J900" s="618" t="s">
        <v>766</v>
      </c>
      <c r="K900" s="619" t="str">
        <f t="shared" si="354"/>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35">
      <c r="A901" s="411"/>
      <c r="B901" s="420"/>
      <c r="C901" s="413">
        <f t="shared" si="355"/>
        <v>4</v>
      </c>
      <c r="D901" s="442"/>
      <c r="E901" s="617">
        <f>E900</f>
        <v>7</v>
      </c>
      <c r="F901" s="494" t="b">
        <f t="shared" si="353"/>
        <v>1</v>
      </c>
      <c r="G901" s="442"/>
      <c r="H901" s="955"/>
      <c r="I901" s="956"/>
      <c r="J901" s="618" t="s">
        <v>767</v>
      </c>
      <c r="K901" s="619" t="str">
        <f t="shared" si="354"/>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35">
      <c r="A902" s="411"/>
      <c r="B902" s="420"/>
      <c r="C902" s="413">
        <f t="shared" si="355"/>
        <v>4</v>
      </c>
      <c r="D902" s="442"/>
      <c r="E902" s="617">
        <f>E901</f>
        <v>7</v>
      </c>
      <c r="F902" s="494" t="b">
        <f t="shared" si="353"/>
        <v>1</v>
      </c>
      <c r="G902" s="442"/>
      <c r="H902" s="957"/>
      <c r="I902" s="958"/>
      <c r="J902" s="603" t="s">
        <v>769</v>
      </c>
      <c r="K902" s="621" t="str">
        <f t="shared" si="354"/>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35">
      <c r="A903" s="411"/>
      <c r="B903" s="420"/>
      <c r="C903" s="413">
        <f t="shared" si="355"/>
        <v>4</v>
      </c>
      <c r="D903" s="442"/>
      <c r="E903" s="500">
        <v>8</v>
      </c>
      <c r="F903" s="494" t="b">
        <f t="shared" ref="F903:F934" si="356">COUNTIFS($L903:$W903,"-")&lt;&gt;COUNTA($L903:$W903)</f>
        <v>1</v>
      </c>
      <c r="G903" s="442"/>
      <c r="H903" s="614" t="s">
        <v>781</v>
      </c>
      <c r="I903" s="614"/>
      <c r="J903" s="595" t="s">
        <v>763</v>
      </c>
      <c r="K903" s="615" t="str">
        <f t="shared" ref="K903:K934" si="357">IFERROR(DATE(2019,1,($L903-1)*7+1),"-")</f>
        <v>-</v>
      </c>
      <c r="L903" s="616" t="s">
        <v>764</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35">
      <c r="A904" s="411"/>
      <c r="B904" s="420"/>
      <c r="C904" s="413">
        <f t="shared" si="355"/>
        <v>4</v>
      </c>
      <c r="D904" s="442"/>
      <c r="E904" s="617">
        <f>E903</f>
        <v>8</v>
      </c>
      <c r="F904" s="494" t="b">
        <f t="shared" si="356"/>
        <v>1</v>
      </c>
      <c r="G904" s="442"/>
      <c r="H904" s="953" t="s">
        <v>782</v>
      </c>
      <c r="I904" s="954"/>
      <c r="J904" s="618" t="s">
        <v>766</v>
      </c>
      <c r="K904" s="619" t="str">
        <f t="shared" si="357"/>
        <v>-</v>
      </c>
      <c r="L904" s="620" t="s">
        <v>764</v>
      </c>
      <c r="M904" s="620" t="s">
        <v>764</v>
      </c>
      <c r="N904" s="620" t="s">
        <v>764</v>
      </c>
      <c r="O904" s="620" t="s">
        <v>764</v>
      </c>
      <c r="P904" s="620" t="s">
        <v>764</v>
      </c>
      <c r="Q904" s="490">
        <v>0</v>
      </c>
      <c r="R904" s="620" t="s">
        <v>764</v>
      </c>
      <c r="S904" s="490" t="b">
        <v>1</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35">
      <c r="A905" s="411"/>
      <c r="B905" s="420"/>
      <c r="C905" s="413">
        <f t="shared" si="355"/>
        <v>4</v>
      </c>
      <c r="D905" s="442"/>
      <c r="E905" s="617">
        <f>E904</f>
        <v>8</v>
      </c>
      <c r="F905" s="494" t="b">
        <f t="shared" si="356"/>
        <v>1</v>
      </c>
      <c r="G905" s="442"/>
      <c r="H905" s="955"/>
      <c r="I905" s="956"/>
      <c r="J905" s="618" t="s">
        <v>767</v>
      </c>
      <c r="K905" s="619" t="str">
        <f t="shared" si="357"/>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35">
      <c r="A906" s="411"/>
      <c r="B906" s="420"/>
      <c r="C906" s="413">
        <f t="shared" si="355"/>
        <v>4</v>
      </c>
      <c r="D906" s="442"/>
      <c r="E906" s="617">
        <f>E905</f>
        <v>8</v>
      </c>
      <c r="F906" s="494" t="b">
        <f t="shared" si="356"/>
        <v>1</v>
      </c>
      <c r="G906" s="442"/>
      <c r="H906" s="957"/>
      <c r="I906" s="958"/>
      <c r="J906" s="603" t="s">
        <v>769</v>
      </c>
      <c r="K906" s="621" t="str">
        <f t="shared" si="357"/>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35">
      <c r="A907" s="411"/>
      <c r="B907" s="420"/>
      <c r="C907" s="413">
        <f t="shared" ref="C907:C938" si="358">INT($C$859)+3</f>
        <v>4</v>
      </c>
      <c r="D907" s="442"/>
      <c r="E907" s="500">
        <v>9</v>
      </c>
      <c r="F907" s="494" t="b">
        <f t="shared" si="356"/>
        <v>1</v>
      </c>
      <c r="G907" s="442"/>
      <c r="H907" s="614" t="s">
        <v>783</v>
      </c>
      <c r="I907" s="614"/>
      <c r="J907" s="595" t="s">
        <v>763</v>
      </c>
      <c r="K907" s="615" t="str">
        <f t="shared" si="357"/>
        <v>-</v>
      </c>
      <c r="L907" s="616" t="s">
        <v>764</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35">
      <c r="A908" s="411"/>
      <c r="B908" s="420"/>
      <c r="C908" s="413">
        <f t="shared" si="358"/>
        <v>4</v>
      </c>
      <c r="D908" s="442"/>
      <c r="E908" s="617">
        <f>E907</f>
        <v>9</v>
      </c>
      <c r="F908" s="494" t="b">
        <f t="shared" si="356"/>
        <v>1</v>
      </c>
      <c r="G908" s="442"/>
      <c r="H908" s="953" t="s">
        <v>784</v>
      </c>
      <c r="I908" s="954"/>
      <c r="J908" s="618" t="s">
        <v>766</v>
      </c>
      <c r="K908" s="619" t="str">
        <f t="shared" si="357"/>
        <v>-</v>
      </c>
      <c r="L908" s="620" t="s">
        <v>764</v>
      </c>
      <c r="M908" s="620" t="s">
        <v>764</v>
      </c>
      <c r="N908" s="620" t="s">
        <v>764</v>
      </c>
      <c r="O908" s="620" t="s">
        <v>764</v>
      </c>
      <c r="P908" s="620" t="s">
        <v>764</v>
      </c>
      <c r="Q908" s="625">
        <f>INT($I$358/7)</f>
        <v>5</v>
      </c>
      <c r="R908" s="620" t="s">
        <v>764</v>
      </c>
      <c r="S908" s="490" t="b">
        <v>1</v>
      </c>
      <c r="T908" s="620">
        <v>1</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35">
      <c r="A909" s="411"/>
      <c r="B909" s="420"/>
      <c r="C909" s="413">
        <f t="shared" si="358"/>
        <v>4</v>
      </c>
      <c r="D909" s="442"/>
      <c r="E909" s="617">
        <f>E908</f>
        <v>9</v>
      </c>
      <c r="F909" s="494" t="b">
        <f t="shared" si="356"/>
        <v>1</v>
      </c>
      <c r="G909" s="442"/>
      <c r="H909" s="955"/>
      <c r="I909" s="956"/>
      <c r="J909" s="618" t="s">
        <v>767</v>
      </c>
      <c r="K909" s="619" t="str">
        <f t="shared" si="357"/>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35">
      <c r="A910" s="411"/>
      <c r="B910" s="420"/>
      <c r="C910" s="413">
        <f t="shared" si="358"/>
        <v>4</v>
      </c>
      <c r="D910" s="442"/>
      <c r="E910" s="617">
        <f>E909</f>
        <v>9</v>
      </c>
      <c r="F910" s="494" t="b">
        <f t="shared" si="356"/>
        <v>1</v>
      </c>
      <c r="G910" s="442"/>
      <c r="H910" s="957"/>
      <c r="I910" s="958"/>
      <c r="J910" s="603" t="s">
        <v>769</v>
      </c>
      <c r="K910" s="621" t="str">
        <f t="shared" si="357"/>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35">
      <c r="A911" s="411"/>
      <c r="B911" s="420"/>
      <c r="C911" s="413">
        <f t="shared" si="358"/>
        <v>4</v>
      </c>
      <c r="D911" s="442"/>
      <c r="E911" s="500">
        <v>10</v>
      </c>
      <c r="F911" s="494" t="b">
        <f t="shared" si="356"/>
        <v>1</v>
      </c>
      <c r="G911" s="442"/>
      <c r="H911" s="614" t="s">
        <v>785</v>
      </c>
      <c r="I911" s="614"/>
      <c r="J911" s="595" t="s">
        <v>763</v>
      </c>
      <c r="K911" s="615" t="str">
        <f t="shared" si="357"/>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35">
      <c r="A912" s="411"/>
      <c r="B912" s="420"/>
      <c r="C912" s="413">
        <f t="shared" si="358"/>
        <v>4</v>
      </c>
      <c r="D912" s="442"/>
      <c r="E912" s="617">
        <f>E911</f>
        <v>10</v>
      </c>
      <c r="F912" s="494" t="b">
        <f t="shared" si="356"/>
        <v>1</v>
      </c>
      <c r="G912" s="442"/>
      <c r="H912" s="953" t="s">
        <v>786</v>
      </c>
      <c r="I912" s="954"/>
      <c r="J912" s="618" t="s">
        <v>766</v>
      </c>
      <c r="K912" s="619" t="str">
        <f t="shared" si="357"/>
        <v>-</v>
      </c>
      <c r="L912" s="620" t="s">
        <v>764</v>
      </c>
      <c r="M912" s="620" t="s">
        <v>764</v>
      </c>
      <c r="N912" s="620" t="s">
        <v>764</v>
      </c>
      <c r="O912" s="620" t="s">
        <v>764</v>
      </c>
      <c r="P912" s="620" t="s">
        <v>764</v>
      </c>
      <c r="Q912" s="625">
        <f>INT($I$359/7)</f>
        <v>7</v>
      </c>
      <c r="R912" s="620" t="s">
        <v>764</v>
      </c>
      <c r="S912" s="490" t="b">
        <v>1</v>
      </c>
      <c r="T912" s="620">
        <v>2</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35">
      <c r="A913" s="411"/>
      <c r="B913" s="420"/>
      <c r="C913" s="413">
        <f t="shared" si="358"/>
        <v>4</v>
      </c>
      <c r="D913" s="442"/>
      <c r="E913" s="617">
        <f>E912</f>
        <v>10</v>
      </c>
      <c r="F913" s="494" t="b">
        <f t="shared" si="356"/>
        <v>1</v>
      </c>
      <c r="G913" s="442"/>
      <c r="H913" s="955"/>
      <c r="I913" s="956"/>
      <c r="J913" s="618" t="s">
        <v>767</v>
      </c>
      <c r="K913" s="619" t="str">
        <f t="shared" si="357"/>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35">
      <c r="A914" s="411"/>
      <c r="B914" s="420"/>
      <c r="C914" s="413">
        <f t="shared" si="358"/>
        <v>4</v>
      </c>
      <c r="D914" s="442"/>
      <c r="E914" s="617">
        <f>E913</f>
        <v>10</v>
      </c>
      <c r="F914" s="494" t="b">
        <f t="shared" si="356"/>
        <v>1</v>
      </c>
      <c r="G914" s="442"/>
      <c r="H914" s="957"/>
      <c r="I914" s="958"/>
      <c r="J914" s="603" t="s">
        <v>769</v>
      </c>
      <c r="K914" s="621" t="str">
        <f t="shared" si="357"/>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35">
      <c r="A915" s="411"/>
      <c r="B915" s="420"/>
      <c r="C915" s="413">
        <f t="shared" si="358"/>
        <v>4</v>
      </c>
      <c r="D915" s="442"/>
      <c r="E915" s="500">
        <v>11</v>
      </c>
      <c r="F915" s="494" t="b">
        <f t="shared" si="356"/>
        <v>1</v>
      </c>
      <c r="G915" s="442"/>
      <c r="H915" s="614" t="s">
        <v>787</v>
      </c>
      <c r="I915" s="614"/>
      <c r="J915" s="595" t="s">
        <v>763</v>
      </c>
      <c r="K915" s="615" t="str">
        <f t="shared" si="357"/>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35">
      <c r="A916" s="411"/>
      <c r="B916" s="420"/>
      <c r="C916" s="413">
        <f t="shared" si="358"/>
        <v>4</v>
      </c>
      <c r="D916" s="442"/>
      <c r="E916" s="617">
        <f>E915</f>
        <v>11</v>
      </c>
      <c r="F916" s="494" t="b">
        <f t="shared" si="356"/>
        <v>1</v>
      </c>
      <c r="G916" s="442"/>
      <c r="H916" s="953" t="s">
        <v>786</v>
      </c>
      <c r="I916" s="954"/>
      <c r="J916" s="618" t="s">
        <v>766</v>
      </c>
      <c r="K916" s="619" t="str">
        <f t="shared" si="357"/>
        <v>-</v>
      </c>
      <c r="L916" s="620" t="s">
        <v>764</v>
      </c>
      <c r="M916" s="620" t="s">
        <v>764</v>
      </c>
      <c r="N916" s="620" t="s">
        <v>764</v>
      </c>
      <c r="O916" s="620" t="s">
        <v>764</v>
      </c>
      <c r="P916" s="620" t="s">
        <v>764</v>
      </c>
      <c r="Q916" s="625">
        <f>INT($I$360/7)</f>
        <v>7</v>
      </c>
      <c r="R916" s="620" t="s">
        <v>764</v>
      </c>
      <c r="S916" s="490" t="b">
        <v>1</v>
      </c>
      <c r="T916" s="620">
        <v>3</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35">
      <c r="A917" s="411"/>
      <c r="B917" s="420"/>
      <c r="C917" s="413">
        <f t="shared" si="358"/>
        <v>4</v>
      </c>
      <c r="D917" s="442"/>
      <c r="E917" s="617">
        <f>E916</f>
        <v>11</v>
      </c>
      <c r="F917" s="494" t="b">
        <f t="shared" si="356"/>
        <v>1</v>
      </c>
      <c r="G917" s="442"/>
      <c r="H917" s="955"/>
      <c r="I917" s="956"/>
      <c r="J917" s="618" t="s">
        <v>767</v>
      </c>
      <c r="K917" s="619" t="str">
        <f t="shared" si="357"/>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35">
      <c r="A918" s="411"/>
      <c r="B918" s="420"/>
      <c r="C918" s="413">
        <f t="shared" si="358"/>
        <v>4</v>
      </c>
      <c r="D918" s="442"/>
      <c r="E918" s="617">
        <f>E917</f>
        <v>11</v>
      </c>
      <c r="F918" s="494" t="b">
        <f t="shared" si="356"/>
        <v>1</v>
      </c>
      <c r="G918" s="442"/>
      <c r="H918" s="957"/>
      <c r="I918" s="958"/>
      <c r="J918" s="603" t="s">
        <v>769</v>
      </c>
      <c r="K918" s="621" t="str">
        <f t="shared" si="357"/>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35">
      <c r="A919" s="411"/>
      <c r="B919" s="420"/>
      <c r="C919" s="413">
        <f t="shared" si="358"/>
        <v>4</v>
      </c>
      <c r="D919" s="442"/>
      <c r="E919" s="500">
        <v>12</v>
      </c>
      <c r="F919" s="494" t="b">
        <f t="shared" si="356"/>
        <v>1</v>
      </c>
      <c r="G919" s="442"/>
      <c r="H919" s="614" t="s">
        <v>788</v>
      </c>
      <c r="I919" s="614"/>
      <c r="J919" s="595" t="s">
        <v>763</v>
      </c>
      <c r="K919" s="615" t="str">
        <f t="shared" si="357"/>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35">
      <c r="A920" s="411"/>
      <c r="B920" s="420"/>
      <c r="C920" s="413">
        <f t="shared" si="358"/>
        <v>4</v>
      </c>
      <c r="D920" s="442"/>
      <c r="E920" s="617">
        <f>E919</f>
        <v>12</v>
      </c>
      <c r="F920" s="494" t="b">
        <f t="shared" si="356"/>
        <v>1</v>
      </c>
      <c r="G920" s="442"/>
      <c r="H920" s="953" t="s">
        <v>786</v>
      </c>
      <c r="I920" s="954"/>
      <c r="J920" s="618" t="s">
        <v>766</v>
      </c>
      <c r="K920" s="619" t="str">
        <f t="shared" si="357"/>
        <v>-</v>
      </c>
      <c r="L920" s="620" t="s">
        <v>764</v>
      </c>
      <c r="M920" s="620" t="s">
        <v>764</v>
      </c>
      <c r="N920" s="620" t="s">
        <v>764</v>
      </c>
      <c r="O920" s="620" t="s">
        <v>764</v>
      </c>
      <c r="P920" s="620" t="s">
        <v>764</v>
      </c>
      <c r="Q920" s="625">
        <f>INT($I$361/7)</f>
        <v>7</v>
      </c>
      <c r="R920" s="620" t="s">
        <v>764</v>
      </c>
      <c r="S920" s="490" t="b">
        <v>1</v>
      </c>
      <c r="T920" s="620">
        <v>4</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35">
      <c r="A921" s="411"/>
      <c r="B921" s="420"/>
      <c r="C921" s="413">
        <f t="shared" si="358"/>
        <v>4</v>
      </c>
      <c r="D921" s="442"/>
      <c r="E921" s="617">
        <f>E920</f>
        <v>12</v>
      </c>
      <c r="F921" s="494" t="b">
        <f t="shared" si="356"/>
        <v>1</v>
      </c>
      <c r="G921" s="442"/>
      <c r="H921" s="955"/>
      <c r="I921" s="956"/>
      <c r="J921" s="618" t="s">
        <v>767</v>
      </c>
      <c r="K921" s="619" t="str">
        <f t="shared" si="357"/>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35">
      <c r="A922" s="411"/>
      <c r="B922" s="420"/>
      <c r="C922" s="413">
        <f t="shared" si="358"/>
        <v>4</v>
      </c>
      <c r="D922" s="442"/>
      <c r="E922" s="617">
        <f>E921</f>
        <v>12</v>
      </c>
      <c r="F922" s="494" t="b">
        <f t="shared" si="356"/>
        <v>1</v>
      </c>
      <c r="G922" s="442"/>
      <c r="H922" s="957"/>
      <c r="I922" s="958"/>
      <c r="J922" s="603" t="s">
        <v>769</v>
      </c>
      <c r="K922" s="621" t="str">
        <f t="shared" si="357"/>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35">
      <c r="A923" s="411"/>
      <c r="B923" s="420"/>
      <c r="C923" s="413">
        <f t="shared" si="358"/>
        <v>4</v>
      </c>
      <c r="D923" s="442"/>
      <c r="E923" s="500">
        <v>13</v>
      </c>
      <c r="F923" s="494" t="b">
        <f t="shared" si="356"/>
        <v>1</v>
      </c>
      <c r="G923" s="442"/>
      <c r="H923" s="614" t="s">
        <v>789</v>
      </c>
      <c r="I923" s="614"/>
      <c r="J923" s="595" t="s">
        <v>763</v>
      </c>
      <c r="K923" s="615">
        <f t="shared" si="357"/>
        <v>43452</v>
      </c>
      <c r="L923" s="624">
        <v>-1</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35">
      <c r="A924" s="411"/>
      <c r="B924" s="420"/>
      <c r="C924" s="413">
        <f t="shared" si="358"/>
        <v>4</v>
      </c>
      <c r="D924" s="442"/>
      <c r="E924" s="617">
        <f>E923</f>
        <v>13</v>
      </c>
      <c r="F924" s="494" t="b">
        <f t="shared" si="356"/>
        <v>1</v>
      </c>
      <c r="G924" s="442"/>
      <c r="H924" s="953" t="s">
        <v>790</v>
      </c>
      <c r="I924" s="954"/>
      <c r="J924" s="618" t="s">
        <v>766</v>
      </c>
      <c r="K924" s="619" t="str">
        <f t="shared" si="357"/>
        <v>-</v>
      </c>
      <c r="L924" s="620" t="s">
        <v>764</v>
      </c>
      <c r="M924" s="620" t="s">
        <v>764</v>
      </c>
      <c r="N924" s="620" t="s">
        <v>764</v>
      </c>
      <c r="O924" s="620" t="s">
        <v>764</v>
      </c>
      <c r="P924" s="620" t="s">
        <v>764</v>
      </c>
      <c r="Q924" s="490">
        <f>INT(150/7)+2</f>
        <v>23</v>
      </c>
      <c r="R924" s="620" t="s">
        <v>764</v>
      </c>
      <c r="S924" s="490" t="b">
        <v>1</v>
      </c>
      <c r="T924" s="620" t="s">
        <v>764</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35">
      <c r="A925" s="411"/>
      <c r="B925" s="420"/>
      <c r="C925" s="413">
        <f t="shared" si="358"/>
        <v>4</v>
      </c>
      <c r="D925" s="442"/>
      <c r="E925" s="617">
        <f>E924</f>
        <v>13</v>
      </c>
      <c r="F925" s="494" t="b">
        <f t="shared" si="356"/>
        <v>1</v>
      </c>
      <c r="G925" s="442"/>
      <c r="H925" s="955"/>
      <c r="I925" s="956"/>
      <c r="J925" s="618" t="s">
        <v>767</v>
      </c>
      <c r="K925" s="619" t="str">
        <f t="shared" si="357"/>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35">
      <c r="A926" s="411"/>
      <c r="B926" s="420"/>
      <c r="C926" s="413">
        <f t="shared" si="358"/>
        <v>4</v>
      </c>
      <c r="D926" s="442"/>
      <c r="E926" s="617">
        <f>E925</f>
        <v>13</v>
      </c>
      <c r="F926" s="494" t="b">
        <f t="shared" si="356"/>
        <v>1</v>
      </c>
      <c r="G926" s="442"/>
      <c r="H926" s="957"/>
      <c r="I926" s="958"/>
      <c r="J926" s="603" t="s">
        <v>769</v>
      </c>
      <c r="K926" s="621" t="str">
        <f t="shared" si="357"/>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35">
      <c r="A927" s="411"/>
      <c r="B927" s="420"/>
      <c r="C927" s="413">
        <f t="shared" si="358"/>
        <v>4</v>
      </c>
      <c r="D927" s="442"/>
      <c r="E927" s="500">
        <v>14</v>
      </c>
      <c r="F927" s="494" t="b">
        <f t="shared" si="356"/>
        <v>1</v>
      </c>
      <c r="G927" s="442"/>
      <c r="H927" s="614" t="s">
        <v>791</v>
      </c>
      <c r="I927" s="614"/>
      <c r="J927" s="595" t="s">
        <v>763</v>
      </c>
      <c r="K927" s="615" t="str">
        <f t="shared" si="357"/>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35">
      <c r="A928" s="411"/>
      <c r="B928" s="420"/>
      <c r="C928" s="413">
        <f t="shared" si="358"/>
        <v>4</v>
      </c>
      <c r="D928" s="442"/>
      <c r="E928" s="617">
        <f>E927</f>
        <v>14</v>
      </c>
      <c r="F928" s="494" t="b">
        <f t="shared" si="356"/>
        <v>1</v>
      </c>
      <c r="G928" s="442"/>
      <c r="H928" s="953" t="s">
        <v>792</v>
      </c>
      <c r="I928" s="954"/>
      <c r="J928" s="618" t="s">
        <v>766</v>
      </c>
      <c r="K928" s="619" t="str">
        <f t="shared" si="357"/>
        <v>-</v>
      </c>
      <c r="L928" s="620" t="s">
        <v>764</v>
      </c>
      <c r="M928" s="620" t="s">
        <v>764</v>
      </c>
      <c r="N928" s="620" t="s">
        <v>764</v>
      </c>
      <c r="O928" s="620" t="s">
        <v>764</v>
      </c>
      <c r="P928" s="620" t="s">
        <v>764</v>
      </c>
      <c r="Q928" s="490">
        <f>INT(150/7)+2</f>
        <v>23</v>
      </c>
      <c r="R928" s="620" t="s">
        <v>764</v>
      </c>
      <c r="S928" s="490" t="b">
        <v>1</v>
      </c>
      <c r="T928" s="620" t="s">
        <v>764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35">
      <c r="A929" s="411"/>
      <c r="B929" s="420"/>
      <c r="C929" s="413">
        <f t="shared" si="358"/>
        <v>4</v>
      </c>
      <c r="D929" s="442"/>
      <c r="E929" s="617">
        <f>E928</f>
        <v>14</v>
      </c>
      <c r="F929" s="494" t="b">
        <f t="shared" si="356"/>
        <v>1</v>
      </c>
      <c r="G929" s="442"/>
      <c r="H929" s="955"/>
      <c r="I929" s="956"/>
      <c r="J929" s="618" t="s">
        <v>767</v>
      </c>
      <c r="K929" s="619" t="str">
        <f t="shared" si="357"/>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35">
      <c r="A930" s="411"/>
      <c r="B930" s="420"/>
      <c r="C930" s="413">
        <f t="shared" si="358"/>
        <v>4</v>
      </c>
      <c r="D930" s="442"/>
      <c r="E930" s="617">
        <f>E929</f>
        <v>14</v>
      </c>
      <c r="F930" s="494" t="b">
        <f t="shared" si="356"/>
        <v>1</v>
      </c>
      <c r="G930" s="442"/>
      <c r="H930" s="957"/>
      <c r="I930" s="958"/>
      <c r="J930" s="603" t="s">
        <v>769</v>
      </c>
      <c r="K930" s="621" t="str">
        <f t="shared" si="357"/>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35">
      <c r="A931" s="411"/>
      <c r="B931" s="420"/>
      <c r="C931" s="413">
        <f t="shared" si="358"/>
        <v>4</v>
      </c>
      <c r="D931" s="442"/>
      <c r="E931" s="500">
        <v>15</v>
      </c>
      <c r="F931" s="494" t="b">
        <f t="shared" si="356"/>
        <v>1</v>
      </c>
      <c r="G931" s="442"/>
      <c r="H931" s="614" t="s">
        <v>793</v>
      </c>
      <c r="I931" s="614"/>
      <c r="J931" s="595" t="s">
        <v>763</v>
      </c>
      <c r="K931" s="615" t="str">
        <f t="shared" si="357"/>
        <v>-</v>
      </c>
      <c r="L931" s="616" t="s">
        <v>764</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35">
      <c r="A932" s="411"/>
      <c r="B932" s="420"/>
      <c r="C932" s="413">
        <f t="shared" si="358"/>
        <v>4</v>
      </c>
      <c r="D932" s="442"/>
      <c r="E932" s="617">
        <f>E931</f>
        <v>15</v>
      </c>
      <c r="F932" s="494" t="b">
        <f t="shared" si="356"/>
        <v>1</v>
      </c>
      <c r="G932" s="442"/>
      <c r="H932" s="953" t="s">
        <v>794</v>
      </c>
      <c r="I932" s="954"/>
      <c r="J932" s="618" t="s">
        <v>766</v>
      </c>
      <c r="K932" s="619" t="str">
        <f t="shared" si="357"/>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35">
      <c r="A933" s="411"/>
      <c r="B933" s="420"/>
      <c r="C933" s="413">
        <f t="shared" si="358"/>
        <v>4</v>
      </c>
      <c r="D933" s="442"/>
      <c r="E933" s="617">
        <f>E932</f>
        <v>15</v>
      </c>
      <c r="F933" s="494" t="b">
        <f t="shared" si="356"/>
        <v>1</v>
      </c>
      <c r="G933" s="442"/>
      <c r="H933" s="955"/>
      <c r="I933" s="956"/>
      <c r="J933" s="618" t="s">
        <v>767</v>
      </c>
      <c r="K933" s="619" t="str">
        <f t="shared" si="357"/>
        <v>-</v>
      </c>
      <c r="L933" s="620" t="s">
        <v>768</v>
      </c>
      <c r="M933" s="620" t="s">
        <v>768</v>
      </c>
      <c r="N933" s="620" t="s">
        <v>768</v>
      </c>
      <c r="O933" s="620" t="s">
        <v>768</v>
      </c>
      <c r="P933" s="620" t="s">
        <v>768</v>
      </c>
      <c r="Q933" s="620" t="s">
        <v>768</v>
      </c>
      <c r="R933" s="620" t="s">
        <v>768</v>
      </c>
      <c r="S933" s="620" t="s">
        <v>768</v>
      </c>
      <c r="T933" s="620" t="s">
        <v>768</v>
      </c>
      <c r="U933" s="620" t="s">
        <v>768</v>
      </c>
      <c r="V933" s="620" t="s">
        <v>768</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35">
      <c r="A934" s="411"/>
      <c r="B934" s="420"/>
      <c r="C934" s="413">
        <f t="shared" si="358"/>
        <v>4</v>
      </c>
      <c r="D934" s="442"/>
      <c r="E934" s="617">
        <f>E933</f>
        <v>15</v>
      </c>
      <c r="F934" s="494" t="b">
        <f t="shared" si="356"/>
        <v>1</v>
      </c>
      <c r="G934" s="442"/>
      <c r="H934" s="957"/>
      <c r="I934" s="958"/>
      <c r="J934" s="603" t="s">
        <v>769</v>
      </c>
      <c r="K934" s="621" t="str">
        <f t="shared" si="357"/>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35">
      <c r="A935" s="411"/>
      <c r="B935" s="420"/>
      <c r="C935" s="413">
        <f t="shared" si="358"/>
        <v>4</v>
      </c>
      <c r="D935" s="442"/>
      <c r="E935" s="500">
        <v>16</v>
      </c>
      <c r="F935" s="494" t="b">
        <f t="shared" ref="F935:F966" si="359">COUNTIFS($L935:$W935,"-")&lt;&gt;COUNTA($L935:$W935)</f>
        <v>1</v>
      </c>
      <c r="G935" s="442"/>
      <c r="H935" s="614" t="s">
        <v>795</v>
      </c>
      <c r="I935" s="614"/>
      <c r="J935" s="595" t="s">
        <v>763</v>
      </c>
      <c r="K935" s="615" t="str">
        <f t="shared" ref="K935:K966" si="360">IFERROR(DATE(2019,1,($L935-1)*7+1),"-")</f>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35">
      <c r="A936" s="411"/>
      <c r="B936" s="420"/>
      <c r="C936" s="413">
        <f t="shared" si="358"/>
        <v>4</v>
      </c>
      <c r="D936" s="442"/>
      <c r="E936" s="617">
        <f>E935</f>
        <v>16</v>
      </c>
      <c r="F936" s="494" t="b">
        <f t="shared" si="359"/>
        <v>1</v>
      </c>
      <c r="G936" s="442"/>
      <c r="H936" s="953"/>
      <c r="I936" s="954"/>
      <c r="J936" s="618" t="s">
        <v>766</v>
      </c>
      <c r="K936" s="619" t="str">
        <f t="shared" si="360"/>
        <v>-</v>
      </c>
      <c r="L936" s="620" t="s">
        <v>764</v>
      </c>
      <c r="M936" s="620" t="s">
        <v>764</v>
      </c>
      <c r="N936" s="620" t="s">
        <v>764</v>
      </c>
      <c r="O936" s="620" t="s">
        <v>764</v>
      </c>
      <c r="P936" s="620" t="s">
        <v>764</v>
      </c>
      <c r="Q936" s="620" t="s">
        <v>764</v>
      </c>
      <c r="R936" s="490">
        <v>0</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35">
      <c r="A937" s="411"/>
      <c r="B937" s="420"/>
      <c r="C937" s="413">
        <f t="shared" si="358"/>
        <v>4</v>
      </c>
      <c r="D937" s="442"/>
      <c r="E937" s="617">
        <f>E936</f>
        <v>16</v>
      </c>
      <c r="F937" s="494" t="b">
        <f t="shared" si="359"/>
        <v>1</v>
      </c>
      <c r="G937" s="442"/>
      <c r="H937" s="955"/>
      <c r="I937" s="956"/>
      <c r="J937" s="618" t="s">
        <v>767</v>
      </c>
      <c r="K937" s="619" t="str">
        <f t="shared" si="360"/>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35">
      <c r="A938" s="411"/>
      <c r="B938" s="420"/>
      <c r="C938" s="413">
        <f t="shared" si="358"/>
        <v>4</v>
      </c>
      <c r="D938" s="442"/>
      <c r="E938" s="617">
        <f>E937</f>
        <v>16</v>
      </c>
      <c r="F938" s="494" t="b">
        <f t="shared" si="359"/>
        <v>1</v>
      </c>
      <c r="G938" s="442"/>
      <c r="H938" s="957"/>
      <c r="I938" s="958"/>
      <c r="J938" s="603" t="s">
        <v>769</v>
      </c>
      <c r="K938" s="621" t="str">
        <f t="shared" si="360"/>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35">
      <c r="A939" s="411"/>
      <c r="B939" s="420"/>
      <c r="C939" s="413">
        <f t="shared" ref="C939:C970" si="361">INT($C$859)+3</f>
        <v>4</v>
      </c>
      <c r="D939" s="442"/>
      <c r="E939" s="500">
        <v>17</v>
      </c>
      <c r="F939" s="494" t="b">
        <f t="shared" si="359"/>
        <v>1</v>
      </c>
      <c r="G939" s="442"/>
      <c r="H939" s="614" t="s">
        <v>796</v>
      </c>
      <c r="I939" s="614"/>
      <c r="J939" s="595" t="s">
        <v>763</v>
      </c>
      <c r="K939" s="615" t="str">
        <f t="shared" si="360"/>
        <v>-</v>
      </c>
      <c r="L939" s="616" t="s">
        <v>764</v>
      </c>
      <c r="M939" s="623">
        <v>42</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35">
      <c r="A940" s="411"/>
      <c r="B940" s="420"/>
      <c r="C940" s="413">
        <f t="shared" si="361"/>
        <v>4</v>
      </c>
      <c r="D940" s="442"/>
      <c r="E940" s="617">
        <f>E939</f>
        <v>17</v>
      </c>
      <c r="F940" s="494" t="b">
        <f t="shared" si="359"/>
        <v>1</v>
      </c>
      <c r="G940" s="442"/>
      <c r="H940" s="953" t="s">
        <v>797</v>
      </c>
      <c r="I940" s="954"/>
      <c r="J940" s="618" t="s">
        <v>766</v>
      </c>
      <c r="K940" s="619" t="str">
        <f t="shared" si="360"/>
        <v>-</v>
      </c>
      <c r="L940" s="620" t="s">
        <v>764</v>
      </c>
      <c r="M940" s="620" t="s">
        <v>764</v>
      </c>
      <c r="N940" s="620" t="s">
        <v>764</v>
      </c>
      <c r="O940" s="620" t="s">
        <v>764</v>
      </c>
      <c r="P940" s="620" t="s">
        <v>764</v>
      </c>
      <c r="Q940" s="620" t="s">
        <v>764</v>
      </c>
      <c r="R940" s="490">
        <v>0</v>
      </c>
      <c r="S940" s="620" t="s">
        <v>764</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35">
      <c r="A941" s="411"/>
      <c r="B941" s="420"/>
      <c r="C941" s="413">
        <f t="shared" si="361"/>
        <v>4</v>
      </c>
      <c r="D941" s="442"/>
      <c r="E941" s="617">
        <f>E940</f>
        <v>17</v>
      </c>
      <c r="F941" s="494" t="b">
        <f t="shared" si="359"/>
        <v>1</v>
      </c>
      <c r="G941" s="442"/>
      <c r="H941" s="955"/>
      <c r="I941" s="956"/>
      <c r="J941" s="618" t="s">
        <v>767</v>
      </c>
      <c r="K941" s="619" t="str">
        <f t="shared" si="360"/>
        <v>-</v>
      </c>
      <c r="L941" s="620" t="s">
        <v>768</v>
      </c>
      <c r="M941" s="620" t="s">
        <v>768</v>
      </c>
      <c r="N941" s="620" t="s">
        <v>768</v>
      </c>
      <c r="O941" s="620" t="s">
        <v>768</v>
      </c>
      <c r="P941" s="620" t="s">
        <v>768</v>
      </c>
      <c r="Q941" s="620" t="s">
        <v>768</v>
      </c>
      <c r="R941" s="620" t="s">
        <v>768</v>
      </c>
      <c r="S941" s="620" t="s">
        <v>768</v>
      </c>
      <c r="T941" s="620" t="s">
        <v>768</v>
      </c>
      <c r="U941" s="620" t="s">
        <v>768</v>
      </c>
      <c r="V941" s="620" t="s">
        <v>768</v>
      </c>
      <c r="W941" s="620" t="s">
        <v>768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35">
      <c r="A942" s="411"/>
      <c r="B942" s="420"/>
      <c r="C942" s="413">
        <f t="shared" si="361"/>
        <v>4</v>
      </c>
      <c r="D942" s="442"/>
      <c r="E942" s="617">
        <f>E941</f>
        <v>17</v>
      </c>
      <c r="F942" s="494" t="b">
        <f t="shared" si="359"/>
        <v>1</v>
      </c>
      <c r="G942" s="442"/>
      <c r="H942" s="957"/>
      <c r="I942" s="958"/>
      <c r="J942" s="603" t="s">
        <v>769</v>
      </c>
      <c r="K942" s="621" t="str">
        <f t="shared" si="360"/>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35">
      <c r="A943" s="411"/>
      <c r="B943" s="420"/>
      <c r="C943" s="413">
        <f t="shared" si="361"/>
        <v>4</v>
      </c>
      <c r="D943" s="442"/>
      <c r="E943" s="500">
        <v>18</v>
      </c>
      <c r="F943" s="494" t="b">
        <f t="shared" si="359"/>
        <v>1</v>
      </c>
      <c r="G943" s="442"/>
      <c r="H943" s="614" t="s">
        <v>798</v>
      </c>
      <c r="I943" s="614"/>
      <c r="J943" s="595" t="s">
        <v>763</v>
      </c>
      <c r="K943" s="615" t="str">
        <f t="shared" si="360"/>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35">
      <c r="A944" s="411"/>
      <c r="B944" s="420"/>
      <c r="C944" s="413">
        <f t="shared" si="361"/>
        <v>4</v>
      </c>
      <c r="D944" s="442"/>
      <c r="E944" s="617">
        <f>E943</f>
        <v>18</v>
      </c>
      <c r="F944" s="494" t="b">
        <f t="shared" si="359"/>
        <v>1</v>
      </c>
      <c r="G944" s="442"/>
      <c r="H944" s="953" t="s">
        <v>799</v>
      </c>
      <c r="I944" s="954"/>
      <c r="J944" s="618" t="s">
        <v>766</v>
      </c>
      <c r="K944" s="619" t="str">
        <f t="shared" si="360"/>
        <v>-</v>
      </c>
      <c r="L944" s="620" t="s">
        <v>764</v>
      </c>
      <c r="M944" s="620" t="s">
        <v>764</v>
      </c>
      <c r="N944" s="620" t="s">
        <v>764</v>
      </c>
      <c r="O944" s="490">
        <v>1</v>
      </c>
      <c r="P944" s="620" t="s">
        <v>764</v>
      </c>
      <c r="Q944" s="620" t="s">
        <v>764</v>
      </c>
      <c r="R944" s="620" t="s">
        <v>764</v>
      </c>
      <c r="S944" s="620" t="s">
        <v>764</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35">
      <c r="A945" s="411"/>
      <c r="B945" s="420"/>
      <c r="C945" s="413">
        <f t="shared" si="361"/>
        <v>4</v>
      </c>
      <c r="D945" s="442"/>
      <c r="E945" s="617">
        <f>E944</f>
        <v>18</v>
      </c>
      <c r="F945" s="494" t="b">
        <f t="shared" si="359"/>
        <v>1</v>
      </c>
      <c r="G945" s="442"/>
      <c r="H945" s="955"/>
      <c r="I945" s="956"/>
      <c r="J945" s="618" t="s">
        <v>767</v>
      </c>
      <c r="K945" s="619" t="str">
        <f t="shared" si="360"/>
        <v>-</v>
      </c>
      <c r="L945" s="620" t="s">
        <v>768</v>
      </c>
      <c r="M945" s="490">
        <v>38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35">
      <c r="A946" s="411"/>
      <c r="B946" s="420"/>
      <c r="C946" s="413">
        <f t="shared" si="361"/>
        <v>4</v>
      </c>
      <c r="D946" s="442"/>
      <c r="E946" s="617">
        <f>E945</f>
        <v>18</v>
      </c>
      <c r="F946" s="494" t="b">
        <f t="shared" si="359"/>
        <v>1</v>
      </c>
      <c r="G946" s="442"/>
      <c r="H946" s="957"/>
      <c r="I946" s="958"/>
      <c r="J946" s="603" t="s">
        <v>769</v>
      </c>
      <c r="K946" s="621" t="str">
        <f t="shared" si="360"/>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35">
      <c r="A947" s="411"/>
      <c r="B947" s="420"/>
      <c r="C947" s="413">
        <f t="shared" si="361"/>
        <v>4</v>
      </c>
      <c r="D947" s="442"/>
      <c r="E947" s="500">
        <v>19</v>
      </c>
      <c r="F947" s="494" t="b">
        <f t="shared" si="359"/>
        <v>1</v>
      </c>
      <c r="G947" s="442"/>
      <c r="H947" s="614" t="s">
        <v>800</v>
      </c>
      <c r="I947" s="614"/>
      <c r="J947" s="595" t="s">
        <v>763</v>
      </c>
      <c r="K947" s="615" t="str">
        <f t="shared" si="360"/>
        <v>-</v>
      </c>
      <c r="L947" s="616" t="s">
        <v>764</v>
      </c>
      <c r="M947" s="616" t="s">
        <v>764</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35">
      <c r="A948" s="411"/>
      <c r="B948" s="420"/>
      <c r="C948" s="413">
        <f t="shared" si="361"/>
        <v>4</v>
      </c>
      <c r="D948" s="442"/>
      <c r="E948" s="617">
        <f>E947</f>
        <v>19</v>
      </c>
      <c r="F948" s="494" t="b">
        <f t="shared" si="359"/>
        <v>1</v>
      </c>
      <c r="G948" s="442"/>
      <c r="H948" s="953" t="s">
        <v>801</v>
      </c>
      <c r="I948" s="954"/>
      <c r="J948" s="618" t="s">
        <v>766</v>
      </c>
      <c r="K948" s="619">
        <f t="shared" si="360"/>
        <v>43536</v>
      </c>
      <c r="L948" s="490">
        <v>11</v>
      </c>
      <c r="M948" s="620" t="s">
        <v>764</v>
      </c>
      <c r="N948" s="620" t="s">
        <v>764</v>
      </c>
      <c r="O948" s="620" t="s">
        <v>764</v>
      </c>
      <c r="P948" s="620" t="s">
        <v>764</v>
      </c>
      <c r="Q948" s="620" t="s">
        <v>764</v>
      </c>
      <c r="R948" s="620" t="s">
        <v>764</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35">
      <c r="A949" s="411"/>
      <c r="B949" s="420"/>
      <c r="C949" s="413">
        <f t="shared" si="361"/>
        <v>4</v>
      </c>
      <c r="D949" s="442"/>
      <c r="E949" s="617">
        <f>E948</f>
        <v>19</v>
      </c>
      <c r="F949" s="494" t="b">
        <f t="shared" si="359"/>
        <v>1</v>
      </c>
      <c r="G949" s="442"/>
      <c r="H949" s="955"/>
      <c r="I949" s="956"/>
      <c r="J949" s="618" t="s">
        <v>767</v>
      </c>
      <c r="K949" s="619" t="str">
        <f t="shared" si="360"/>
        <v>-</v>
      </c>
      <c r="L949" s="620" t="s">
        <v>768</v>
      </c>
      <c r="M949" s="620" t="s">
        <v>768</v>
      </c>
      <c r="N949" s="490">
        <v>20</v>
      </c>
      <c r="O949" s="490">
        <v>3</v>
      </c>
      <c r="P949" s="620" t="s">
        <v>768</v>
      </c>
      <c r="Q949" s="620" t="s">
        <v>768</v>
      </c>
      <c r="R949" s="620" t="s">
        <v>768</v>
      </c>
      <c r="S949" s="620" t="s">
        <v>768</v>
      </c>
      <c r="T949" s="620" t="s">
        <v>768</v>
      </c>
      <c r="U949" s="620" t="s">
        <v>768</v>
      </c>
      <c r="V949" s="620" t="s">
        <v>768</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35">
      <c r="A950" s="411"/>
      <c r="B950" s="420"/>
      <c r="C950" s="413">
        <f t="shared" si="361"/>
        <v>4</v>
      </c>
      <c r="D950" s="442"/>
      <c r="E950" s="617">
        <f>E949</f>
        <v>19</v>
      </c>
      <c r="F950" s="494" t="b">
        <f t="shared" si="359"/>
        <v>1</v>
      </c>
      <c r="G950" s="442"/>
      <c r="H950" s="957"/>
      <c r="I950" s="958"/>
      <c r="J950" s="603" t="s">
        <v>769</v>
      </c>
      <c r="K950" s="621" t="str">
        <f t="shared" si="360"/>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35">
      <c r="A951" s="411"/>
      <c r="B951" s="420"/>
      <c r="C951" s="413">
        <f t="shared" si="361"/>
        <v>4</v>
      </c>
      <c r="D951" s="442"/>
      <c r="E951" s="500">
        <v>20</v>
      </c>
      <c r="F951" s="494" t="b">
        <f t="shared" si="359"/>
        <v>1</v>
      </c>
      <c r="G951" s="442"/>
      <c r="H951" s="614" t="s">
        <v>802</v>
      </c>
      <c r="I951" s="614"/>
      <c r="J951" s="595" t="s">
        <v>763</v>
      </c>
      <c r="K951" s="615" t="str">
        <f t="shared" si="360"/>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35">
      <c r="A952" s="411"/>
      <c r="B952" s="420"/>
      <c r="C952" s="413">
        <f t="shared" si="361"/>
        <v>4</v>
      </c>
      <c r="D952" s="442"/>
      <c r="E952" s="617">
        <f>E951</f>
        <v>20</v>
      </c>
      <c r="F952" s="494" t="b">
        <f t="shared" si="359"/>
        <v>1</v>
      </c>
      <c r="G952" s="442"/>
      <c r="H952" s="953" t="s">
        <v>803</v>
      </c>
      <c r="I952" s="954"/>
      <c r="J952" s="618" t="s">
        <v>766</v>
      </c>
      <c r="K952" s="619">
        <f t="shared" si="360"/>
        <v>43711</v>
      </c>
      <c r="L952" s="490">
        <v>36</v>
      </c>
      <c r="M952" s="620" t="s">
        <v>764</v>
      </c>
      <c r="N952" s="620" t="s">
        <v>764</v>
      </c>
      <c r="O952" s="620" t="s">
        <v>764</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35">
      <c r="A953" s="411"/>
      <c r="B953" s="420"/>
      <c r="C953" s="413">
        <f t="shared" si="361"/>
        <v>4</v>
      </c>
      <c r="D953" s="442"/>
      <c r="E953" s="617">
        <f>E952</f>
        <v>20</v>
      </c>
      <c r="F953" s="494" t="b">
        <f t="shared" si="359"/>
        <v>1</v>
      </c>
      <c r="G953" s="442"/>
      <c r="H953" s="955"/>
      <c r="I953" s="956"/>
      <c r="J953" s="618" t="s">
        <v>767</v>
      </c>
      <c r="K953" s="619" t="str">
        <f t="shared" si="360"/>
        <v>-</v>
      </c>
      <c r="L953" s="620" t="s">
        <v>768</v>
      </c>
      <c r="M953" s="620" t="s">
        <v>768</v>
      </c>
      <c r="N953" s="490">
        <v>20</v>
      </c>
      <c r="O953" s="490">
        <v>6</v>
      </c>
      <c r="P953" s="620" t="s">
        <v>768</v>
      </c>
      <c r="Q953" s="620" t="s">
        <v>768</v>
      </c>
      <c r="R953" s="620" t="s">
        <v>768</v>
      </c>
      <c r="S953" s="620" t="s">
        <v>768</v>
      </c>
      <c r="T953" s="620" t="s">
        <v>768</v>
      </c>
      <c r="U953" s="620" t="s">
        <v>768</v>
      </c>
      <c r="V953" s="620" t="s">
        <v>768</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35">
      <c r="A954" s="411"/>
      <c r="B954" s="420"/>
      <c r="C954" s="413">
        <f t="shared" si="361"/>
        <v>4</v>
      </c>
      <c r="D954" s="442"/>
      <c r="E954" s="617">
        <f>E953</f>
        <v>20</v>
      </c>
      <c r="F954" s="494" t="b">
        <f t="shared" si="359"/>
        <v>1</v>
      </c>
      <c r="G954" s="442"/>
      <c r="H954" s="957"/>
      <c r="I954" s="958"/>
      <c r="J954" s="603" t="s">
        <v>769</v>
      </c>
      <c r="K954" s="621" t="str">
        <f t="shared" si="360"/>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35">
      <c r="A955" s="411"/>
      <c r="B955" s="420"/>
      <c r="C955" s="413">
        <f t="shared" si="361"/>
        <v>4</v>
      </c>
      <c r="D955" s="442"/>
      <c r="E955" s="500">
        <v>21</v>
      </c>
      <c r="F955" s="494" t="b">
        <f t="shared" si="359"/>
        <v>1</v>
      </c>
      <c r="G955" s="442"/>
      <c r="H955" s="614" t="s">
        <v>804</v>
      </c>
      <c r="I955" s="614"/>
      <c r="J955" s="595" t="s">
        <v>763</v>
      </c>
      <c r="K955" s="615" t="str">
        <f t="shared" si="360"/>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35">
      <c r="A956" s="411"/>
      <c r="B956" s="420"/>
      <c r="C956" s="413">
        <f t="shared" si="361"/>
        <v>4</v>
      </c>
      <c r="D956" s="442"/>
      <c r="E956" s="617">
        <f>E955</f>
        <v>21</v>
      </c>
      <c r="F956" s="494" t="b">
        <f t="shared" si="359"/>
        <v>1</v>
      </c>
      <c r="G956" s="442"/>
      <c r="H956" s="953" t="s">
        <v>805</v>
      </c>
      <c r="I956" s="954"/>
      <c r="J956" s="618" t="s">
        <v>766</v>
      </c>
      <c r="K956" s="619">
        <f t="shared" si="360"/>
        <v>43753</v>
      </c>
      <c r="L956" s="490">
        <v>42</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35">
      <c r="A957" s="411"/>
      <c r="B957" s="420"/>
      <c r="C957" s="413">
        <f t="shared" si="361"/>
        <v>4</v>
      </c>
      <c r="D957" s="442"/>
      <c r="E957" s="617">
        <f>E956</f>
        <v>21</v>
      </c>
      <c r="F957" s="494" t="b">
        <f t="shared" si="359"/>
        <v>1</v>
      </c>
      <c r="G957" s="442"/>
      <c r="H957" s="955"/>
      <c r="I957" s="956"/>
      <c r="J957" s="618" t="s">
        <v>767</v>
      </c>
      <c r="K957" s="619" t="str">
        <f t="shared" si="360"/>
        <v>-</v>
      </c>
      <c r="L957" s="620" t="s">
        <v>768</v>
      </c>
      <c r="M957" s="620" t="s">
        <v>768</v>
      </c>
      <c r="N957" s="490">
        <v>28</v>
      </c>
      <c r="O957" s="490">
        <v>3</v>
      </c>
      <c r="P957" s="620" t="s">
        <v>768</v>
      </c>
      <c r="Q957" s="620" t="s">
        <v>768</v>
      </c>
      <c r="R957" s="620" t="s">
        <v>768</v>
      </c>
      <c r="S957" s="620" t="s">
        <v>768</v>
      </c>
      <c r="T957" s="620" t="s">
        <v>768</v>
      </c>
      <c r="U957" s="620" t="s">
        <v>768</v>
      </c>
      <c r="V957" s="620" t="s">
        <v>768</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35">
      <c r="A958" s="411"/>
      <c r="B958" s="420"/>
      <c r="C958" s="413">
        <f t="shared" si="361"/>
        <v>4</v>
      </c>
      <c r="D958" s="442"/>
      <c r="E958" s="617">
        <f>E957</f>
        <v>21</v>
      </c>
      <c r="F958" s="494" t="b">
        <f t="shared" si="359"/>
        <v>1</v>
      </c>
      <c r="G958" s="442"/>
      <c r="H958" s="957"/>
      <c r="I958" s="958"/>
      <c r="J958" s="603" t="s">
        <v>769</v>
      </c>
      <c r="K958" s="621" t="str">
        <f t="shared" si="360"/>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35">
      <c r="A959" s="411"/>
      <c r="B959" s="420"/>
      <c r="C959" s="413">
        <f t="shared" si="361"/>
        <v>4</v>
      </c>
      <c r="D959" s="442"/>
      <c r="E959" s="500">
        <v>22</v>
      </c>
      <c r="F959" s="494" t="b">
        <f t="shared" si="359"/>
        <v>1</v>
      </c>
      <c r="G959" s="442"/>
      <c r="H959" s="614" t="s">
        <v>806</v>
      </c>
      <c r="I959" s="614"/>
      <c r="J959" s="595" t="s">
        <v>763</v>
      </c>
      <c r="K959" s="615" t="str">
        <f t="shared" si="360"/>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35">
      <c r="A960" s="411"/>
      <c r="B960" s="420"/>
      <c r="C960" s="413">
        <f t="shared" si="361"/>
        <v>4</v>
      </c>
      <c r="D960" s="442"/>
      <c r="E960" s="617">
        <f>E959</f>
        <v>22</v>
      </c>
      <c r="F960" s="494" t="b">
        <f t="shared" si="359"/>
        <v>1</v>
      </c>
      <c r="G960" s="442"/>
      <c r="H960" s="953" t="s">
        <v>807</v>
      </c>
      <c r="I960" s="954"/>
      <c r="J960" s="618" t="s">
        <v>766</v>
      </c>
      <c r="K960" s="619" t="str">
        <f t="shared" si="360"/>
        <v>-</v>
      </c>
      <c r="L960" s="620" t="s">
        <v>764</v>
      </c>
      <c r="M960" s="620" t="s">
        <v>764</v>
      </c>
      <c r="N960" s="490">
        <v>0</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35">
      <c r="A961" s="411"/>
      <c r="B961" s="420"/>
      <c r="C961" s="413">
        <f t="shared" si="361"/>
        <v>4</v>
      </c>
      <c r="D961" s="442"/>
      <c r="E961" s="617">
        <f>E960</f>
        <v>22</v>
      </c>
      <c r="F961" s="494" t="b">
        <f t="shared" si="359"/>
        <v>1</v>
      </c>
      <c r="G961" s="442"/>
      <c r="H961" s="955"/>
      <c r="I961" s="956"/>
      <c r="J961" s="618" t="s">
        <v>767</v>
      </c>
      <c r="K961" s="619" t="str">
        <f t="shared" si="360"/>
        <v>-</v>
      </c>
      <c r="L961" s="620" t="s">
        <v>768</v>
      </c>
      <c r="M961" s="620" t="s">
        <v>768</v>
      </c>
      <c r="N961" s="620" t="s">
        <v>768</v>
      </c>
      <c r="O961" s="620" t="s">
        <v>768</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35">
      <c r="A962" s="411"/>
      <c r="B962" s="420"/>
      <c r="C962" s="413">
        <f t="shared" si="361"/>
        <v>4</v>
      </c>
      <c r="D962" s="442"/>
      <c r="E962" s="617">
        <f>E961</f>
        <v>22</v>
      </c>
      <c r="F962" s="494" t="b">
        <f t="shared" si="359"/>
        <v>1</v>
      </c>
      <c r="G962" s="442"/>
      <c r="H962" s="957"/>
      <c r="I962" s="958"/>
      <c r="J962" s="603" t="s">
        <v>769</v>
      </c>
      <c r="K962" s="621" t="str">
        <f t="shared" si="360"/>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35">
      <c r="A963" s="411"/>
      <c r="B963" s="420"/>
      <c r="C963" s="413">
        <f t="shared" si="361"/>
        <v>4</v>
      </c>
      <c r="D963" s="442"/>
      <c r="E963" s="500">
        <v>23</v>
      </c>
      <c r="F963" s="494" t="b">
        <f t="shared" si="359"/>
        <v>1</v>
      </c>
      <c r="G963" s="442"/>
      <c r="H963" s="614" t="s">
        <v>808</v>
      </c>
      <c r="I963" s="614"/>
      <c r="J963" s="595" t="s">
        <v>763</v>
      </c>
      <c r="K963" s="615" t="str">
        <f t="shared" si="360"/>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35">
      <c r="A964" s="411"/>
      <c r="B964" s="420"/>
      <c r="C964" s="413">
        <f t="shared" si="361"/>
        <v>4</v>
      </c>
      <c r="D964" s="442"/>
      <c r="E964" s="617">
        <f>E963</f>
        <v>23</v>
      </c>
      <c r="F964" s="494" t="b">
        <f t="shared" si="359"/>
        <v>1</v>
      </c>
      <c r="G964" s="442"/>
      <c r="H964" s="953" t="s">
        <v>809</v>
      </c>
      <c r="I964" s="954"/>
      <c r="J964" s="618" t="s">
        <v>766</v>
      </c>
      <c r="K964" s="619" t="str">
        <f t="shared" si="360"/>
        <v>-</v>
      </c>
      <c r="L964" s="620" t="s">
        <v>764</v>
      </c>
      <c r="M964" s="620" t="s">
        <v>764</v>
      </c>
      <c r="N964" s="490">
        <v>0</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35">
      <c r="A965" s="411"/>
      <c r="B965" s="420"/>
      <c r="C965" s="413">
        <f t="shared" si="361"/>
        <v>4</v>
      </c>
      <c r="D965" s="442"/>
      <c r="E965" s="617">
        <f>E964</f>
        <v>23</v>
      </c>
      <c r="F965" s="494" t="b">
        <f t="shared" si="359"/>
        <v>1</v>
      </c>
      <c r="G965" s="442"/>
      <c r="H965" s="955"/>
      <c r="I965" s="956"/>
      <c r="J965" s="618" t="s">
        <v>767</v>
      </c>
      <c r="K965" s="619" t="str">
        <f t="shared" si="360"/>
        <v>-</v>
      </c>
      <c r="L965" s="620" t="s">
        <v>768</v>
      </c>
      <c r="M965" s="620" t="s">
        <v>768</v>
      </c>
      <c r="N965" s="620" t="s">
        <v>768</v>
      </c>
      <c r="O965" s="620" t="s">
        <v>768</v>
      </c>
      <c r="P965" s="620" t="s">
        <v>768</v>
      </c>
      <c r="Q965" s="620" t="s">
        <v>768</v>
      </c>
      <c r="R965" s="620" t="s">
        <v>768</v>
      </c>
      <c r="S965" s="620" t="s">
        <v>768</v>
      </c>
      <c r="T965" s="620" t="s">
        <v>768</v>
      </c>
      <c r="U965" s="620" t="s">
        <v>768</v>
      </c>
      <c r="V965" s="620" t="s">
        <v>768</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35">
      <c r="A966" s="411"/>
      <c r="B966" s="420"/>
      <c r="C966" s="413">
        <f t="shared" si="361"/>
        <v>4</v>
      </c>
      <c r="D966" s="442"/>
      <c r="E966" s="617">
        <f>E965</f>
        <v>23</v>
      </c>
      <c r="F966" s="494" t="b">
        <f t="shared" si="359"/>
        <v>1</v>
      </c>
      <c r="G966" s="442"/>
      <c r="H966" s="957"/>
      <c r="I966" s="958"/>
      <c r="J966" s="603" t="s">
        <v>769</v>
      </c>
      <c r="K966" s="621" t="str">
        <f t="shared" si="360"/>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35">
      <c r="A967" s="411"/>
      <c r="B967" s="420"/>
      <c r="C967" s="413">
        <f t="shared" si="361"/>
        <v>4</v>
      </c>
      <c r="D967" s="442"/>
      <c r="E967" s="500">
        <v>24</v>
      </c>
      <c r="F967" s="494" t="b">
        <f t="shared" ref="F967:F978" si="362">COUNTIFS($L967:$W967,"-")&lt;&gt;COUNTA($L967:$W967)</f>
        <v>1</v>
      </c>
      <c r="G967" s="442"/>
      <c r="H967" s="614" t="s">
        <v>810</v>
      </c>
      <c r="I967" s="614"/>
      <c r="J967" s="595" t="s">
        <v>763</v>
      </c>
      <c r="K967" s="615" t="str">
        <f t="shared" ref="K967:K978" si="363">IFERROR(DATE(2019,1,($L967-1)*7+1),"-")</f>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35">
      <c r="A968" s="411"/>
      <c r="B968" s="420"/>
      <c r="C968" s="413">
        <f t="shared" si="361"/>
        <v>4</v>
      </c>
      <c r="D968" s="442"/>
      <c r="E968" s="617">
        <f>E967</f>
        <v>24</v>
      </c>
      <c r="F968" s="494" t="b">
        <f t="shared" si="362"/>
        <v>1</v>
      </c>
      <c r="G968" s="442"/>
      <c r="H968" s="953" t="s">
        <v>811</v>
      </c>
      <c r="I968" s="954"/>
      <c r="J968" s="618" t="s">
        <v>766</v>
      </c>
      <c r="K968" s="619" t="str">
        <f t="shared" si="363"/>
        <v>-</v>
      </c>
      <c r="L968" s="620" t="s">
        <v>764</v>
      </c>
      <c r="M968" s="620" t="s">
        <v>764</v>
      </c>
      <c r="N968" s="620" t="s">
        <v>764</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35">
      <c r="A969" s="411"/>
      <c r="B969" s="420"/>
      <c r="C969" s="413">
        <f t="shared" si="361"/>
        <v>4</v>
      </c>
      <c r="D969" s="442"/>
      <c r="E969" s="617">
        <f>E968</f>
        <v>24</v>
      </c>
      <c r="F969" s="494" t="b">
        <f t="shared" si="362"/>
        <v>1</v>
      </c>
      <c r="G969" s="442"/>
      <c r="H969" s="955"/>
      <c r="I969" s="956"/>
      <c r="J969" s="618" t="s">
        <v>767</v>
      </c>
      <c r="K969" s="619" t="str">
        <f t="shared" si="363"/>
        <v>-</v>
      </c>
      <c r="L969" s="620" t="s">
        <v>768</v>
      </c>
      <c r="M969" s="620" t="s">
        <v>768</v>
      </c>
      <c r="N969" s="620" t="s">
        <v>768</v>
      </c>
      <c r="O969" s="620" t="s">
        <v>768</v>
      </c>
      <c r="P969" s="620" t="s">
        <v>768</v>
      </c>
      <c r="Q969" s="620" t="s">
        <v>768</v>
      </c>
      <c r="R969" s="620" t="s">
        <v>768</v>
      </c>
      <c r="S969" s="620" t="s">
        <v>768</v>
      </c>
      <c r="T969" s="620" t="s">
        <v>768</v>
      </c>
      <c r="U969" s="620" t="s">
        <v>768</v>
      </c>
      <c r="V969" s="620" t="s">
        <v>768</v>
      </c>
      <c r="W969" s="620" t="s">
        <v>768</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35">
      <c r="A970" s="411"/>
      <c r="B970" s="420"/>
      <c r="C970" s="413">
        <f t="shared" si="361"/>
        <v>4</v>
      </c>
      <c r="D970" s="442"/>
      <c r="E970" s="617">
        <f>E969</f>
        <v>24</v>
      </c>
      <c r="F970" s="494" t="b">
        <f t="shared" si="362"/>
        <v>1</v>
      </c>
      <c r="G970" s="442"/>
      <c r="H970" s="957"/>
      <c r="I970" s="958"/>
      <c r="J970" s="603" t="s">
        <v>769</v>
      </c>
      <c r="K970" s="621" t="str">
        <f t="shared" si="363"/>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2" t="s">
        <v>764</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35">
      <c r="A971" s="411"/>
      <c r="B971" s="420"/>
      <c r="C971" s="413">
        <f t="shared" ref="C971:C978" si="364">INT($C$859)+3</f>
        <v>4</v>
      </c>
      <c r="D971" s="442"/>
      <c r="E971" s="500">
        <v>25</v>
      </c>
      <c r="F971" s="494" t="b">
        <f t="shared" si="362"/>
        <v>1</v>
      </c>
      <c r="G971" s="442"/>
      <c r="H971" s="614" t="s">
        <v>812</v>
      </c>
      <c r="I971" s="614"/>
      <c r="J971" s="595" t="s">
        <v>763</v>
      </c>
      <c r="K971" s="615" t="str">
        <f t="shared" si="363"/>
        <v>-</v>
      </c>
      <c r="L971" s="616" t="s">
        <v>764</v>
      </c>
      <c r="M971" s="616" t="s">
        <v>764</v>
      </c>
      <c r="N971" s="616" t="s">
        <v>764</v>
      </c>
      <c r="O971" s="616" t="s">
        <v>764</v>
      </c>
      <c r="P971" s="616" t="s">
        <v>764</v>
      </c>
      <c r="Q971" s="623">
        <v>21</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35">
      <c r="A972" s="411"/>
      <c r="B972" s="420"/>
      <c r="C972" s="413">
        <f t="shared" si="364"/>
        <v>4</v>
      </c>
      <c r="D972" s="442"/>
      <c r="E972" s="617">
        <f>E971</f>
        <v>25</v>
      </c>
      <c r="F972" s="494" t="b">
        <f t="shared" si="362"/>
        <v>1</v>
      </c>
      <c r="G972" s="442"/>
      <c r="H972" s="953" t="s">
        <v>813</v>
      </c>
      <c r="I972" s="954"/>
      <c r="J972" s="618" t="s">
        <v>766</v>
      </c>
      <c r="K972" s="619" t="str">
        <f t="shared" si="363"/>
        <v>-</v>
      </c>
      <c r="L972" s="620" t="s">
        <v>764</v>
      </c>
      <c r="M972" s="620" t="s">
        <v>764</v>
      </c>
      <c r="N972" s="620" t="s">
        <v>764</v>
      </c>
      <c r="O972" s="620" t="s">
        <v>764</v>
      </c>
      <c r="P972" s="620" t="s">
        <v>764</v>
      </c>
      <c r="Q972" s="620" t="s">
        <v>764</v>
      </c>
      <c r="R972" s="620" t="s">
        <v>764</v>
      </c>
      <c r="S972" s="490" t="b">
        <v>1</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35">
      <c r="A973" s="411"/>
      <c r="B973" s="420"/>
      <c r="C973" s="413">
        <f t="shared" si="364"/>
        <v>4</v>
      </c>
      <c r="D973" s="442"/>
      <c r="E973" s="617">
        <f>E972</f>
        <v>25</v>
      </c>
      <c r="F973" s="494" t="b">
        <f t="shared" si="362"/>
        <v>1</v>
      </c>
      <c r="G973" s="442"/>
      <c r="H973" s="955"/>
      <c r="I973" s="956"/>
      <c r="J973" s="618" t="s">
        <v>767</v>
      </c>
      <c r="K973" s="619" t="str">
        <f t="shared" si="363"/>
        <v>-</v>
      </c>
      <c r="L973" s="620" t="s">
        <v>768</v>
      </c>
      <c r="M973" s="620" t="s">
        <v>768</v>
      </c>
      <c r="N973" s="620" t="s">
        <v>768</v>
      </c>
      <c r="O973" s="620" t="s">
        <v>768</v>
      </c>
      <c r="P973" s="490">
        <v>21</v>
      </c>
      <c r="Q973" s="620" t="s">
        <v>768</v>
      </c>
      <c r="R973" s="620" t="s">
        <v>768</v>
      </c>
      <c r="S973" s="620" t="s">
        <v>768</v>
      </c>
      <c r="T973" s="620" t="s">
        <v>768</v>
      </c>
      <c r="U973" s="620" t="s">
        <v>768</v>
      </c>
      <c r="V973" s="620" t="s">
        <v>768</v>
      </c>
      <c r="W973" s="620" t="s">
        <v>768</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35">
      <c r="A974" s="411"/>
      <c r="B974" s="420"/>
      <c r="C974" s="413">
        <f t="shared" si="364"/>
        <v>4</v>
      </c>
      <c r="D974" s="442"/>
      <c r="E974" s="617">
        <f>E973</f>
        <v>25</v>
      </c>
      <c r="F974" s="494" t="b">
        <f t="shared" si="362"/>
        <v>1</v>
      </c>
      <c r="G974" s="442"/>
      <c r="H974" s="957"/>
      <c r="I974" s="958"/>
      <c r="J974" s="603" t="s">
        <v>769</v>
      </c>
      <c r="K974" s="621" t="str">
        <f t="shared" si="363"/>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2" t="s">
        <v>764</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35">
      <c r="A975" s="411"/>
      <c r="B975" s="420"/>
      <c r="C975" s="413">
        <f t="shared" si="364"/>
        <v>4</v>
      </c>
      <c r="D975" s="442"/>
      <c r="E975" s="500">
        <v>26</v>
      </c>
      <c r="F975" s="494" t="b">
        <f t="shared" si="362"/>
        <v>1</v>
      </c>
      <c r="G975" s="442"/>
      <c r="H975" s="614" t="s">
        <v>814</v>
      </c>
      <c r="I975" s="614"/>
      <c r="J975" s="595" t="s">
        <v>763</v>
      </c>
      <c r="K975" s="615">
        <f t="shared" si="363"/>
        <v>43452</v>
      </c>
      <c r="L975" s="624">
        <v>-1</v>
      </c>
      <c r="M975" s="616" t="s">
        <v>764</v>
      </c>
      <c r="N975" s="616" t="s">
        <v>764</v>
      </c>
      <c r="O975" s="616" t="s">
        <v>764</v>
      </c>
      <c r="P975" s="616" t="s">
        <v>764</v>
      </c>
      <c r="Q975" s="616" t="s">
        <v>764</v>
      </c>
      <c r="R975" s="616" t="s">
        <v>764</v>
      </c>
      <c r="S975" s="616" t="s">
        <v>764</v>
      </c>
      <c r="T975" s="616" t="s">
        <v>764</v>
      </c>
      <c r="U975" s="616" t="s">
        <v>764</v>
      </c>
      <c r="V975" s="623">
        <v>0.05</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35">
      <c r="A976" s="411"/>
      <c r="B976" s="420"/>
      <c r="C976" s="413">
        <f t="shared" si="364"/>
        <v>4</v>
      </c>
      <c r="D976" s="442"/>
      <c r="E976" s="617">
        <f>E975</f>
        <v>26</v>
      </c>
      <c r="F976" s="494" t="b">
        <f t="shared" si="362"/>
        <v>1</v>
      </c>
      <c r="G976" s="442"/>
      <c r="H976" s="953" t="s">
        <v>815</v>
      </c>
      <c r="I976" s="954"/>
      <c r="J976" s="618" t="s">
        <v>766</v>
      </c>
      <c r="K976" s="619" t="str">
        <f t="shared" si="363"/>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35">
      <c r="A977" s="411"/>
      <c r="B977" s="420"/>
      <c r="C977" s="413">
        <f t="shared" si="364"/>
        <v>4</v>
      </c>
      <c r="D977" s="442"/>
      <c r="E977" s="617">
        <f>E976</f>
        <v>26</v>
      </c>
      <c r="F977" s="494" t="b">
        <f t="shared" si="362"/>
        <v>1</v>
      </c>
      <c r="G977" s="442"/>
      <c r="H977" s="955"/>
      <c r="I977" s="956"/>
      <c r="J977" s="618" t="s">
        <v>767</v>
      </c>
      <c r="K977" s="619" t="str">
        <f t="shared" si="363"/>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35">
      <c r="A978" s="411"/>
      <c r="B978" s="420"/>
      <c r="C978" s="413">
        <f t="shared" si="364"/>
        <v>4</v>
      </c>
      <c r="D978" s="442"/>
      <c r="E978" s="617">
        <f>E977</f>
        <v>26</v>
      </c>
      <c r="F978" s="494" t="b">
        <f t="shared" si="362"/>
        <v>1</v>
      </c>
      <c r="G978" s="442"/>
      <c r="H978" s="957"/>
      <c r="I978" s="958"/>
      <c r="J978" s="603" t="s">
        <v>769</v>
      </c>
      <c r="K978" s="621" t="str">
        <f t="shared" si="363"/>
        <v>-</v>
      </c>
      <c r="L978" s="627" t="s">
        <v>764</v>
      </c>
      <c r="M978" s="627" t="s">
        <v>764</v>
      </c>
      <c r="N978" s="627" t="s">
        <v>764</v>
      </c>
      <c r="O978" s="627" t="s">
        <v>764</v>
      </c>
      <c r="P978" s="627" t="s">
        <v>764</v>
      </c>
      <c r="Q978" s="627" t="s">
        <v>764</v>
      </c>
      <c r="R978" s="627" t="s">
        <v>764</v>
      </c>
      <c r="S978" s="627" t="s">
        <v>764</v>
      </c>
      <c r="T978" s="627" t="s">
        <v>764</v>
      </c>
      <c r="U978" s="627" t="s">
        <v>764</v>
      </c>
      <c r="V978" s="626">
        <v>-0.05</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15" hidden="1" customHeight="1" outlineLevel="3" x14ac:dyDescent="0.3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484</v>
      </c>
      <c r="AQ979" s="423"/>
      <c r="AR979" s="411"/>
      <c r="AS979" s="411"/>
      <c r="AT979" s="411"/>
    </row>
    <row r="980" spans="1:46" ht="5.15" hidden="1" customHeight="1" outlineLevel="2" x14ac:dyDescent="0.35">
      <c r="A980" s="411"/>
      <c r="B980" s="420"/>
      <c r="C980" s="413">
        <f>INT($C$859)+2.005</f>
        <v>3.0049999999999999</v>
      </c>
      <c r="D980" s="442" t="s">
        <v>480</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35">
      <c r="A981" s="411"/>
      <c r="B981" s="420"/>
      <c r="C981" s="413">
        <f>INT($C$859)+2</f>
        <v>3</v>
      </c>
      <c r="D981" s="442"/>
      <c r="E981" s="500"/>
      <c r="F981" s="500"/>
      <c r="G981" s="442"/>
      <c r="H981" s="575" t="s">
        <v>816</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35">
      <c r="A982" s="411"/>
      <c r="B982" s="420"/>
      <c r="C982" s="413">
        <f>INT($C$859)+3</f>
        <v>4</v>
      </c>
      <c r="D982" s="442"/>
      <c r="E982" s="500"/>
      <c r="F982" s="500"/>
      <c r="G982" s="442"/>
      <c r="H982" s="447"/>
      <c r="I982" s="447"/>
      <c r="J982" s="469" t="s">
        <v>817</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35">
      <c r="A983" s="411"/>
      <c r="B983" s="420"/>
      <c r="C983" s="413">
        <v>4</v>
      </c>
      <c r="D983" s="442"/>
      <c r="E983" s="500"/>
      <c r="F983" s="500"/>
      <c r="G983" s="442"/>
      <c r="H983" s="447"/>
      <c r="I983" s="447"/>
      <c r="J983" s="491">
        <v>0.3</v>
      </c>
      <c r="K983" s="491">
        <v>0.35</v>
      </c>
      <c r="L983" s="491">
        <v>0.45</v>
      </c>
      <c r="M983" s="585">
        <v>1</v>
      </c>
      <c r="N983" s="491">
        <v>0.55000000000000004</v>
      </c>
      <c r="O983" s="447" t="s">
        <v>818</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35">
      <c r="A984" s="411"/>
      <c r="B984" s="420"/>
      <c r="C984" s="413">
        <f>INT($C$859)+3</f>
        <v>4</v>
      </c>
      <c r="D984" s="442"/>
      <c r="E984" s="500"/>
      <c r="F984" s="500"/>
      <c r="G984" s="442"/>
      <c r="H984" s="447" t="s">
        <v>819</v>
      </c>
      <c r="I984" s="447"/>
      <c r="J984" s="490">
        <v>0</v>
      </c>
      <c r="K984" s="490">
        <v>0.5</v>
      </c>
      <c r="L984" s="490">
        <v>1.25</v>
      </c>
      <c r="M984" s="463">
        <f>FORECAST(M983,CHOOSE({1,2},L984,N984),CHOOSE({1,2},L983,N983))</f>
        <v>13.624999999999998</v>
      </c>
      <c r="N984" s="490">
        <v>3.5</v>
      </c>
      <c r="O984" s="447" t="s">
        <v>820</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15" hidden="1" customHeight="1" outlineLevel="3" x14ac:dyDescent="0.3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484</v>
      </c>
      <c r="AQ985" s="423"/>
      <c r="AR985" s="411"/>
      <c r="AS985" s="411"/>
      <c r="AT985" s="411"/>
    </row>
    <row r="986" spans="1:46" ht="5.15" hidden="1" customHeight="1" outlineLevel="2" x14ac:dyDescent="0.3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15" customHeight="1" outlineLevel="1" x14ac:dyDescent="0.3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135</v>
      </c>
      <c r="AR987" s="411"/>
      <c r="AS987" s="411"/>
      <c r="AT987" s="411"/>
    </row>
    <row r="988" spans="1:46" ht="5.15" customHeight="1" collapsed="1" x14ac:dyDescent="0.3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3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3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3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3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3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3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3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35">
      <c r="C996" s="628" t="s">
        <v>821</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265625" defaultRowHeight="14.5" outlineLevelRow="4" outlineLevelCol="1" x14ac:dyDescent="0.35"/>
  <cols>
    <col min="1" max="1" width="4.7265625" style="75" customWidth="1"/>
    <col min="2" max="2" width="2.7265625" style="75" customWidth="1"/>
    <col min="3" max="3" width="5.26953125" style="75" customWidth="1" outlineLevel="1"/>
    <col min="4" max="4" width="1.7265625" style="75" customWidth="1"/>
    <col min="5" max="6" width="9.1796875" style="75" customWidth="1" outlineLevel="1"/>
    <col min="7" max="7" width="1.7265625" style="75" customWidth="1" outlineLevel="1"/>
    <col min="8" max="8" width="24.453125" style="75" customWidth="1"/>
    <col min="9" max="9" width="16.7265625" style="75" customWidth="1"/>
    <col min="10" max="10" width="11" style="75" customWidth="1"/>
    <col min="11" max="503" width="10.5429687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3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15" customHeight="1" thickBot="1" x14ac:dyDescent="0.4">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15" customHeight="1" outlineLevel="1" collapsed="1" x14ac:dyDescent="0.3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3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49999999999999" customHeight="1" x14ac:dyDescent="0.3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49999999999999" customHeight="1" outlineLevel="1" collapsed="1" x14ac:dyDescent="0.3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15" hidden="1" customHeight="1" outlineLevel="2" x14ac:dyDescent="0.3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3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3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3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3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5" hidden="1" customHeight="1" outlineLevel="3" x14ac:dyDescent="0.3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3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3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15" customHeight="1" outlineLevel="1" x14ac:dyDescent="0.3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3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35">
      <c r="A18" s="411"/>
      <c r="B18" s="420"/>
      <c r="C18" s="629">
        <f>INT($C$6)+1.045</f>
        <v>2.0449999999999999</v>
      </c>
      <c r="D18" s="442"/>
      <c r="E18" s="500"/>
      <c r="F18" s="500"/>
      <c r="G18" s="442"/>
      <c r="H18" s="447" t="s">
        <v>482</v>
      </c>
      <c r="I18" s="447"/>
      <c r="J18" s="752">
        <v>44380.557930671297</v>
      </c>
      <c r="K18" s="1005" t="s">
        <v>1040</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3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3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35">
      <c r="A21" s="411"/>
      <c r="B21" s="420"/>
      <c r="C21" s="629">
        <f>INT($C$6)+1.045</f>
        <v>2.0449999999999999</v>
      </c>
      <c r="D21" s="442"/>
      <c r="E21" s="500"/>
      <c r="F21" s="500"/>
      <c r="G21" s="442"/>
      <c r="H21" s="447" t="s">
        <v>483</v>
      </c>
      <c r="I21" s="447"/>
      <c r="J21" s="742">
        <v>44429.414461574102</v>
      </c>
      <c r="K21" s="1007" t="s">
        <v>1077</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3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3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15" hidden="1" customHeight="1" outlineLevel="3" x14ac:dyDescent="0.3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15" hidden="1" customHeight="1" outlineLevel="3" x14ac:dyDescent="0.3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3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3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3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3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3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15" hidden="1" customHeight="1" outlineLevel="3" x14ac:dyDescent="0.3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15" hidden="1" customHeight="1" outlineLevel="2" x14ac:dyDescent="0.3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15" customHeight="1" outlineLevel="1" x14ac:dyDescent="0.3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15" customHeight="1" collapsed="1" x14ac:dyDescent="0.3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3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3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15" customHeight="1" thickBot="1" x14ac:dyDescent="0.4">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15" customHeight="1" outlineLevel="1" x14ac:dyDescent="0.3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3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49999999999999" customHeight="1" x14ac:dyDescent="0.3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49999999999999" customHeight="1" outlineLevel="1" x14ac:dyDescent="0.3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15" customHeight="1" outlineLevel="2" x14ac:dyDescent="0.3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3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3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35">
      <c r="A45" s="411"/>
      <c r="B45" s="420"/>
      <c r="C45" s="629">
        <f>INT($C$40)+3</f>
        <v>4</v>
      </c>
      <c r="D45" s="421"/>
      <c r="E45" s="500"/>
      <c r="F45" s="500"/>
      <c r="G45" s="421"/>
      <c r="H45" s="440"/>
      <c r="I45" s="440"/>
      <c r="J45" s="643" t="s">
        <v>823</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35">
      <c r="A46" s="411"/>
      <c r="B46" s="420"/>
      <c r="C46" s="629">
        <f>INT($C$40)+3</f>
        <v>4</v>
      </c>
      <c r="D46" s="421"/>
      <c r="E46" s="500"/>
      <c r="F46" s="500"/>
      <c r="G46" s="421"/>
      <c r="H46" s="440"/>
      <c r="I46" s="440"/>
      <c r="J46" s="643" t="s">
        <v>824</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35">
      <c r="A47" s="411"/>
      <c r="B47" s="420"/>
      <c r="C47" s="629">
        <f>INT($C$40)+2</f>
        <v>3</v>
      </c>
      <c r="D47" s="421"/>
      <c r="E47" s="500"/>
      <c r="F47" s="500"/>
      <c r="G47" s="421"/>
      <c r="H47" s="440"/>
      <c r="I47" s="440" t="s">
        <v>825</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35">
      <c r="A48" s="411"/>
      <c r="B48" s="420"/>
      <c r="C48" s="629">
        <f>INT($C$40)+3</f>
        <v>4</v>
      </c>
      <c r="D48" s="421"/>
      <c r="E48" s="500"/>
      <c r="F48" s="500"/>
      <c r="G48" s="421"/>
      <c r="H48" s="440"/>
      <c r="I48" s="440"/>
      <c r="J48" s="643" t="s">
        <v>823</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35">
      <c r="A49" s="411"/>
      <c r="B49" s="420"/>
      <c r="C49" s="629">
        <f>INT($C$40)+3</f>
        <v>4</v>
      </c>
      <c r="D49" s="421"/>
      <c r="E49" s="500"/>
      <c r="F49" s="500"/>
      <c r="G49" s="421"/>
      <c r="H49" s="440"/>
      <c r="I49" s="440"/>
      <c r="J49" s="643" t="s">
        <v>824</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3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35">
      <c r="A51" s="411"/>
      <c r="B51" s="420"/>
      <c r="C51" s="629">
        <f>INT($C$40)+3</f>
        <v>4</v>
      </c>
      <c r="D51" s="421"/>
      <c r="E51" s="500"/>
      <c r="F51" s="500"/>
      <c r="G51" s="421"/>
      <c r="H51" s="440"/>
      <c r="I51" s="440"/>
      <c r="J51" s="643" t="s">
        <v>823</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35">
      <c r="A52" s="411"/>
      <c r="B52" s="420"/>
      <c r="C52" s="629">
        <f>INT($C$40)+3</f>
        <v>4</v>
      </c>
      <c r="D52" s="421"/>
      <c r="E52" s="500"/>
      <c r="F52" s="500"/>
      <c r="G52" s="421"/>
      <c r="H52" s="440"/>
      <c r="I52" s="440"/>
      <c r="J52" s="643" t="s">
        <v>824</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3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5" customHeight="1" outlineLevel="2" x14ac:dyDescent="0.3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3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3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3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3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15" customHeight="1" outlineLevel="3" x14ac:dyDescent="0.3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3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3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3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3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3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3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3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3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3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3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3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3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3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3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3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3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3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3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3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3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3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3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3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3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3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3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3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3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3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3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3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3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3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3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3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3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3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3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3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3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3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3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3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3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3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3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3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3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3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3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3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3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3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3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3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3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3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3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3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3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3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3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3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15" customHeight="1" outlineLevel="2" x14ac:dyDescent="0.3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3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3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15" customHeight="1" outlineLevel="3" x14ac:dyDescent="0.3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3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35">
      <c r="A128" s="411"/>
      <c r="B128" s="420"/>
      <c r="C128" s="629">
        <f>INT($C$40)+2</f>
        <v>3</v>
      </c>
      <c r="D128" s="442"/>
      <c r="E128" s="494">
        <f>E127+1</f>
        <v>1</v>
      </c>
      <c r="F128" s="500"/>
      <c r="G128" s="442"/>
      <c r="H128" s="830" t="str">
        <f>Sheep!$H$252&amp;"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3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3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3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3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3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3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3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3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3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3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3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3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3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3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3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3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3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3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3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3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3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3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3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35">
      <c r="A152" s="411"/>
      <c r="B152" s="420"/>
      <c r="C152" s="629">
        <f>INT($C$40)+2</f>
        <v>3</v>
      </c>
      <c r="D152" s="442"/>
      <c r="E152" s="494">
        <f t="shared" si="62"/>
        <v>25</v>
      </c>
      <c r="F152" s="500"/>
      <c r="G152" s="442"/>
      <c r="H152" s="830" t="str">
        <f>Sheep!$H$253&amp;"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3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3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3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3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3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3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3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3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3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3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3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3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3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3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3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3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3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3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3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3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3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3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3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35">
      <c r="A176" s="411"/>
      <c r="B176" s="420"/>
      <c r="C176" s="629">
        <f>INT($C$40)+2</f>
        <v>3</v>
      </c>
      <c r="D176" s="442"/>
      <c r="E176" s="494">
        <f t="shared" si="62"/>
        <v>49</v>
      </c>
      <c r="F176" s="500"/>
      <c r="G176" s="442"/>
      <c r="H176" s="830" t="str">
        <f>Sheep!$H$254&amp;"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3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3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3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3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3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3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3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3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3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3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3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3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3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3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3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3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3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3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3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3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3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3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3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35">
      <c r="A200" s="411"/>
      <c r="B200" s="420"/>
      <c r="C200" s="629">
        <f>INT($C$40)+2</f>
        <v>3</v>
      </c>
      <c r="D200" s="442"/>
      <c r="E200" s="494">
        <f t="shared" si="73"/>
        <v>73</v>
      </c>
      <c r="F200" s="500"/>
      <c r="G200" s="442"/>
      <c r="H200" s="830" t="str">
        <f>Sheep!$H$252&amp;"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3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3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3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3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3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3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3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3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3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3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3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3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3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3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3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3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3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3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3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3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3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3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3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35">
      <c r="A224" s="411"/>
      <c r="B224" s="420"/>
      <c r="C224" s="629">
        <f>INT($C$40)+2</f>
        <v>3</v>
      </c>
      <c r="D224" s="442"/>
      <c r="E224" s="494">
        <f t="shared" si="73"/>
        <v>97</v>
      </c>
      <c r="F224" s="500"/>
      <c r="G224" s="442"/>
      <c r="H224" s="830" t="str">
        <f>Sheep!$H$253&amp;"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3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3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3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3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3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3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3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3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3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3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3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3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3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3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3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3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3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3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3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3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3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3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3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35">
      <c r="A248" s="411"/>
      <c r="B248" s="420"/>
      <c r="C248" s="629">
        <f>INT($C$40)+2</f>
        <v>3</v>
      </c>
      <c r="D248" s="442"/>
      <c r="E248" s="494">
        <f t="shared" si="73"/>
        <v>121</v>
      </c>
      <c r="F248" s="500"/>
      <c r="G248" s="442"/>
      <c r="H248" s="830" t="str">
        <f>Sheep!$H$254&amp;"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3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3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3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3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3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3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3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3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3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3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3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3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3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3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3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3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3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3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3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3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3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3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3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35">
      <c r="A272" s="411"/>
      <c r="B272" s="420"/>
      <c r="C272" s="629">
        <f>INT($C$40)+2</f>
        <v>3</v>
      </c>
      <c r="D272" s="442"/>
      <c r="E272" s="494">
        <f t="shared" si="83"/>
        <v>145</v>
      </c>
      <c r="F272" s="500"/>
      <c r="G272" s="442"/>
      <c r="H272" s="830" t="str">
        <f>Sheep!$H$252&amp;"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3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3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3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3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3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3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3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3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3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3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3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3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3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3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3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3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3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3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3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3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3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3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3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35">
      <c r="A296" s="411"/>
      <c r="B296" s="420"/>
      <c r="C296" s="629">
        <f>INT($C$40)+2</f>
        <v>3</v>
      </c>
      <c r="D296" s="442"/>
      <c r="E296" s="494">
        <f t="shared" si="83"/>
        <v>169</v>
      </c>
      <c r="F296" s="500"/>
      <c r="G296" s="442"/>
      <c r="H296" s="830" t="str">
        <f>Sheep!$H$253&amp;"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3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3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3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3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3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3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3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3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3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3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3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3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3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3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3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3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3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3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3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3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3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3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3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35">
      <c r="A320" s="411"/>
      <c r="B320" s="420"/>
      <c r="C320" s="629">
        <f>INT($C$40)+2</f>
        <v>3</v>
      </c>
      <c r="D320" s="442"/>
      <c r="E320" s="494">
        <f t="shared" si="83"/>
        <v>193</v>
      </c>
      <c r="F320" s="500"/>
      <c r="G320" s="442"/>
      <c r="H320" s="830" t="str">
        <f>Sheep!$H$254&amp;"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3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3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3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3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3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3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3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3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3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3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3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3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3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3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3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3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3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3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3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3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3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3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3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15" customHeight="1" outlineLevel="2" x14ac:dyDescent="0.3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15" customHeight="1" outlineLevel="2" x14ac:dyDescent="0.3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15" customHeight="1" outlineLevel="1" x14ac:dyDescent="0.3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15" customHeight="1" x14ac:dyDescent="0.3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3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3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3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3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3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3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3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3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796875" defaultRowHeight="12" customHeight="1" x14ac:dyDescent="0.35"/>
  <cols>
    <col min="1" max="1" width="4.1796875" style="765" customWidth="1"/>
    <col min="2" max="2" width="1.54296875" style="765" customWidth="1"/>
    <col min="3" max="4" width="0.54296875" style="765" customWidth="1"/>
    <col min="5" max="6" width="1.54296875" style="765" customWidth="1"/>
    <col min="7" max="16384" width="10.1796875" style="765"/>
  </cols>
  <sheetData>
    <row r="1" spans="1:24" ht="12" customHeight="1" x14ac:dyDescent="0.3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3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15" customHeight="1" thickBot="1" x14ac:dyDescent="0.4">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15" customHeight="1" x14ac:dyDescent="0.3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3" customHeight="1" x14ac:dyDescent="0.3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3" customHeight="1" x14ac:dyDescent="0.3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3" customHeight="1" x14ac:dyDescent="0.3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3" customHeight="1" x14ac:dyDescent="0.35">
      <c r="A8" s="767"/>
      <c r="B8" s="766"/>
      <c r="C8" s="778"/>
      <c r="D8" s="787"/>
      <c r="E8" s="778"/>
      <c r="F8" s="786"/>
      <c r="G8" s="809"/>
      <c r="I8" s="786"/>
      <c r="K8" s="786"/>
      <c r="L8" s="786"/>
      <c r="M8" s="786"/>
      <c r="N8" s="786"/>
      <c r="O8" s="786"/>
      <c r="P8" s="786"/>
      <c r="Q8" s="786"/>
      <c r="R8" s="786"/>
      <c r="S8" s="785"/>
      <c r="T8" s="808"/>
      <c r="U8" s="807"/>
      <c r="V8" s="807"/>
      <c r="W8" s="773"/>
      <c r="X8" s="768"/>
    </row>
    <row r="9" spans="1:24" ht="13" customHeight="1" x14ac:dyDescent="0.3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3" customHeight="1" x14ac:dyDescent="0.45">
      <c r="A10" s="767"/>
      <c r="B10" s="766"/>
      <c r="C10" s="778"/>
      <c r="D10" s="778"/>
      <c r="E10" s="778"/>
      <c r="F10" s="778"/>
      <c r="G10" s="778"/>
      <c r="H10" s="778"/>
      <c r="I10" s="778"/>
      <c r="J10" s="778"/>
      <c r="K10" s="778"/>
      <c r="L10" s="805" t="s">
        <v>1078</v>
      </c>
      <c r="M10" s="805"/>
      <c r="N10" s="805"/>
      <c r="O10" s="805"/>
      <c r="P10" s="805"/>
      <c r="Q10" s="805"/>
      <c r="R10" s="784"/>
      <c r="S10" s="784"/>
      <c r="T10" s="784"/>
      <c r="U10" s="784"/>
      <c r="V10" s="784"/>
      <c r="W10" s="773"/>
      <c r="X10" s="768"/>
    </row>
    <row r="11" spans="1:24" ht="13" customHeight="1" x14ac:dyDescent="0.3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3" customHeight="1" x14ac:dyDescent="0.3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15" customHeight="1" x14ac:dyDescent="0.3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15" customHeight="1" x14ac:dyDescent="0.3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3" customHeight="1" x14ac:dyDescent="0.3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3" customHeight="1" x14ac:dyDescent="0.3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3" customHeight="1" x14ac:dyDescent="0.3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3" customHeight="1" x14ac:dyDescent="0.3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3" customHeight="1" x14ac:dyDescent="0.3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3" customHeight="1" x14ac:dyDescent="0.3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3" customHeight="1" x14ac:dyDescent="0.3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3" customHeight="1" x14ac:dyDescent="0.3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3" customHeight="1" x14ac:dyDescent="0.3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3" customHeight="1" x14ac:dyDescent="0.3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3" customHeight="1" x14ac:dyDescent="0.3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3" customHeight="1" x14ac:dyDescent="0.3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3" customHeight="1" x14ac:dyDescent="0.3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15" customHeight="1" x14ac:dyDescent="0.3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3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3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3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3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3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3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3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1640625" defaultRowHeight="14.5" x14ac:dyDescent="0.35"/>
  <cols>
    <col min="1" max="1" width="20" style="69" customWidth="1"/>
    <col min="2" max="2" width="10.54296875" style="69" bestFit="1" customWidth="1"/>
    <col min="3" max="16384" width="8.81640625" style="69"/>
  </cols>
  <sheetData>
    <row r="2" spans="1:2" x14ac:dyDescent="0.35">
      <c r="A2" s="70" t="s">
        <v>89</v>
      </c>
    </row>
    <row r="3" spans="1:2" x14ac:dyDescent="0.35">
      <c r="A3" s="71" t="s">
        <v>90</v>
      </c>
      <c r="B3" s="338">
        <v>1</v>
      </c>
    </row>
    <row r="4" spans="1:2" ht="7.4" customHeight="1" x14ac:dyDescent="0.35"/>
    <row r="5" spans="1:2" x14ac:dyDescent="0.35">
      <c r="A5" s="71" t="s">
        <v>466</v>
      </c>
      <c r="B5" s="338">
        <v>1</v>
      </c>
    </row>
    <row r="6" spans="1:2" ht="7.4" customHeight="1" x14ac:dyDescent="0.35"/>
    <row r="7" spans="1:2" x14ac:dyDescent="0.35">
      <c r="A7" s="72" t="s">
        <v>467</v>
      </c>
      <c r="B7" s="338">
        <v>1</v>
      </c>
    </row>
    <row r="8" spans="1:2" ht="7.4" customHeight="1" x14ac:dyDescent="0.35"/>
    <row r="9" spans="1:2" x14ac:dyDescent="0.35">
      <c r="A9" s="71" t="s">
        <v>92</v>
      </c>
      <c r="B9" s="338">
        <v>1.25</v>
      </c>
    </row>
    <row r="11" spans="1:2" x14ac:dyDescent="0.35">
      <c r="A11" s="70" t="s">
        <v>91</v>
      </c>
    </row>
    <row r="12" spans="1:2" x14ac:dyDescent="0.35">
      <c r="A12" s="71" t="s">
        <v>93</v>
      </c>
      <c r="B12" s="338">
        <v>11</v>
      </c>
    </row>
    <row r="13" spans="1:2" ht="7.4" customHeight="1" x14ac:dyDescent="0.35"/>
    <row r="14" spans="1:2" x14ac:dyDescent="0.35">
      <c r="A14" s="71" t="s">
        <v>94</v>
      </c>
      <c r="B14" s="338">
        <v>10</v>
      </c>
    </row>
    <row r="16" spans="1:2" x14ac:dyDescent="0.35">
      <c r="A16" s="70" t="s">
        <v>95</v>
      </c>
    </row>
    <row r="17" spans="1:2" x14ac:dyDescent="0.35">
      <c r="A17" s="71" t="s">
        <v>96</v>
      </c>
      <c r="B17" s="338">
        <v>0.85</v>
      </c>
    </row>
    <row r="19" spans="1:2" x14ac:dyDescent="0.35">
      <c r="A19" s="71" t="s">
        <v>97</v>
      </c>
      <c r="B19" s="71"/>
    </row>
    <row r="20" spans="1:2" x14ac:dyDescent="0.35">
      <c r="A20" s="71" t="s">
        <v>446</v>
      </c>
      <c r="B20" s="338">
        <v>1.3</v>
      </c>
    </row>
    <row r="21" spans="1:2" x14ac:dyDescent="0.35">
      <c r="A21" s="71" t="s">
        <v>63</v>
      </c>
      <c r="B21" s="338">
        <v>1.1000000000000001</v>
      </c>
    </row>
    <row r="22" spans="1:2" x14ac:dyDescent="0.35">
      <c r="A22" s="71" t="s">
        <v>64</v>
      </c>
      <c r="B22" s="338">
        <v>1.1000000000000001</v>
      </c>
    </row>
    <row r="23" spans="1:2" x14ac:dyDescent="0.35">
      <c r="A23" s="71" t="s">
        <v>65</v>
      </c>
      <c r="B23" s="338">
        <v>1.2</v>
      </c>
    </row>
    <row r="24" spans="1:2" x14ac:dyDescent="0.35">
      <c r="A24" s="72" t="s">
        <v>66</v>
      </c>
      <c r="B24" s="338">
        <v>1</v>
      </c>
    </row>
    <row r="25" spans="1:2" x14ac:dyDescent="0.35">
      <c r="A25" s="72" t="s">
        <v>1003</v>
      </c>
      <c r="B25" s="338">
        <v>1</v>
      </c>
    </row>
    <row r="26" spans="1:2" x14ac:dyDescent="0.35">
      <c r="A26" s="72" t="s">
        <v>1004</v>
      </c>
      <c r="B26" s="338">
        <v>1</v>
      </c>
    </row>
    <row r="27" spans="1:2" x14ac:dyDescent="0.35">
      <c r="A27" s="72" t="s">
        <v>1005</v>
      </c>
      <c r="B27" s="338">
        <v>1</v>
      </c>
    </row>
    <row r="29" spans="1:2" x14ac:dyDescent="0.35">
      <c r="A29" s="71" t="s">
        <v>98</v>
      </c>
      <c r="B29" s="71"/>
    </row>
    <row r="30" spans="1:2" x14ac:dyDescent="0.35">
      <c r="A30" s="72" t="s">
        <v>446</v>
      </c>
      <c r="B30" s="338">
        <v>1.2</v>
      </c>
    </row>
    <row r="31" spans="1:2" x14ac:dyDescent="0.35">
      <c r="A31" s="72" t="s">
        <v>63</v>
      </c>
      <c r="B31" s="338">
        <v>1.1000000000000001</v>
      </c>
    </row>
    <row r="32" spans="1:2" x14ac:dyDescent="0.35">
      <c r="A32" s="72" t="s">
        <v>64</v>
      </c>
      <c r="B32" s="338">
        <v>1.1000000000000001</v>
      </c>
    </row>
    <row r="33" spans="1:2" x14ac:dyDescent="0.35">
      <c r="A33" s="72" t="s">
        <v>65</v>
      </c>
      <c r="B33" s="338">
        <v>1.2</v>
      </c>
    </row>
    <row r="34" spans="1:2" x14ac:dyDescent="0.35">
      <c r="A34" s="72" t="s">
        <v>66</v>
      </c>
      <c r="B34" s="338">
        <v>1</v>
      </c>
    </row>
    <row r="35" spans="1:2" x14ac:dyDescent="0.35">
      <c r="A35" s="72" t="s">
        <v>1003</v>
      </c>
      <c r="B35" s="338">
        <v>1</v>
      </c>
    </row>
    <row r="36" spans="1:2" x14ac:dyDescent="0.35">
      <c r="A36" s="72" t="s">
        <v>1004</v>
      </c>
      <c r="B36" s="338">
        <v>1</v>
      </c>
    </row>
    <row r="37" spans="1:2" x14ac:dyDescent="0.35">
      <c r="A37" s="72" t="s">
        <v>1005</v>
      </c>
      <c r="B37" s="338">
        <v>1</v>
      </c>
    </row>
    <row r="39" spans="1:2" x14ac:dyDescent="0.35">
      <c r="A39" s="71" t="s">
        <v>106</v>
      </c>
      <c r="B39" s="71"/>
    </row>
    <row r="40" spans="1:2" x14ac:dyDescent="0.35">
      <c r="A40" s="72" t="s">
        <v>446</v>
      </c>
      <c r="B40" s="338">
        <v>1</v>
      </c>
    </row>
    <row r="41" spans="1:2" x14ac:dyDescent="0.35">
      <c r="A41" s="72" t="s">
        <v>63</v>
      </c>
      <c r="B41" s="338">
        <v>1</v>
      </c>
    </row>
    <row r="42" spans="1:2" x14ac:dyDescent="0.35">
      <c r="A42" s="72" t="s">
        <v>64</v>
      </c>
      <c r="B42" s="338">
        <v>1</v>
      </c>
    </row>
    <row r="43" spans="1:2" x14ac:dyDescent="0.35">
      <c r="A43" s="72" t="s">
        <v>65</v>
      </c>
      <c r="B43" s="338">
        <v>1</v>
      </c>
    </row>
    <row r="44" spans="1:2" x14ac:dyDescent="0.35">
      <c r="A44" s="72" t="s">
        <v>66</v>
      </c>
      <c r="B44" s="338">
        <v>1</v>
      </c>
    </row>
    <row r="45" spans="1:2" x14ac:dyDescent="0.35">
      <c r="A45" s="72" t="s">
        <v>1003</v>
      </c>
      <c r="B45" s="338">
        <v>1</v>
      </c>
    </row>
    <row r="46" spans="1:2" x14ac:dyDescent="0.35">
      <c r="A46" s="72" t="s">
        <v>1004</v>
      </c>
      <c r="B46" s="338">
        <v>1</v>
      </c>
    </row>
    <row r="47" spans="1:2" x14ac:dyDescent="0.35">
      <c r="A47" s="72" t="s">
        <v>1005</v>
      </c>
      <c r="B47" s="338">
        <v>1</v>
      </c>
    </row>
    <row r="50" spans="1:2" x14ac:dyDescent="0.35">
      <c r="A50" s="70" t="s">
        <v>100</v>
      </c>
    </row>
    <row r="51" spans="1:2" x14ac:dyDescent="0.35">
      <c r="A51" s="71" t="s">
        <v>99</v>
      </c>
      <c r="B51" s="338">
        <v>7</v>
      </c>
    </row>
    <row r="53" spans="1:2" x14ac:dyDescent="0.35">
      <c r="A53" s="70" t="s">
        <v>101</v>
      </c>
    </row>
    <row r="54" spans="1:2" x14ac:dyDescent="0.35">
      <c r="A54" s="71" t="s">
        <v>102</v>
      </c>
      <c r="B54" s="395">
        <v>43570</v>
      </c>
    </row>
    <row r="55" spans="1:2" ht="7.4" customHeight="1" x14ac:dyDescent="0.35"/>
    <row r="56" spans="1:2" x14ac:dyDescent="0.3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1640625" defaultRowHeight="14.5" outlineLevelRow="1" x14ac:dyDescent="0.35"/>
  <cols>
    <col min="1" max="1" width="5.453125" style="69" customWidth="1"/>
    <col min="2" max="2" width="4.1796875" style="69" customWidth="1"/>
    <col min="3" max="3" width="4.453125" style="69" customWidth="1"/>
    <col min="4" max="4" width="1.54296875" style="69" customWidth="1"/>
    <col min="5" max="5" width="2.54296875" style="69" customWidth="1"/>
    <col min="6" max="6" width="2.453125" style="69" customWidth="1"/>
    <col min="7" max="7" width="8.81640625" style="69"/>
    <col min="8" max="8" width="11.54296875" style="69" customWidth="1"/>
    <col min="9" max="9" width="21" style="69" customWidth="1"/>
    <col min="10" max="10" width="14" style="69" customWidth="1"/>
    <col min="11" max="11" width="24.26953125" style="69" customWidth="1"/>
    <col min="12" max="16384" width="8.81640625" style="69"/>
  </cols>
  <sheetData>
    <row r="1" spans="1:26" s="8" customFormat="1" ht="12" customHeight="1" outlineLevel="1" x14ac:dyDescent="0.35">
      <c r="A1" s="5"/>
      <c r="B1" s="6"/>
      <c r="C1" s="6"/>
      <c r="D1" s="6"/>
      <c r="E1" s="6"/>
      <c r="F1" s="6"/>
      <c r="G1" s="6"/>
      <c r="H1" s="7"/>
      <c r="I1" s="7"/>
      <c r="J1" s="7"/>
      <c r="K1" s="7"/>
      <c r="L1" s="7"/>
      <c r="M1" s="7"/>
      <c r="N1" s="7"/>
      <c r="O1" s="7"/>
      <c r="P1" s="7"/>
      <c r="Q1" s="7"/>
      <c r="R1" s="7"/>
      <c r="S1" s="7"/>
      <c r="T1" s="7"/>
      <c r="U1" s="7"/>
      <c r="V1" s="7"/>
      <c r="W1" s="7"/>
      <c r="X1" s="6"/>
      <c r="Y1" s="6"/>
      <c r="Z1" s="6"/>
    </row>
    <row r="2" spans="1:26" s="8" customFormat="1" ht="5.15" customHeight="1" outlineLevel="1" thickBot="1" x14ac:dyDescent="0.4">
      <c r="A2" s="5"/>
      <c r="B2" s="6"/>
      <c r="C2" s="6"/>
      <c r="D2" s="6"/>
      <c r="E2" s="6"/>
      <c r="F2" s="6"/>
      <c r="G2" s="6"/>
      <c r="H2" s="7"/>
      <c r="I2" s="7"/>
      <c r="J2" s="7"/>
      <c r="K2" s="7"/>
      <c r="L2" s="7"/>
      <c r="M2" s="7"/>
      <c r="N2" s="7"/>
      <c r="O2" s="7"/>
      <c r="P2" s="7"/>
      <c r="Q2" s="7"/>
      <c r="R2" s="7"/>
      <c r="S2" s="7"/>
      <c r="T2" s="7"/>
      <c r="U2" s="7"/>
      <c r="V2" s="7"/>
      <c r="W2" s="7"/>
      <c r="X2" s="6"/>
      <c r="Y2" s="6"/>
      <c r="Z2" s="6"/>
    </row>
    <row r="3" spans="1:26" s="8" customFormat="1" ht="5.15" customHeight="1" outlineLevel="1" x14ac:dyDescent="0.3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3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3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3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3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3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3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3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3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15" customHeight="1" outlineLevel="1" x14ac:dyDescent="0.3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15" customHeight="1" outlineLevel="1" x14ac:dyDescent="0.3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3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35">
      <c r="A15" s="5"/>
      <c r="B15" s="6"/>
      <c r="C15" s="17"/>
      <c r="D15" s="17"/>
      <c r="E15" s="17"/>
      <c r="F15" s="26"/>
      <c r="G15" s="214"/>
      <c r="H15" s="214"/>
      <c r="I15" s="214" t="s">
        <v>1071</v>
      </c>
      <c r="J15" s="396">
        <v>1</v>
      </c>
      <c r="K15" s="57"/>
      <c r="L15" s="57"/>
      <c r="O15" s="57"/>
      <c r="P15" s="32"/>
      <c r="Q15" s="32"/>
      <c r="R15" s="32"/>
      <c r="S15" s="32"/>
      <c r="T15" s="32"/>
      <c r="U15" s="32"/>
      <c r="V15" s="30"/>
      <c r="W15" s="16"/>
      <c r="X15" s="7"/>
      <c r="Y15" s="7"/>
      <c r="Z15" s="7"/>
    </row>
    <row r="16" spans="1:26" s="8" customFormat="1" ht="12" customHeight="1" outlineLevel="1" x14ac:dyDescent="0.3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3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15" customHeight="1" outlineLevel="1" x14ac:dyDescent="0.3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5" customHeight="1" outlineLevel="1" x14ac:dyDescent="0.3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3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3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3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15" customHeight="1" outlineLevel="1" thickBot="1" x14ac:dyDescent="0.4">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15" customHeight="1" outlineLevel="1" x14ac:dyDescent="0.3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3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3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3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3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3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3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3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3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15" customHeight="1" outlineLevel="1" x14ac:dyDescent="0.3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15" customHeight="1" outlineLevel="1" x14ac:dyDescent="0.3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3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3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35">
      <c r="A37" s="769"/>
      <c r="B37" s="766"/>
      <c r="C37" s="778"/>
      <c r="D37" s="778"/>
      <c r="E37" s="778"/>
      <c r="F37" s="782"/>
      <c r="G37" s="928" t="s">
        <v>1085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3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35">
      <c r="A39" s="769"/>
      <c r="B39" s="766"/>
      <c r="C39" s="778"/>
      <c r="D39" s="778"/>
      <c r="E39" s="778"/>
      <c r="F39" s="782"/>
      <c r="G39" s="928" t="s">
        <v>1086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3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35">
      <c r="A41" s="769"/>
      <c r="B41" s="766"/>
      <c r="C41" s="778"/>
      <c r="D41" s="778"/>
      <c r="E41" s="778"/>
      <c r="F41" s="782"/>
      <c r="G41" s="928" t="s">
        <v>1087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3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3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3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35">
      <c r="A45" s="769"/>
      <c r="B45" s="766"/>
      <c r="C45" s="778"/>
      <c r="D45" s="778"/>
      <c r="E45" s="778"/>
      <c r="F45" s="782"/>
      <c r="G45" s="928" t="s">
        <v>1088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3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35">
      <c r="A47" s="769"/>
      <c r="B47" s="766"/>
      <c r="C47" s="778"/>
      <c r="D47" s="778"/>
      <c r="E47" s="778"/>
      <c r="F47" s="782"/>
      <c r="G47" s="928" t="s">
        <v>1089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3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3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3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3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3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3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15" customHeight="1" outlineLevel="1" x14ac:dyDescent="0.3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5" customHeight="1" outlineLevel="1" x14ac:dyDescent="0.3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3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3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15" customHeight="1" outlineLevel="1" thickBot="1" x14ac:dyDescent="0.4">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15" customHeight="1" outlineLevel="1" x14ac:dyDescent="0.3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3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3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3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3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3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3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3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3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15" customHeight="1" outlineLevel="1" x14ac:dyDescent="0.3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15" customHeight="1" outlineLevel="1" x14ac:dyDescent="0.3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5" customHeight="1" outlineLevel="1" x14ac:dyDescent="0.3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5" customHeight="1" outlineLevel="1" x14ac:dyDescent="0.3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5" customHeight="1" outlineLevel="1" x14ac:dyDescent="0.3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5" customHeight="1" outlineLevel="1" x14ac:dyDescent="0.3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5" customHeight="1" outlineLevel="1" x14ac:dyDescent="0.3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5" customHeight="1" outlineLevel="1" x14ac:dyDescent="0.3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3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35">
      <c r="A77" s="238"/>
      <c r="B77" s="239"/>
      <c r="C77" s="249"/>
      <c r="D77" s="249"/>
      <c r="E77" s="249"/>
      <c r="F77" s="257"/>
      <c r="G77" s="322" t="str">
        <f>Crop!H58</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35">
      <c r="A78" s="769"/>
      <c r="B78" s="766"/>
      <c r="C78" s="778"/>
      <c r="D78" s="778"/>
      <c r="E78" s="778"/>
      <c r="F78" s="782"/>
      <c r="G78" s="322" t="str">
        <f>Crop!H59</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35">
      <c r="A79" s="238"/>
      <c r="B79" s="239"/>
      <c r="C79" s="249"/>
      <c r="D79" s="249"/>
      <c r="E79" s="249"/>
      <c r="F79" s="257"/>
      <c r="G79" s="322" t="str">
        <f>Crop!H60</f>
        <v>b</v>
      </c>
      <c r="H79" s="399">
        <v>0.44</v>
      </c>
      <c r="L79" s="57"/>
      <c r="M79" s="261"/>
      <c r="N79" s="261"/>
      <c r="P79" s="262"/>
      <c r="Q79" s="262"/>
      <c r="R79" s="262"/>
      <c r="T79" s="262"/>
      <c r="U79" s="262"/>
      <c r="V79" s="260"/>
      <c r="W79" s="248"/>
      <c r="X79" s="240"/>
      <c r="Y79" s="240"/>
      <c r="Z79" s="240"/>
    </row>
    <row r="80" spans="1:26" s="765" customFormat="1" ht="12" customHeight="1" outlineLevel="1" x14ac:dyDescent="0.35">
      <c r="A80" s="769"/>
      <c r="B80" s="766"/>
      <c r="C80" s="778"/>
      <c r="D80" s="778"/>
      <c r="E80" s="778"/>
      <c r="F80" s="782"/>
      <c r="G80" s="322" t="str">
        <f>Crop!H61</f>
        <v>bd</v>
      </c>
      <c r="H80" s="399">
        <v>0.44</v>
      </c>
      <c r="L80" s="57"/>
      <c r="M80" s="779"/>
      <c r="N80" s="779"/>
      <c r="P80" s="262"/>
      <c r="Q80" s="262"/>
      <c r="R80" s="262"/>
      <c r="T80" s="262"/>
      <c r="U80" s="262"/>
      <c r="V80" s="774"/>
      <c r="W80" s="773"/>
      <c r="X80" s="768"/>
      <c r="Y80" s="768"/>
      <c r="Z80" s="768"/>
    </row>
    <row r="81" spans="1:26" s="75" customFormat="1" ht="12" customHeight="1" outlineLevel="1" x14ac:dyDescent="0.35">
      <c r="A81" s="238"/>
      <c r="B81" s="239"/>
      <c r="C81" s="249"/>
      <c r="D81" s="249"/>
      <c r="E81" s="249"/>
      <c r="F81" s="257"/>
      <c r="G81" s="322" t="str">
        <f>Crop!H62</f>
        <v>o</v>
      </c>
      <c r="H81" s="399">
        <v>0.4</v>
      </c>
      <c r="L81" s="57"/>
      <c r="M81" s="261"/>
      <c r="N81" s="261"/>
      <c r="P81" s="262"/>
      <c r="Q81" s="262"/>
      <c r="R81" s="262"/>
      <c r="T81" s="262"/>
      <c r="U81" s="262"/>
      <c r="V81" s="260"/>
      <c r="W81" s="248"/>
      <c r="X81" s="240"/>
      <c r="Y81" s="240"/>
      <c r="Z81" s="240"/>
    </row>
    <row r="82" spans="1:26" s="765" customFormat="1" ht="12" customHeight="1" outlineLevel="1" x14ac:dyDescent="0.35">
      <c r="A82" s="769"/>
      <c r="B82" s="766"/>
      <c r="C82" s="778"/>
      <c r="D82" s="778"/>
      <c r="E82" s="778"/>
      <c r="F82" s="782"/>
      <c r="G82" s="322" t="str">
        <f>Crop!H63</f>
        <v>od</v>
      </c>
      <c r="H82" s="399">
        <v>0.4</v>
      </c>
      <c r="L82" s="57"/>
      <c r="M82" s="779"/>
      <c r="N82" s="779"/>
      <c r="P82" s="262"/>
      <c r="Q82" s="262"/>
      <c r="R82" s="262"/>
      <c r="T82" s="262"/>
      <c r="U82" s="262"/>
      <c r="V82" s="774"/>
      <c r="W82" s="773"/>
      <c r="X82" s="768"/>
      <c r="Y82" s="768"/>
      <c r="Z82" s="768"/>
    </row>
    <row r="83" spans="1:26" s="75" customFormat="1" ht="12" customHeight="1" outlineLevel="1" x14ac:dyDescent="0.35">
      <c r="A83" s="238"/>
      <c r="B83" s="239"/>
      <c r="C83" s="249"/>
      <c r="D83" s="249"/>
      <c r="E83" s="249"/>
      <c r="F83" s="257"/>
      <c r="G83" s="322" t="str">
        <f>Crop!H64</f>
        <v>h</v>
      </c>
      <c r="H83" s="399">
        <v>0.7</v>
      </c>
      <c r="L83" s="57"/>
      <c r="M83" s="261"/>
      <c r="N83" s="261"/>
      <c r="P83" s="262"/>
      <c r="Q83" s="262"/>
      <c r="R83" s="262"/>
      <c r="T83" s="262"/>
      <c r="U83" s="262"/>
      <c r="V83" s="260"/>
      <c r="W83" s="248"/>
      <c r="X83" s="240"/>
      <c r="Y83" s="240"/>
      <c r="Z83" s="240"/>
    </row>
    <row r="84" spans="1:26" s="765" customFormat="1" ht="12" customHeight="1" outlineLevel="1" x14ac:dyDescent="0.3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35">
      <c r="A85" s="238"/>
      <c r="B85" s="239"/>
      <c r="C85" s="249"/>
      <c r="D85" s="249"/>
      <c r="E85" s="249"/>
      <c r="F85" s="257"/>
      <c r="G85" s="322" t="str">
        <f>Crop!H66</f>
        <v>z</v>
      </c>
      <c r="H85" s="399">
        <v>0.2</v>
      </c>
      <c r="L85" s="57"/>
      <c r="M85" s="261"/>
      <c r="N85" s="261"/>
      <c r="P85" s="262"/>
      <c r="Q85" s="262"/>
      <c r="R85" s="262"/>
      <c r="T85" s="262"/>
      <c r="U85" s="262"/>
      <c r="V85" s="260"/>
      <c r="W85" s="248"/>
      <c r="X85" s="240"/>
      <c r="Y85" s="240"/>
      <c r="Z85" s="240"/>
    </row>
    <row r="86" spans="1:26" s="765" customFormat="1" ht="12" customHeight="1" outlineLevel="1" x14ac:dyDescent="0.35">
      <c r="A86" s="769"/>
      <c r="B86" s="766"/>
      <c r="C86" s="778"/>
      <c r="D86" s="778"/>
      <c r="E86" s="778"/>
      <c r="F86" s="782"/>
      <c r="G86" s="322" t="str">
        <f>Crop!H67</f>
        <v>zd</v>
      </c>
      <c r="H86" s="399">
        <v>0.2</v>
      </c>
      <c r="L86" s="57"/>
      <c r="M86" s="779"/>
      <c r="N86" s="779"/>
      <c r="P86" s="262"/>
      <c r="Q86" s="262"/>
      <c r="R86" s="262"/>
      <c r="T86" s="262"/>
      <c r="U86" s="262"/>
      <c r="V86" s="774"/>
      <c r="W86" s="773"/>
      <c r="X86" s="768"/>
      <c r="Y86" s="768"/>
      <c r="Z86" s="768"/>
    </row>
    <row r="87" spans="1:26" s="75" customFormat="1" ht="12" customHeight="1" outlineLevel="1" x14ac:dyDescent="0.35">
      <c r="A87" s="238"/>
      <c r="B87" s="239"/>
      <c r="C87" s="249"/>
      <c r="D87" s="249"/>
      <c r="E87" s="249"/>
      <c r="F87" s="257"/>
      <c r="G87" s="322" t="str">
        <f>Crop!H68</f>
        <v>r</v>
      </c>
      <c r="H87" s="399">
        <v>0.2</v>
      </c>
      <c r="L87" s="57"/>
      <c r="M87" s="261"/>
      <c r="N87" s="261"/>
      <c r="P87" s="262"/>
      <c r="Q87" s="262"/>
      <c r="R87" s="262"/>
      <c r="T87" s="262"/>
      <c r="U87" s="262"/>
      <c r="V87" s="260"/>
      <c r="W87" s="248"/>
      <c r="X87" s="240"/>
      <c r="Y87" s="240"/>
      <c r="Z87" s="240"/>
    </row>
    <row r="88" spans="1:26" s="765" customFormat="1" ht="12" customHeight="1" outlineLevel="1" x14ac:dyDescent="0.35">
      <c r="A88" s="769"/>
      <c r="B88" s="766"/>
      <c r="C88" s="778"/>
      <c r="D88" s="778"/>
      <c r="E88" s="778"/>
      <c r="F88" s="782"/>
      <c r="G88" s="322" t="str">
        <f>Crop!H69</f>
        <v>rd</v>
      </c>
      <c r="H88" s="399">
        <v>0.2</v>
      </c>
      <c r="L88" s="57"/>
      <c r="M88" s="779"/>
      <c r="N88" s="779"/>
      <c r="P88" s="262"/>
      <c r="Q88" s="262"/>
      <c r="R88" s="262"/>
      <c r="T88" s="262"/>
      <c r="U88" s="262"/>
      <c r="V88" s="774"/>
      <c r="W88" s="773"/>
      <c r="X88" s="768"/>
      <c r="Y88" s="768"/>
      <c r="Z88" s="768"/>
    </row>
    <row r="89" spans="1:26" s="75" customFormat="1" ht="12" customHeight="1" outlineLevel="1" x14ac:dyDescent="0.35">
      <c r="A89" s="238"/>
      <c r="B89" s="239"/>
      <c r="C89" s="249"/>
      <c r="D89" s="249"/>
      <c r="E89" s="249"/>
      <c r="F89" s="257"/>
      <c r="G89" s="322" t="str">
        <f>Crop!H70</f>
        <v>l</v>
      </c>
      <c r="H89" s="399">
        <v>0.3</v>
      </c>
      <c r="L89" s="57"/>
      <c r="M89" s="261"/>
      <c r="N89" s="261"/>
      <c r="P89" s="262"/>
      <c r="Q89" s="262"/>
      <c r="R89" s="262"/>
      <c r="T89" s="262"/>
      <c r="U89" s="262"/>
      <c r="V89" s="260"/>
      <c r="W89" s="248"/>
      <c r="X89" s="240"/>
      <c r="Y89" s="240"/>
      <c r="Z89" s="240"/>
    </row>
    <row r="90" spans="1:26" s="75" customFormat="1" ht="12" customHeight="1" outlineLevel="1" x14ac:dyDescent="0.35">
      <c r="A90" s="238"/>
      <c r="B90" s="239"/>
      <c r="C90" s="249"/>
      <c r="D90" s="249"/>
      <c r="E90" s="249"/>
      <c r="F90" s="257"/>
      <c r="G90" s="322" t="str">
        <f>Crop!H71</f>
        <v>f</v>
      </c>
      <c r="H90" s="399">
        <v>0.3</v>
      </c>
      <c r="L90" s="57"/>
      <c r="M90" s="261"/>
      <c r="N90" s="261"/>
      <c r="P90" s="262"/>
      <c r="Q90" s="262"/>
      <c r="R90" s="262"/>
      <c r="T90" s="262"/>
      <c r="U90" s="262"/>
      <c r="V90" s="260"/>
      <c r="W90" s="248"/>
      <c r="X90" s="240"/>
      <c r="Y90" s="240"/>
      <c r="Z90" s="240"/>
    </row>
    <row r="91" spans="1:26" s="75" customFormat="1" ht="12" customHeight="1" outlineLevel="1" x14ac:dyDescent="0.35">
      <c r="A91" s="238"/>
      <c r="B91" s="239"/>
      <c r="C91" s="249"/>
      <c r="D91" s="249"/>
      <c r="E91" s="249"/>
      <c r="F91" s="257"/>
      <c r="G91" s="322" t="str">
        <f>Crop!H72</f>
        <v>i</v>
      </c>
      <c r="H91" s="399">
        <v>0.3</v>
      </c>
      <c r="L91" s="54"/>
      <c r="M91" s="261"/>
      <c r="N91" s="261"/>
      <c r="P91" s="262"/>
      <c r="Q91" s="262"/>
      <c r="R91" s="262"/>
      <c r="T91" s="262"/>
      <c r="U91" s="262"/>
      <c r="V91" s="260"/>
      <c r="W91" s="248"/>
      <c r="X91" s="240"/>
      <c r="Y91" s="240"/>
      <c r="Z91" s="240"/>
    </row>
    <row r="92" spans="1:26" s="75" customFormat="1" ht="12" customHeight="1" outlineLevel="1" x14ac:dyDescent="0.35">
      <c r="A92" s="238"/>
      <c r="B92" s="239"/>
      <c r="C92" s="249"/>
      <c r="D92" s="249"/>
      <c r="E92" s="249"/>
      <c r="F92" s="257"/>
      <c r="G92" s="322" t="str">
        <f>Crop!H73</f>
        <v>k</v>
      </c>
      <c r="H92" s="399">
        <v>0.3</v>
      </c>
      <c r="L92" s="54"/>
      <c r="M92" s="54"/>
      <c r="N92" s="261"/>
      <c r="P92" s="262"/>
      <c r="Q92" s="262"/>
      <c r="R92" s="262"/>
      <c r="T92" s="262"/>
      <c r="U92" s="262"/>
      <c r="V92" s="260"/>
      <c r="W92" s="248"/>
      <c r="X92" s="240"/>
      <c r="Y92" s="240"/>
      <c r="Z92" s="240"/>
    </row>
    <row r="93" spans="1:26" s="75" customFormat="1" ht="12" customHeight="1" outlineLevel="1" x14ac:dyDescent="0.35">
      <c r="A93" s="238"/>
      <c r="B93" s="239"/>
      <c r="C93" s="249"/>
      <c r="D93" s="249"/>
      <c r="E93" s="249"/>
      <c r="F93" s="257"/>
      <c r="G93" s="322" t="str">
        <f>Crop!H74</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3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3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35">
      <c r="A96" s="238"/>
      <c r="B96" s="239"/>
      <c r="C96" s="249"/>
      <c r="D96" s="249"/>
      <c r="E96" s="249"/>
      <c r="F96" s="257"/>
      <c r="G96" s="261"/>
      <c r="H96" s="261" t="s">
        <v>1051</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35">
      <c r="A97" s="238"/>
      <c r="B97" s="239"/>
      <c r="C97" s="249"/>
      <c r="D97" s="249"/>
      <c r="E97" s="249"/>
      <c r="F97" s="257"/>
      <c r="G97" s="261" t="str">
        <f>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35">
      <c r="A98" s="769"/>
      <c r="B98" s="766"/>
      <c r="C98" s="778"/>
      <c r="D98" s="778"/>
      <c r="E98" s="778"/>
      <c r="F98" s="782"/>
      <c r="G98" s="779" t="str">
        <f>G78</f>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35">
      <c r="A99" s="238"/>
      <c r="B99" s="239"/>
      <c r="C99" s="249"/>
      <c r="D99" s="249"/>
      <c r="E99" s="249"/>
      <c r="F99" s="257"/>
      <c r="G99" s="261" t="str">
        <f>G79</f>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35">
      <c r="A100" s="769"/>
      <c r="B100" s="766"/>
      <c r="C100" s="778"/>
      <c r="D100" s="778"/>
      <c r="E100" s="778"/>
      <c r="F100" s="782"/>
      <c r="G100" s="779" t="str">
        <f>G80</f>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35">
      <c r="A101" s="238"/>
      <c r="B101" s="239"/>
      <c r="C101" s="249"/>
      <c r="D101" s="249"/>
      <c r="E101" s="249"/>
      <c r="F101" s="257"/>
      <c r="G101" s="261" t="str">
        <f>G81</f>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35">
      <c r="A102" s="769"/>
      <c r="B102" s="766"/>
      <c r="C102" s="778"/>
      <c r="D102" s="778"/>
      <c r="E102" s="778"/>
      <c r="F102" s="782"/>
      <c r="G102" s="779" t="str">
        <f>G82</f>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35">
      <c r="A103" s="238"/>
      <c r="B103" s="239"/>
      <c r="C103" s="249"/>
      <c r="D103" s="249"/>
      <c r="E103" s="249"/>
      <c r="F103" s="257"/>
      <c r="G103" s="261" t="str">
        <f>G83</f>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35">
      <c r="A104" s="769"/>
      <c r="B104" s="766"/>
      <c r="C104" s="778"/>
      <c r="D104" s="778"/>
      <c r="E104" s="778"/>
      <c r="F104" s="782"/>
      <c r="G104" s="779" t="str">
        <f>G84</f>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35">
      <c r="A105" s="238"/>
      <c r="B105" s="239"/>
      <c r="C105" s="249"/>
      <c r="D105" s="249"/>
      <c r="E105" s="249"/>
      <c r="F105" s="257"/>
      <c r="G105" s="261" t="str">
        <f>G85</f>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35">
      <c r="A106" s="769"/>
      <c r="B106" s="766"/>
      <c r="C106" s="778"/>
      <c r="D106" s="778"/>
      <c r="E106" s="778"/>
      <c r="F106" s="782"/>
      <c r="G106" s="779" t="str">
        <f>G86</f>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35">
      <c r="A107" s="238"/>
      <c r="B107" s="239"/>
      <c r="C107" s="249"/>
      <c r="D107" s="249"/>
      <c r="E107" s="249"/>
      <c r="F107" s="257"/>
      <c r="G107" s="261" t="str">
        <f>G87</f>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35">
      <c r="A108" s="769"/>
      <c r="B108" s="766"/>
      <c r="C108" s="778"/>
      <c r="D108" s="778"/>
      <c r="E108" s="778"/>
      <c r="F108" s="782"/>
      <c r="G108" s="779" t="str">
        <f>G88</f>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35">
      <c r="A109" s="238"/>
      <c r="B109" s="239"/>
      <c r="C109" s="249"/>
      <c r="D109" s="249"/>
      <c r="E109" s="249"/>
      <c r="F109" s="257"/>
      <c r="G109" s="261" t="str">
        <f>G89</f>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35">
      <c r="A110" s="238"/>
      <c r="B110" s="239"/>
      <c r="C110" s="249"/>
      <c r="D110" s="249"/>
      <c r="E110" s="249"/>
      <c r="F110" s="257"/>
      <c r="G110" s="261" t="str">
        <f>G90</f>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35">
      <c r="A111" s="238"/>
      <c r="B111" s="239"/>
      <c r="C111" s="249"/>
      <c r="D111" s="249"/>
      <c r="E111" s="249"/>
      <c r="F111" s="257"/>
      <c r="G111" s="261" t="str">
        <f>G91</f>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35">
      <c r="A112" s="238"/>
      <c r="B112" s="239"/>
      <c r="C112" s="249"/>
      <c r="D112" s="249"/>
      <c r="E112" s="249"/>
      <c r="F112" s="257"/>
      <c r="G112" s="261" t="str">
        <f>G92</f>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35">
      <c r="A113" s="238"/>
      <c r="B113" s="239"/>
      <c r="C113" s="249"/>
      <c r="D113" s="249"/>
      <c r="E113" s="249"/>
      <c r="F113" s="257"/>
      <c r="G113" s="261" t="str">
        <f>G93</f>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3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3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3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35">
      <c r="A117" s="238"/>
      <c r="B117" s="239"/>
      <c r="C117" s="249"/>
      <c r="D117" s="249"/>
      <c r="E117" s="249"/>
      <c r="F117" s="257"/>
      <c r="G117" s="261" t="str">
        <f>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35">
      <c r="A118" s="769"/>
      <c r="B118" s="766"/>
      <c r="C118" s="778"/>
      <c r="D118" s="778"/>
      <c r="E118" s="778"/>
      <c r="F118" s="782"/>
      <c r="G118" s="779" t="str">
        <f>G98</f>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35">
      <c r="A119" s="238"/>
      <c r="B119" s="239"/>
      <c r="C119" s="249"/>
      <c r="D119" s="249"/>
      <c r="E119" s="249"/>
      <c r="F119" s="257"/>
      <c r="G119" s="261" t="str">
        <f>G99</f>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35">
      <c r="A120" s="769"/>
      <c r="B120" s="766"/>
      <c r="C120" s="778"/>
      <c r="D120" s="778"/>
      <c r="E120" s="778"/>
      <c r="F120" s="782"/>
      <c r="G120" s="779" t="str">
        <f>G100</f>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35">
      <c r="A121" s="238"/>
      <c r="B121" s="239"/>
      <c r="C121" s="249"/>
      <c r="D121" s="249"/>
      <c r="E121" s="249"/>
      <c r="F121" s="257"/>
      <c r="G121" s="261" t="str">
        <f>G101</f>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35">
      <c r="A122" s="769"/>
      <c r="B122" s="766"/>
      <c r="C122" s="778"/>
      <c r="D122" s="778"/>
      <c r="E122" s="778"/>
      <c r="F122" s="782"/>
      <c r="G122" s="779" t="str">
        <f>G102</f>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35">
      <c r="A123" s="238"/>
      <c r="B123" s="239"/>
      <c r="C123" s="249"/>
      <c r="D123" s="249"/>
      <c r="E123" s="249"/>
      <c r="F123" s="257"/>
      <c r="G123" s="261" t="str">
        <f>G103</f>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35">
      <c r="A124" s="769"/>
      <c r="B124" s="766"/>
      <c r="C124" s="778"/>
      <c r="D124" s="778"/>
      <c r="E124" s="778"/>
      <c r="F124" s="782"/>
      <c r="G124" s="779" t="str">
        <f>G104</f>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35">
      <c r="A125" s="238"/>
      <c r="B125" s="239"/>
      <c r="C125" s="249"/>
      <c r="D125" s="249"/>
      <c r="E125" s="249"/>
      <c r="F125" s="257"/>
      <c r="G125" s="261" t="str">
        <f>G105</f>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35">
      <c r="A126" s="769"/>
      <c r="B126" s="766"/>
      <c r="C126" s="778"/>
      <c r="D126" s="778"/>
      <c r="E126" s="778"/>
      <c r="F126" s="782"/>
      <c r="G126" s="779" t="str">
        <f>G106</f>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35">
      <c r="A127" s="238"/>
      <c r="B127" s="239"/>
      <c r="C127" s="249"/>
      <c r="D127" s="249"/>
      <c r="E127" s="249"/>
      <c r="F127" s="257"/>
      <c r="G127" s="261" t="str">
        <f>G107</f>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35">
      <c r="A128" s="769"/>
      <c r="B128" s="766"/>
      <c r="C128" s="778"/>
      <c r="D128" s="778"/>
      <c r="E128" s="778"/>
      <c r="F128" s="782"/>
      <c r="G128" s="779" t="str">
        <f>G108</f>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35">
      <c r="A129" s="238"/>
      <c r="B129" s="239"/>
      <c r="C129" s="249"/>
      <c r="D129" s="249"/>
      <c r="E129" s="249"/>
      <c r="F129" s="257"/>
      <c r="G129" s="261" t="str">
        <f>G109</f>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35">
      <c r="A130" s="238"/>
      <c r="B130" s="239"/>
      <c r="C130" s="249"/>
      <c r="D130" s="249"/>
      <c r="E130" s="249"/>
      <c r="F130" s="257"/>
      <c r="G130" s="261" t="str">
        <f>G110</f>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35">
      <c r="A131" s="238"/>
      <c r="B131" s="239"/>
      <c r="C131" s="249"/>
      <c r="D131" s="249"/>
      <c r="E131" s="249"/>
      <c r="F131" s="257"/>
      <c r="G131" s="261" t="str">
        <f>G111</f>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35">
      <c r="A132" s="238"/>
      <c r="B132" s="239"/>
      <c r="C132" s="249"/>
      <c r="D132" s="249"/>
      <c r="E132" s="249"/>
      <c r="F132" s="257"/>
      <c r="G132" s="261" t="str">
        <f>G112</f>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35">
      <c r="A133" s="238"/>
      <c r="B133" s="239"/>
      <c r="C133" s="249"/>
      <c r="D133" s="249"/>
      <c r="E133" s="249"/>
      <c r="F133" s="257"/>
      <c r="G133" s="261" t="str">
        <f>G113</f>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3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3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3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35">
      <c r="A137" s="238"/>
      <c r="B137" s="239"/>
      <c r="C137" s="249"/>
      <c r="D137" s="249"/>
      <c r="E137" s="249"/>
      <c r="F137" s="257"/>
      <c r="G137" s="261" t="str">
        <f>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35">
      <c r="A138" s="769"/>
      <c r="B138" s="766"/>
      <c r="C138" s="778"/>
      <c r="D138" s="778"/>
      <c r="E138" s="778"/>
      <c r="F138" s="782"/>
      <c r="G138" s="779" t="str">
        <f>G118</f>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35">
      <c r="A139" s="238"/>
      <c r="B139" s="239"/>
      <c r="C139" s="249"/>
      <c r="D139" s="249"/>
      <c r="E139" s="249"/>
      <c r="F139" s="257"/>
      <c r="G139" s="261" t="str">
        <f>G119</f>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35">
      <c r="A140" s="769"/>
      <c r="B140" s="766"/>
      <c r="C140" s="778"/>
      <c r="D140" s="778"/>
      <c r="E140" s="778"/>
      <c r="F140" s="782"/>
      <c r="G140" s="779" t="str">
        <f>G120</f>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35">
      <c r="A141" s="238"/>
      <c r="B141" s="239"/>
      <c r="C141" s="249"/>
      <c r="D141" s="249"/>
      <c r="E141" s="249"/>
      <c r="F141" s="257"/>
      <c r="G141" s="261" t="str">
        <f>G121</f>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35">
      <c r="A142" s="769"/>
      <c r="B142" s="766"/>
      <c r="C142" s="778"/>
      <c r="D142" s="778"/>
      <c r="E142" s="778"/>
      <c r="F142" s="782"/>
      <c r="G142" s="779" t="str">
        <f>G122</f>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35">
      <c r="A143" s="238"/>
      <c r="B143" s="239"/>
      <c r="C143" s="249"/>
      <c r="D143" s="249"/>
      <c r="E143" s="249"/>
      <c r="F143" s="257"/>
      <c r="G143" s="261" t="str">
        <f>G123</f>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35">
      <c r="A144" s="769"/>
      <c r="B144" s="766"/>
      <c r="C144" s="778"/>
      <c r="D144" s="778"/>
      <c r="E144" s="778"/>
      <c r="F144" s="782"/>
      <c r="G144" s="779" t="str">
        <f>G124</f>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35">
      <c r="A145" s="238"/>
      <c r="B145" s="239"/>
      <c r="C145" s="249"/>
      <c r="D145" s="249"/>
      <c r="E145" s="249"/>
      <c r="F145" s="257"/>
      <c r="G145" s="261" t="str">
        <f>G125</f>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35">
      <c r="A146" s="769"/>
      <c r="B146" s="766"/>
      <c r="C146" s="778"/>
      <c r="D146" s="778"/>
      <c r="E146" s="778"/>
      <c r="F146" s="782"/>
      <c r="G146" s="779" t="str">
        <f>G126</f>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35">
      <c r="A147" s="238"/>
      <c r="B147" s="239"/>
      <c r="C147" s="249"/>
      <c r="D147" s="249"/>
      <c r="E147" s="249"/>
      <c r="F147" s="257"/>
      <c r="G147" s="261" t="str">
        <f>G127</f>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35">
      <c r="A148" s="769"/>
      <c r="B148" s="766"/>
      <c r="C148" s="778"/>
      <c r="D148" s="778"/>
      <c r="E148" s="778"/>
      <c r="F148" s="782"/>
      <c r="G148" s="779" t="str">
        <f>G128</f>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35">
      <c r="A149" s="238"/>
      <c r="B149" s="239"/>
      <c r="C149" s="249"/>
      <c r="D149" s="249"/>
      <c r="E149" s="249"/>
      <c r="F149" s="257"/>
      <c r="G149" s="261" t="str">
        <f>G129</f>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35">
      <c r="A150" s="238"/>
      <c r="B150" s="239"/>
      <c r="C150" s="249"/>
      <c r="D150" s="249"/>
      <c r="E150" s="249"/>
      <c r="F150" s="257"/>
      <c r="G150" s="261" t="str">
        <f>G130</f>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35">
      <c r="A151" s="238"/>
      <c r="B151" s="239"/>
      <c r="C151" s="249"/>
      <c r="D151" s="249"/>
      <c r="E151" s="249"/>
      <c r="F151" s="257"/>
      <c r="G151" s="261" t="str">
        <f>G131</f>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35">
      <c r="A152" s="238"/>
      <c r="B152" s="239"/>
      <c r="C152" s="249"/>
      <c r="D152" s="249"/>
      <c r="E152" s="249"/>
      <c r="F152" s="257"/>
      <c r="G152" s="261" t="str">
        <f>G132</f>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35">
      <c r="A153" s="238"/>
      <c r="B153" s="239"/>
      <c r="C153" s="249"/>
      <c r="D153" s="249"/>
      <c r="E153" s="249"/>
      <c r="F153" s="257"/>
      <c r="G153" s="261" t="str">
        <f>G133</f>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3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3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3" customHeight="1" x14ac:dyDescent="0.35">
      <c r="A156" s="136"/>
      <c r="B156" s="125"/>
      <c r="C156" s="107"/>
      <c r="D156" s="107"/>
      <c r="E156" s="107"/>
      <c r="F156" s="109"/>
      <c r="G156" s="779" t="s">
        <v>1069</v>
      </c>
      <c r="H156" s="779"/>
      <c r="I156" s="109" t="s">
        <v>1068</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3" customHeight="1" x14ac:dyDescent="0.3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3" customHeight="1" x14ac:dyDescent="0.3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3" customHeight="1" x14ac:dyDescent="0.3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3" customHeight="1" x14ac:dyDescent="0.3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3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3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35">
      <c r="A163" s="238"/>
      <c r="B163" s="239"/>
      <c r="C163" s="249"/>
      <c r="D163" s="249"/>
      <c r="E163" s="249"/>
      <c r="F163" s="257"/>
      <c r="G163" s="261" t="str">
        <f>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35">
      <c r="A164" s="769"/>
      <c r="B164" s="766"/>
      <c r="C164" s="778"/>
      <c r="D164" s="778"/>
      <c r="E164" s="778"/>
      <c r="F164" s="782"/>
      <c r="G164" s="779" t="str">
        <f>G78</f>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35">
      <c r="A165" s="238"/>
      <c r="B165" s="239"/>
      <c r="C165" s="249"/>
      <c r="D165" s="249"/>
      <c r="E165" s="249"/>
      <c r="F165" s="257"/>
      <c r="G165" s="261" t="str">
        <f>G79</f>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35">
      <c r="A166" s="769"/>
      <c r="B166" s="766"/>
      <c r="C166" s="778"/>
      <c r="D166" s="778"/>
      <c r="E166" s="778"/>
      <c r="F166" s="782"/>
      <c r="G166" s="779" t="str">
        <f>G80</f>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35">
      <c r="A167" s="238"/>
      <c r="B167" s="239"/>
      <c r="C167" s="249"/>
      <c r="D167" s="249"/>
      <c r="E167" s="249"/>
      <c r="F167" s="257"/>
      <c r="G167" s="261" t="str">
        <f>G81</f>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35">
      <c r="A168" s="769"/>
      <c r="B168" s="766"/>
      <c r="C168" s="778"/>
      <c r="D168" s="778"/>
      <c r="E168" s="778"/>
      <c r="F168" s="782"/>
      <c r="G168" s="779" t="str">
        <f>G82</f>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35">
      <c r="A169" s="238"/>
      <c r="B169" s="239"/>
      <c r="C169" s="249"/>
      <c r="D169" s="249"/>
      <c r="E169" s="249"/>
      <c r="F169" s="257"/>
      <c r="G169" s="261" t="str">
        <f>G83</f>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35">
      <c r="A170" s="769"/>
      <c r="B170" s="766"/>
      <c r="C170" s="778"/>
      <c r="D170" s="778"/>
      <c r="E170" s="778"/>
      <c r="F170" s="782"/>
      <c r="G170" s="779" t="str">
        <f>G84</f>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35">
      <c r="A171" s="238"/>
      <c r="B171" s="239"/>
      <c r="C171" s="249"/>
      <c r="D171" s="249"/>
      <c r="E171" s="249"/>
      <c r="F171" s="257"/>
      <c r="G171" s="261" t="str">
        <f>G85</f>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35">
      <c r="A172" s="769"/>
      <c r="B172" s="766"/>
      <c r="C172" s="778"/>
      <c r="D172" s="778"/>
      <c r="E172" s="778"/>
      <c r="F172" s="782"/>
      <c r="G172" s="779" t="str">
        <f>G86</f>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35">
      <c r="A173" s="238"/>
      <c r="B173" s="239"/>
      <c r="C173" s="249"/>
      <c r="D173" s="249"/>
      <c r="E173" s="249"/>
      <c r="F173" s="257"/>
      <c r="G173" s="261" t="str">
        <f>G87</f>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35">
      <c r="A174" s="769"/>
      <c r="B174" s="766"/>
      <c r="C174" s="778"/>
      <c r="D174" s="778"/>
      <c r="E174" s="778"/>
      <c r="F174" s="782"/>
      <c r="G174" s="779" t="str">
        <f>G88</f>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35">
      <c r="A175" s="238"/>
      <c r="B175" s="239"/>
      <c r="C175" s="249"/>
      <c r="D175" s="249"/>
      <c r="E175" s="249"/>
      <c r="F175" s="257"/>
      <c r="G175" s="261" t="str">
        <f>G89</f>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35">
      <c r="A176" s="238"/>
      <c r="B176" s="239"/>
      <c r="C176" s="249"/>
      <c r="D176" s="249"/>
      <c r="E176" s="249"/>
      <c r="F176" s="257"/>
      <c r="G176" s="261" t="str">
        <f>G90</f>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35">
      <c r="A177" s="238"/>
      <c r="B177" s="239"/>
      <c r="C177" s="249"/>
      <c r="D177" s="249"/>
      <c r="E177" s="249"/>
      <c r="F177" s="257"/>
      <c r="G177" s="261" t="str">
        <f>G91</f>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35">
      <c r="A178" s="238"/>
      <c r="B178" s="239"/>
      <c r="C178" s="249"/>
      <c r="D178" s="249"/>
      <c r="E178" s="249"/>
      <c r="F178" s="257"/>
      <c r="G178" s="261" t="str">
        <f>G92</f>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35">
      <c r="A179" s="238"/>
      <c r="B179" s="239"/>
      <c r="C179" s="249"/>
      <c r="D179" s="249"/>
      <c r="E179" s="249"/>
      <c r="F179" s="257"/>
      <c r="G179" s="261" t="str">
        <f>G93</f>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3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3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3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3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35">
      <c r="A184" s="238"/>
      <c r="B184" s="239"/>
      <c r="C184" s="249"/>
      <c r="D184" s="249"/>
      <c r="E184" s="249"/>
      <c r="F184" s="257"/>
      <c r="G184" s="261" t="str">
        <f>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35">
      <c r="A185" s="769"/>
      <c r="B185" s="766"/>
      <c r="C185" s="778"/>
      <c r="D185" s="778"/>
      <c r="E185" s="778"/>
      <c r="F185" s="782"/>
      <c r="G185" s="779" t="str">
        <f>G164</f>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35">
      <c r="A186" s="238"/>
      <c r="B186" s="239"/>
      <c r="C186" s="249"/>
      <c r="D186" s="249"/>
      <c r="E186" s="249"/>
      <c r="F186" s="257"/>
      <c r="G186" s="261" t="str">
        <f>G165</f>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35">
      <c r="A187" s="769"/>
      <c r="B187" s="766"/>
      <c r="C187" s="778"/>
      <c r="D187" s="778"/>
      <c r="E187" s="778"/>
      <c r="F187" s="782"/>
      <c r="G187" s="779" t="str">
        <f>G166</f>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35">
      <c r="A188" s="238"/>
      <c r="B188" s="239"/>
      <c r="C188" s="249"/>
      <c r="D188" s="249"/>
      <c r="E188" s="249"/>
      <c r="F188" s="257"/>
      <c r="G188" s="261" t="str">
        <f>G167</f>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35">
      <c r="A189" s="769"/>
      <c r="B189" s="766"/>
      <c r="C189" s="778"/>
      <c r="D189" s="778"/>
      <c r="E189" s="778"/>
      <c r="F189" s="782"/>
      <c r="G189" s="779" t="str">
        <f>G168</f>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35">
      <c r="A190" s="238"/>
      <c r="B190" s="239"/>
      <c r="C190" s="249"/>
      <c r="D190" s="249"/>
      <c r="E190" s="249"/>
      <c r="F190" s="257"/>
      <c r="G190" s="261" t="str">
        <f>G169</f>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35">
      <c r="A191" s="769"/>
      <c r="B191" s="766"/>
      <c r="C191" s="778"/>
      <c r="D191" s="778"/>
      <c r="E191" s="778"/>
      <c r="F191" s="782"/>
      <c r="G191" s="779" t="str">
        <f>G170</f>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35">
      <c r="A192" s="238"/>
      <c r="B192" s="239"/>
      <c r="C192" s="249"/>
      <c r="D192" s="249"/>
      <c r="E192" s="249"/>
      <c r="F192" s="257"/>
      <c r="G192" s="261" t="str">
        <f>G171</f>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35">
      <c r="A193" s="769"/>
      <c r="B193" s="766"/>
      <c r="C193" s="778"/>
      <c r="D193" s="778"/>
      <c r="E193" s="778"/>
      <c r="F193" s="782"/>
      <c r="G193" s="779" t="str">
        <f>G172</f>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35">
      <c r="A194" s="238"/>
      <c r="B194" s="239"/>
      <c r="C194" s="249"/>
      <c r="D194" s="249"/>
      <c r="E194" s="249"/>
      <c r="F194" s="257"/>
      <c r="G194" s="261" t="str">
        <f>G173</f>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35">
      <c r="A195" s="769"/>
      <c r="B195" s="766"/>
      <c r="C195" s="778"/>
      <c r="D195" s="778"/>
      <c r="E195" s="778"/>
      <c r="F195" s="782"/>
      <c r="G195" s="779" t="str">
        <f>G174</f>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35">
      <c r="A196" s="238"/>
      <c r="B196" s="239"/>
      <c r="C196" s="249"/>
      <c r="D196" s="249"/>
      <c r="E196" s="249"/>
      <c r="F196" s="257"/>
      <c r="G196" s="261" t="str">
        <f>G175</f>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35">
      <c r="A197" s="238"/>
      <c r="B197" s="239"/>
      <c r="C197" s="249"/>
      <c r="D197" s="249"/>
      <c r="E197" s="249"/>
      <c r="F197" s="257"/>
      <c r="G197" s="261" t="str">
        <f>G176</f>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35">
      <c r="A198" s="238"/>
      <c r="B198" s="239"/>
      <c r="C198" s="249"/>
      <c r="D198" s="249"/>
      <c r="E198" s="249"/>
      <c r="F198" s="257"/>
      <c r="G198" s="261" t="str">
        <f>G177</f>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35">
      <c r="A199" s="238"/>
      <c r="B199" s="239"/>
      <c r="C199" s="249"/>
      <c r="D199" s="249"/>
      <c r="E199" s="249"/>
      <c r="F199" s="257"/>
      <c r="G199" s="261" t="str">
        <f>G178</f>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35">
      <c r="A200" s="238"/>
      <c r="B200" s="239"/>
      <c r="C200" s="249"/>
      <c r="D200" s="249"/>
      <c r="E200" s="249"/>
      <c r="F200" s="257"/>
      <c r="G200" s="261" t="str">
        <f>G179</f>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3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5" customHeight="1" outlineLevel="1" x14ac:dyDescent="0.3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3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3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35">
      <c r="A205" s="238"/>
      <c r="B205" s="239"/>
      <c r="C205" s="249"/>
      <c r="D205" s="249"/>
      <c r="E205" s="249"/>
      <c r="F205" s="257"/>
      <c r="G205" s="261" t="str">
        <f>G184</f>
        <v>w</v>
      </c>
      <c r="H205" s="692">
        <v>0.05</v>
      </c>
      <c r="I205" s="692">
        <v>0.04</v>
      </c>
      <c r="J205" s="692">
        <v>0.1</v>
      </c>
      <c r="K205" s="697">
        <f t="shared" ref="K205:K218" si="0">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35">
      <c r="A206" s="769"/>
      <c r="B206" s="766"/>
      <c r="C206" s="778"/>
      <c r="D206" s="778"/>
      <c r="E206" s="778"/>
      <c r="F206" s="782"/>
      <c r="G206" s="779" t="str">
        <f>G185</f>
        <v>wd</v>
      </c>
      <c r="H206" s="692">
        <v>0.05</v>
      </c>
      <c r="I206" s="692">
        <v>0.04</v>
      </c>
      <c r="J206" s="692">
        <v>0.1</v>
      </c>
      <c r="K206" s="697">
        <f t="shared" ref="K206" si="1">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35">
      <c r="A207" s="238"/>
      <c r="B207" s="239"/>
      <c r="C207" s="249"/>
      <c r="D207" s="249"/>
      <c r="E207" s="249"/>
      <c r="F207" s="257"/>
      <c r="G207" s="261" t="str">
        <f>G186</f>
        <v>b</v>
      </c>
      <c r="H207" s="399">
        <v>0.05</v>
      </c>
      <c r="I207" s="399">
        <v>0.04</v>
      </c>
      <c r="J207" s="399">
        <v>0.1</v>
      </c>
      <c r="K207" s="400">
        <f t="shared" si="0"/>
        <v>0.81</v>
      </c>
      <c r="M207" s="57"/>
      <c r="N207" s="57"/>
      <c r="O207" s="57"/>
      <c r="P207" s="262"/>
      <c r="Q207" s="262"/>
      <c r="R207" s="262"/>
      <c r="S207" s="262"/>
      <c r="T207" s="262"/>
      <c r="U207" s="262"/>
      <c r="V207" s="260"/>
      <c r="W207" s="248"/>
      <c r="X207" s="240"/>
      <c r="Y207" s="240"/>
      <c r="Z207" s="240"/>
    </row>
    <row r="208" spans="1:26" s="765" customFormat="1" ht="12" customHeight="1" outlineLevel="1" x14ac:dyDescent="0.35">
      <c r="A208" s="769"/>
      <c r="B208" s="766"/>
      <c r="C208" s="778"/>
      <c r="D208" s="778"/>
      <c r="E208" s="778"/>
      <c r="F208" s="782"/>
      <c r="G208" s="779" t="str">
        <f>G187</f>
        <v>bd</v>
      </c>
      <c r="H208" s="399">
        <v>0.05</v>
      </c>
      <c r="I208" s="399">
        <v>0.04</v>
      </c>
      <c r="J208" s="399">
        <v>0.1</v>
      </c>
      <c r="K208" s="400">
        <f t="shared" ref="K208" si="2">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35">
      <c r="A209" s="238"/>
      <c r="B209" s="239"/>
      <c r="C209" s="249"/>
      <c r="D209" s="249"/>
      <c r="E209" s="249"/>
      <c r="F209" s="257"/>
      <c r="G209" s="261" t="str">
        <f>G188</f>
        <v>o</v>
      </c>
      <c r="H209" s="399">
        <v>0.05</v>
      </c>
      <c r="I209" s="399">
        <v>0.04</v>
      </c>
      <c r="J209" s="399">
        <v>0.1</v>
      </c>
      <c r="K209" s="400">
        <f t="shared" si="0"/>
        <v>0.81</v>
      </c>
      <c r="M209" s="57"/>
      <c r="N209" s="57"/>
      <c r="O209" s="57"/>
      <c r="P209" s="262"/>
      <c r="Q209" s="262"/>
      <c r="R209" s="262"/>
      <c r="S209" s="262"/>
      <c r="T209" s="262"/>
      <c r="U209" s="262"/>
      <c r="V209" s="260"/>
      <c r="W209" s="248"/>
      <c r="X209" s="240"/>
      <c r="Y209" s="240"/>
      <c r="Z209" s="240"/>
    </row>
    <row r="210" spans="1:26" s="765" customFormat="1" ht="12" customHeight="1" outlineLevel="1" x14ac:dyDescent="0.35">
      <c r="A210" s="769"/>
      <c r="B210" s="766"/>
      <c r="C210" s="778"/>
      <c r="D210" s="778"/>
      <c r="E210" s="778"/>
      <c r="F210" s="782"/>
      <c r="G210" s="779" t="str">
        <f>G189</f>
        <v>od</v>
      </c>
      <c r="H210" s="399">
        <v>0.05</v>
      </c>
      <c r="I210" s="399">
        <v>0.04</v>
      </c>
      <c r="J210" s="399">
        <v>0.1</v>
      </c>
      <c r="K210" s="400">
        <f t="shared" ref="K210" si="3">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35">
      <c r="A211" s="238"/>
      <c r="B211" s="239"/>
      <c r="C211" s="249"/>
      <c r="D211" s="249"/>
      <c r="E211" s="249"/>
      <c r="F211" s="257"/>
      <c r="G211" s="261" t="str">
        <f>G190</f>
        <v>h</v>
      </c>
      <c r="H211" s="399">
        <v>0.05</v>
      </c>
      <c r="I211" s="399">
        <v>0.04</v>
      </c>
      <c r="J211" s="399">
        <v>0.1</v>
      </c>
      <c r="K211" s="400">
        <f t="shared" si="0"/>
        <v>0.81</v>
      </c>
      <c r="M211" s="57"/>
      <c r="N211" s="57"/>
      <c r="O211" s="57"/>
      <c r="P211" s="262"/>
      <c r="Q211" s="262"/>
      <c r="R211" s="262"/>
      <c r="S211" s="262"/>
      <c r="T211" s="262"/>
      <c r="U211" s="262"/>
      <c r="V211" s="260"/>
      <c r="W211" s="248"/>
      <c r="X211" s="240"/>
      <c r="Y211" s="240"/>
      <c r="Z211" s="240"/>
    </row>
    <row r="212" spans="1:26" s="765" customFormat="1" ht="12" customHeight="1" outlineLevel="1" x14ac:dyDescent="0.35">
      <c r="A212" s="769"/>
      <c r="B212" s="766"/>
      <c r="C212" s="778"/>
      <c r="D212" s="778"/>
      <c r="E212" s="778"/>
      <c r="F212" s="782"/>
      <c r="G212" s="779" t="str">
        <f>G191</f>
        <v>of</v>
      </c>
      <c r="H212" s="399">
        <v>0.39</v>
      </c>
      <c r="I212" s="399">
        <v>2.5000000000000001E-2</v>
      </c>
      <c r="J212" s="399">
        <v>6.4000000000000001E-2</v>
      </c>
      <c r="K212" s="400">
        <f t="shared" ref="K212" si="4">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35">
      <c r="A213" s="238"/>
      <c r="B213" s="239"/>
      <c r="C213" s="249"/>
      <c r="D213" s="249"/>
      <c r="E213" s="249"/>
      <c r="F213" s="257"/>
      <c r="G213" s="261" t="str">
        <f>G192</f>
        <v>z</v>
      </c>
      <c r="H213" s="399">
        <v>0.01</v>
      </c>
      <c r="I213" s="399">
        <v>0.03</v>
      </c>
      <c r="J213" s="399">
        <v>0.1</v>
      </c>
      <c r="K213" s="400">
        <f t="shared" si="0"/>
        <v>0.86</v>
      </c>
      <c r="M213" s="57"/>
      <c r="N213" s="57"/>
      <c r="O213" s="57"/>
      <c r="P213" s="262"/>
      <c r="Q213" s="262"/>
      <c r="R213" s="262"/>
      <c r="S213" s="262"/>
      <c r="T213" s="262"/>
      <c r="U213" s="262"/>
      <c r="V213" s="260"/>
      <c r="W213" s="248"/>
      <c r="X213" s="240"/>
      <c r="Y213" s="240"/>
      <c r="Z213" s="240"/>
    </row>
    <row r="214" spans="1:26" s="765" customFormat="1" ht="12" customHeight="1" outlineLevel="1" x14ac:dyDescent="0.35">
      <c r="A214" s="769"/>
      <c r="B214" s="766"/>
      <c r="C214" s="778"/>
      <c r="D214" s="778"/>
      <c r="E214" s="778"/>
      <c r="F214" s="782"/>
      <c r="G214" s="779" t="str">
        <f>G193</f>
        <v>zd</v>
      </c>
      <c r="H214" s="399">
        <v>0.01</v>
      </c>
      <c r="I214" s="399">
        <v>0.03</v>
      </c>
      <c r="J214" s="399">
        <v>0.1</v>
      </c>
      <c r="K214" s="400">
        <f t="shared" ref="K214" si="5">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35">
      <c r="A215" s="238"/>
      <c r="B215" s="239"/>
      <c r="C215" s="249"/>
      <c r="D215" s="249"/>
      <c r="E215" s="249"/>
      <c r="F215" s="257"/>
      <c r="G215" s="261" t="str">
        <f>G194</f>
        <v>r</v>
      </c>
      <c r="H215" s="399">
        <v>0.01</v>
      </c>
      <c r="I215" s="399">
        <v>0.03</v>
      </c>
      <c r="J215" s="399">
        <v>0.1</v>
      </c>
      <c r="K215" s="400">
        <f t="shared" si="0"/>
        <v>0.86</v>
      </c>
      <c r="M215" s="57"/>
      <c r="N215" s="57"/>
      <c r="O215" s="57"/>
      <c r="P215" s="262"/>
      <c r="Q215" s="262"/>
      <c r="R215" s="262"/>
      <c r="S215" s="262"/>
      <c r="T215" s="262"/>
      <c r="U215" s="262"/>
      <c r="V215" s="260"/>
      <c r="W215" s="248"/>
      <c r="X215" s="240"/>
      <c r="Y215" s="240"/>
      <c r="Z215" s="240"/>
    </row>
    <row r="216" spans="1:26" s="765" customFormat="1" ht="12" customHeight="1" outlineLevel="1" x14ac:dyDescent="0.35">
      <c r="A216" s="769"/>
      <c r="B216" s="766"/>
      <c r="C216" s="778"/>
      <c r="D216" s="778"/>
      <c r="E216" s="778"/>
      <c r="F216" s="782"/>
      <c r="G216" s="779" t="str">
        <f>G195</f>
        <v>rd</v>
      </c>
      <c r="H216" s="399">
        <v>0.01</v>
      </c>
      <c r="I216" s="399">
        <v>0.03</v>
      </c>
      <c r="J216" s="399">
        <v>0.1</v>
      </c>
      <c r="K216" s="400">
        <f t="shared" ref="K216" si="6">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35">
      <c r="A217" s="238"/>
      <c r="B217" s="239"/>
      <c r="C217" s="249"/>
      <c r="D217" s="249"/>
      <c r="E217" s="249"/>
      <c r="F217" s="257"/>
      <c r="G217" s="261" t="str">
        <f>G196</f>
        <v>l</v>
      </c>
      <c r="H217" s="399">
        <v>0.05</v>
      </c>
      <c r="I217" s="399">
        <v>0.05</v>
      </c>
      <c r="J217" s="399">
        <v>0.05</v>
      </c>
      <c r="K217" s="400">
        <f t="shared" si="0"/>
        <v>0.85</v>
      </c>
      <c r="M217" s="57"/>
      <c r="N217" s="57"/>
      <c r="O217" s="57"/>
      <c r="P217" s="262"/>
      <c r="Q217" s="262"/>
      <c r="R217" s="262"/>
      <c r="S217" s="262"/>
      <c r="T217" s="262"/>
      <c r="U217" s="262"/>
      <c r="V217" s="260"/>
      <c r="W217" s="248"/>
      <c r="X217" s="240"/>
      <c r="Y217" s="240"/>
      <c r="Z217" s="240"/>
    </row>
    <row r="218" spans="1:26" s="75" customFormat="1" ht="12" customHeight="1" outlineLevel="1" x14ac:dyDescent="0.35">
      <c r="A218" s="238"/>
      <c r="B218" s="239"/>
      <c r="C218" s="249"/>
      <c r="D218" s="249"/>
      <c r="E218" s="249"/>
      <c r="F218" s="257"/>
      <c r="G218" s="261" t="str">
        <f>G197</f>
        <v>f</v>
      </c>
      <c r="H218" s="399">
        <v>0.05</v>
      </c>
      <c r="I218" s="399">
        <v>0.05</v>
      </c>
      <c r="J218" s="399">
        <v>0.05</v>
      </c>
      <c r="K218" s="400">
        <f t="shared" si="0"/>
        <v>0.85</v>
      </c>
      <c r="M218" s="57"/>
      <c r="N218" s="57"/>
      <c r="O218" s="57"/>
      <c r="P218" s="262"/>
      <c r="Q218" s="262"/>
      <c r="R218" s="262"/>
      <c r="S218" s="262"/>
      <c r="T218" s="262"/>
      <c r="U218" s="262"/>
      <c r="V218" s="260"/>
      <c r="W218" s="248"/>
      <c r="X218" s="240"/>
      <c r="Y218" s="240"/>
      <c r="Z218" s="240"/>
    </row>
    <row r="219" spans="1:26" s="75" customFormat="1" ht="12" customHeight="1" outlineLevel="1" x14ac:dyDescent="0.35">
      <c r="A219" s="238"/>
      <c r="B219" s="239"/>
      <c r="C219" s="249"/>
      <c r="D219" s="249"/>
      <c r="E219" s="249"/>
      <c r="F219" s="257"/>
      <c r="G219" s="261" t="str">
        <f>G198</f>
        <v>i</v>
      </c>
      <c r="H219" s="399">
        <v>0.05</v>
      </c>
      <c r="I219" s="399">
        <v>0.05</v>
      </c>
      <c r="J219" s="399">
        <v>0.05</v>
      </c>
      <c r="K219" s="400">
        <f t="shared" ref="K219:K221" si="7">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35">
      <c r="A220" s="238"/>
      <c r="B220" s="239"/>
      <c r="C220" s="249"/>
      <c r="D220" s="249"/>
      <c r="E220" s="249"/>
      <c r="F220" s="257"/>
      <c r="G220" s="261" t="str">
        <f>G199</f>
        <v>k</v>
      </c>
      <c r="H220" s="399">
        <v>0.05</v>
      </c>
      <c r="I220" s="399">
        <v>0.05</v>
      </c>
      <c r="J220" s="399">
        <v>0.05</v>
      </c>
      <c r="K220" s="400">
        <f t="shared" si="7"/>
        <v>0.85</v>
      </c>
      <c r="M220" s="57"/>
      <c r="N220" s="57"/>
      <c r="O220" s="57"/>
      <c r="P220" s="262"/>
      <c r="Q220" s="262"/>
      <c r="R220" s="262"/>
      <c r="S220" s="262"/>
      <c r="T220" s="262"/>
      <c r="U220" s="262"/>
      <c r="V220" s="260"/>
      <c r="W220" s="248"/>
      <c r="X220" s="240"/>
      <c r="Y220" s="240"/>
      <c r="Z220" s="240"/>
    </row>
    <row r="221" spans="1:26" s="75" customFormat="1" ht="12" customHeight="1" outlineLevel="1" x14ac:dyDescent="0.35">
      <c r="A221" s="238"/>
      <c r="B221" s="239"/>
      <c r="C221" s="249"/>
      <c r="D221" s="249"/>
      <c r="E221" s="249"/>
      <c r="F221" s="257"/>
      <c r="G221" s="261" t="str">
        <f>G200</f>
        <v>v</v>
      </c>
      <c r="H221" s="399">
        <v>0.05</v>
      </c>
      <c r="I221" s="399">
        <v>0.05</v>
      </c>
      <c r="J221" s="399">
        <v>0.05</v>
      </c>
      <c r="K221" s="400">
        <f t="shared" si="7"/>
        <v>0.85</v>
      </c>
      <c r="M221" s="57"/>
      <c r="N221" s="57"/>
      <c r="O221" s="57"/>
      <c r="P221" s="262"/>
      <c r="Q221" s="262"/>
      <c r="R221" s="262"/>
      <c r="S221" s="262"/>
      <c r="T221" s="262"/>
      <c r="U221" s="262"/>
      <c r="V221" s="260"/>
      <c r="W221" s="248"/>
      <c r="X221" s="240"/>
      <c r="Y221" s="240"/>
      <c r="Z221" s="240"/>
    </row>
    <row r="222" spans="1:26" s="75" customFormat="1" ht="12" customHeight="1" outlineLevel="1" x14ac:dyDescent="0.3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3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3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3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3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35">
      <c r="A227" s="769"/>
      <c r="B227" s="766"/>
      <c r="C227" s="778"/>
      <c r="D227" s="778"/>
      <c r="E227" s="778"/>
      <c r="F227" s="782"/>
      <c r="G227" s="779"/>
      <c r="I227" s="783" t="s">
        <v>1084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3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3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35">
      <c r="A230" s="238"/>
      <c r="B230" s="239"/>
      <c r="C230" s="249"/>
      <c r="D230" s="249"/>
      <c r="E230" s="249"/>
      <c r="F230" s="257"/>
      <c r="G230" s="261" t="str">
        <f>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35">
      <c r="A231" s="769"/>
      <c r="B231" s="766"/>
      <c r="C231" s="778"/>
      <c r="D231" s="778"/>
      <c r="E231" s="778"/>
      <c r="F231" s="782"/>
      <c r="G231" s="779" t="str">
        <f>G206</f>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35">
      <c r="A232" s="238"/>
      <c r="B232" s="239"/>
      <c r="C232" s="249"/>
      <c r="D232" s="249"/>
      <c r="E232" s="249"/>
      <c r="F232" s="257"/>
      <c r="G232" s="261" t="str">
        <f>G207</f>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35">
      <c r="A233" s="769"/>
      <c r="B233" s="766"/>
      <c r="C233" s="778"/>
      <c r="D233" s="778"/>
      <c r="E233" s="778"/>
      <c r="F233" s="782"/>
      <c r="G233" s="779" t="str">
        <f>G208</f>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35">
      <c r="A234" s="238"/>
      <c r="B234" s="239"/>
      <c r="C234" s="249"/>
      <c r="D234" s="249"/>
      <c r="E234" s="249"/>
      <c r="F234" s="257"/>
      <c r="G234" s="261" t="str">
        <f>G209</f>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35">
      <c r="A235" s="769"/>
      <c r="B235" s="766"/>
      <c r="C235" s="778"/>
      <c r="D235" s="778"/>
      <c r="E235" s="778"/>
      <c r="F235" s="782"/>
      <c r="G235" s="779" t="str">
        <f>G210</f>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35">
      <c r="A236" s="238"/>
      <c r="B236" s="239"/>
      <c r="C236" s="249"/>
      <c r="D236" s="249"/>
      <c r="E236" s="249"/>
      <c r="F236" s="257"/>
      <c r="G236" s="261" t="str">
        <f>G211</f>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35">
      <c r="A237" s="769"/>
      <c r="B237" s="766"/>
      <c r="C237" s="778"/>
      <c r="D237" s="778"/>
      <c r="E237" s="778"/>
      <c r="F237" s="782"/>
      <c r="G237" s="779" t="str">
        <f>G212</f>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35">
      <c r="A238" s="238"/>
      <c r="B238" s="239"/>
      <c r="C238" s="249"/>
      <c r="D238" s="249"/>
      <c r="E238" s="249"/>
      <c r="F238" s="257"/>
      <c r="G238" s="261" t="str">
        <f>G213</f>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35">
      <c r="A239" s="769"/>
      <c r="B239" s="766"/>
      <c r="C239" s="778"/>
      <c r="D239" s="778"/>
      <c r="E239" s="778"/>
      <c r="F239" s="782"/>
      <c r="G239" s="779" t="str">
        <f>G214</f>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35">
      <c r="A240" s="238"/>
      <c r="B240" s="239"/>
      <c r="C240" s="249"/>
      <c r="D240" s="249"/>
      <c r="E240" s="249"/>
      <c r="F240" s="257"/>
      <c r="G240" s="261" t="str">
        <f>G215</f>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35">
      <c r="A241" s="769"/>
      <c r="B241" s="766"/>
      <c r="C241" s="778"/>
      <c r="D241" s="778"/>
      <c r="E241" s="778"/>
      <c r="F241" s="782"/>
      <c r="G241" s="779" t="str">
        <f>G216</f>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35">
      <c r="A242" s="238"/>
      <c r="B242" s="239"/>
      <c r="C242" s="249"/>
      <c r="D242" s="249"/>
      <c r="E242" s="249"/>
      <c r="F242" s="257"/>
      <c r="G242" s="261" t="str">
        <f t="shared" ref="G242:G246" si="8">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35">
      <c r="A243" s="238"/>
      <c r="B243" s="239"/>
      <c r="C243" s="249"/>
      <c r="D243" s="249"/>
      <c r="E243" s="249"/>
      <c r="F243" s="257"/>
      <c r="G243" s="261" t="str">
        <f t="shared" si="8"/>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35">
      <c r="A244" s="238"/>
      <c r="B244" s="239"/>
      <c r="C244" s="249"/>
      <c r="D244" s="249"/>
      <c r="E244" s="249"/>
      <c r="F244" s="257"/>
      <c r="G244" s="261" t="str">
        <f t="shared" si="8"/>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35">
      <c r="A245" s="238"/>
      <c r="B245" s="239"/>
      <c r="C245" s="249"/>
      <c r="D245" s="249"/>
      <c r="E245" s="249"/>
      <c r="F245" s="257"/>
      <c r="G245" s="261" t="str">
        <f t="shared" si="8"/>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35">
      <c r="A246" s="238"/>
      <c r="B246" s="239"/>
      <c r="C246" s="249"/>
      <c r="D246" s="249"/>
      <c r="E246" s="249"/>
      <c r="F246" s="257"/>
      <c r="G246" s="261" t="str">
        <f t="shared" si="8"/>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3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3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3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3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3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3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3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3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3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15" customHeight="1" outlineLevel="1" x14ac:dyDescent="0.3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5" customHeight="1" outlineLevel="1" x14ac:dyDescent="0.3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3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9" bestFit="1" customWidth="1"/>
    <col min="2" max="16384" width="8.81640625" style="69"/>
  </cols>
  <sheetData>
    <row r="2" spans="1:2" x14ac:dyDescent="0.35">
      <c r="A2" s="71" t="s">
        <v>104</v>
      </c>
      <c r="B2" s="338">
        <v>1500000</v>
      </c>
    </row>
    <row r="4" spans="1:2" x14ac:dyDescent="0.35">
      <c r="A4" s="69" t="s">
        <v>458</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3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15" customHeight="1" outlineLevel="1" thickBot="1" x14ac:dyDescent="0.4">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15" customHeight="1" outlineLevel="1" x14ac:dyDescent="0.3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3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3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3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3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3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3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3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3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15" customHeight="1" outlineLevel="1" x14ac:dyDescent="0.3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15" customHeight="1" outlineLevel="1" x14ac:dyDescent="0.3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3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3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3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3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3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3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3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3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3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3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3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3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3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15" customHeight="1" outlineLevel="1" x14ac:dyDescent="0.3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5" customHeight="1" outlineLevel="1" x14ac:dyDescent="0.3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3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3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328</vt:i4>
      </vt:variant>
    </vt:vector>
  </HeadingPairs>
  <TitlesOfParts>
    <vt:vector size="34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2021-09-05T09:28:35Z</dcterms:modified>
</cp:coreProperties>
</file>